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/>
  <xr:revisionPtr revIDLastSave="0" documentId="13_ncr:1_{EDF81573-E7A7-4D85-9BB4-03107F038D6F}" xr6:coauthVersionLast="47" xr6:coauthVersionMax="47" xr10:uidLastSave="{00000000-0000-0000-0000-000000000000}"/>
  <bookViews>
    <workbookView xWindow="-120" yWindow="-120" windowWidth="29040" windowHeight="15720" tabRatio="890" firstSheet="1" activeTab="3" xr2:uid="{00000000-000D-0000-FFFF-FFFF00000000}"/>
  </bookViews>
  <sheets>
    <sheet name="Day 5 SOX Review" sheetId="44" r:id="rId1"/>
    <sheet name="Error Checks" sheetId="47" r:id="rId2"/>
    <sheet name="Notes" sheetId="42" r:id="rId3"/>
    <sheet name="TD Calc --&gt;" sheetId="49" r:id="rId4"/>
    <sheet name="YTD PROGRAM SUMMARY" sheetId="28" r:id="rId5"/>
    <sheet name="Forecast inputs" sheetId="61" r:id="rId6"/>
    <sheet name="Res Curves" sheetId="62" r:id="rId7"/>
    <sheet name="Biz Curves" sheetId="63" r:id="rId8"/>
    <sheet name="RES kWh ENTRY" sheetId="50" r:id="rId9"/>
    <sheet name="BIZ kWh ENTRY" sheetId="51" r:id="rId10"/>
    <sheet name="BIZ SUM" sheetId="52" r:id="rId11"/>
    <sheet name="1M - RES" sheetId="2" r:id="rId12"/>
    <sheet name="2M - SGS" sheetId="10" r:id="rId13"/>
    <sheet name="3M - LGS" sheetId="29" r:id="rId14"/>
    <sheet name="4M - SPS" sheetId="30" r:id="rId15"/>
    <sheet name="11M - LPS" sheetId="31" r:id="rId16"/>
    <sheet name="LI 1M - RES" sheetId="32" r:id="rId17"/>
    <sheet name="LI 2M - SGS" sheetId="33" r:id="rId18"/>
    <sheet name="LI 3M - LGS" sheetId="34" r:id="rId19"/>
    <sheet name="LI 4M - SPS" sheetId="35" r:id="rId20"/>
    <sheet name="LI 11M - LPS" sheetId="36" r:id="rId21"/>
    <sheet name="Res DRENE" sheetId="53" r:id="rId22"/>
    <sheet name="Biz DRENE" sheetId="43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61" l="1"/>
  <c r="D25" i="47"/>
  <c r="DZ35" i="63"/>
  <c r="B20" i="61" l="1"/>
  <c r="B19" i="61"/>
  <c r="B17" i="61"/>
  <c r="O103" i="31" l="1"/>
  <c r="O102" i="31"/>
  <c r="O101" i="31"/>
  <c r="O100" i="31"/>
  <c r="O99" i="31"/>
  <c r="O98" i="31"/>
  <c r="O97" i="31"/>
  <c r="O96" i="31"/>
  <c r="O95" i="31"/>
  <c r="O94" i="31"/>
  <c r="O93" i="31"/>
  <c r="O92" i="31"/>
  <c r="O91" i="31"/>
  <c r="O103" i="30"/>
  <c r="O102" i="30"/>
  <c r="O101" i="30"/>
  <c r="O100" i="30"/>
  <c r="O99" i="30"/>
  <c r="O98" i="30"/>
  <c r="O97" i="30"/>
  <c r="O96" i="30"/>
  <c r="O95" i="30"/>
  <c r="O94" i="30"/>
  <c r="O93" i="30"/>
  <c r="O92" i="30"/>
  <c r="O91" i="30"/>
  <c r="O103" i="29"/>
  <c r="O102" i="29"/>
  <c r="O101" i="29"/>
  <c r="O100" i="29"/>
  <c r="O99" i="29"/>
  <c r="O98" i="29"/>
  <c r="O97" i="29"/>
  <c r="O96" i="29"/>
  <c r="O95" i="29"/>
  <c r="O94" i="29"/>
  <c r="O93" i="29"/>
  <c r="O92" i="29"/>
  <c r="O91" i="29"/>
  <c r="O91" i="10"/>
  <c r="O76" i="2"/>
  <c r="C3" i="50" l="1"/>
  <c r="G18" i="61"/>
  <c r="G21" i="61"/>
  <c r="G25" i="61"/>
  <c r="G16" i="61"/>
  <c r="C48" i="28" l="1"/>
  <c r="D48" i="28" s="1"/>
  <c r="E48" i="28" s="1"/>
  <c r="F48" i="28" s="1"/>
  <c r="G48" i="28" s="1"/>
  <c r="H48" i="28" s="1"/>
  <c r="I48" i="28" s="1"/>
  <c r="J48" i="28" s="1"/>
  <c r="K48" i="28" s="1"/>
  <c r="L48" i="28" s="1"/>
  <c r="M48" i="28" s="1"/>
  <c r="N48" i="28" s="1"/>
  <c r="C44" i="28"/>
  <c r="D44" i="28" s="1"/>
  <c r="E44" i="28" s="1"/>
  <c r="F44" i="28" s="1"/>
  <c r="G44" i="28" s="1"/>
  <c r="H44" i="28" s="1"/>
  <c r="I44" i="28" s="1"/>
  <c r="J44" i="28" s="1"/>
  <c r="K44" i="28" s="1"/>
  <c r="L44" i="28" s="1"/>
  <c r="M44" i="28" s="1"/>
  <c r="N44" i="28" s="1"/>
  <c r="C40" i="28"/>
  <c r="D40" i="28" s="1"/>
  <c r="E40" i="28" s="1"/>
  <c r="F40" i="28" s="1"/>
  <c r="G40" i="28" s="1"/>
  <c r="H40" i="28" s="1"/>
  <c r="I40" i="28" s="1"/>
  <c r="J40" i="28" s="1"/>
  <c r="K40" i="28" s="1"/>
  <c r="L40" i="28" s="1"/>
  <c r="M40" i="28" s="1"/>
  <c r="N40" i="28" s="1"/>
  <c r="D47" i="28"/>
  <c r="E47" i="28" s="1"/>
  <c r="F47" i="28" s="1"/>
  <c r="G47" i="28" s="1"/>
  <c r="H47" i="28" s="1"/>
  <c r="I47" i="28" s="1"/>
  <c r="J47" i="28" s="1"/>
  <c r="K47" i="28" s="1"/>
  <c r="L47" i="28" s="1"/>
  <c r="M47" i="28" s="1"/>
  <c r="N47" i="28" s="1"/>
  <c r="D43" i="28"/>
  <c r="E43" i="28" s="1"/>
  <c r="F43" i="28" s="1"/>
  <c r="G43" i="28" s="1"/>
  <c r="H43" i="28" s="1"/>
  <c r="I43" i="28" s="1"/>
  <c r="J43" i="28" s="1"/>
  <c r="K43" i="28" s="1"/>
  <c r="L43" i="28" s="1"/>
  <c r="M43" i="28" s="1"/>
  <c r="N43" i="28" s="1"/>
  <c r="D39" i="28"/>
  <c r="E39" i="28" s="1"/>
  <c r="F39" i="28" s="1"/>
  <c r="G39" i="28" s="1"/>
  <c r="H39" i="28" s="1"/>
  <c r="I39" i="28" s="1"/>
  <c r="J39" i="28" s="1"/>
  <c r="K39" i="28" s="1"/>
  <c r="L39" i="28" s="1"/>
  <c r="M39" i="28" s="1"/>
  <c r="N39" i="28" s="1"/>
  <c r="C36" i="28"/>
  <c r="D36" i="28" s="1"/>
  <c r="E36" i="28" s="1"/>
  <c r="F36" i="28" s="1"/>
  <c r="G36" i="28" s="1"/>
  <c r="H36" i="28" s="1"/>
  <c r="I36" i="28" s="1"/>
  <c r="J36" i="28" s="1"/>
  <c r="K36" i="28" s="1"/>
  <c r="L36" i="28" s="1"/>
  <c r="M36" i="28" s="1"/>
  <c r="N36" i="28" s="1"/>
  <c r="D35" i="28"/>
  <c r="E35" i="28" s="1"/>
  <c r="F35" i="28" s="1"/>
  <c r="G35" i="28" s="1"/>
  <c r="H35" i="28" s="1"/>
  <c r="I35" i="28" s="1"/>
  <c r="J35" i="28" s="1"/>
  <c r="K35" i="28" s="1"/>
  <c r="L35" i="28" s="1"/>
  <c r="M35" i="28" s="1"/>
  <c r="N35" i="28" s="1"/>
  <c r="A21" i="63" l="1"/>
  <c r="DO29" i="63" s="1"/>
  <c r="BS27" i="51" s="1"/>
  <c r="BE51" i="63"/>
  <c r="AT51" i="63"/>
  <c r="AL51" i="63"/>
  <c r="AA51" i="63"/>
  <c r="P51" i="63"/>
  <c r="H51" i="63"/>
  <c r="BM50" i="63"/>
  <c r="AW50" i="63"/>
  <c r="AG50" i="63"/>
  <c r="Q50" i="63"/>
  <c r="BM49" i="63"/>
  <c r="AW49" i="63"/>
  <c r="AG49" i="63"/>
  <c r="Q49" i="63"/>
  <c r="BM48" i="63"/>
  <c r="AW48" i="63"/>
  <c r="AG48" i="63"/>
  <c r="Q48" i="63"/>
  <c r="BM47" i="63"/>
  <c r="AW47" i="63"/>
  <c r="AG47" i="63"/>
  <c r="Q47" i="63"/>
  <c r="BM46" i="63"/>
  <c r="AW46" i="63"/>
  <c r="AG46" i="63"/>
  <c r="Q46" i="63"/>
  <c r="BM45" i="63"/>
  <c r="AW45" i="63"/>
  <c r="AG45" i="63"/>
  <c r="Q45" i="63"/>
  <c r="BM44" i="63"/>
  <c r="AW44" i="63"/>
  <c r="AG44" i="63"/>
  <c r="Q44" i="63"/>
  <c r="BM43" i="63"/>
  <c r="AW43" i="63"/>
  <c r="AG43" i="63"/>
  <c r="Q43" i="63"/>
  <c r="BM42" i="63"/>
  <c r="AW42" i="63"/>
  <c r="AG42" i="63"/>
  <c r="Q42" i="63"/>
  <c r="BM41" i="63"/>
  <c r="AW41" i="63"/>
  <c r="AG41" i="63"/>
  <c r="Q41" i="63"/>
  <c r="BM40" i="63"/>
  <c r="AW40" i="63"/>
  <c r="AG40" i="63"/>
  <c r="Q40" i="63"/>
  <c r="BM39" i="63"/>
  <c r="AW39" i="63"/>
  <c r="AG39" i="63"/>
  <c r="Q39" i="63"/>
  <c r="BL51" i="63"/>
  <c r="BK51" i="63"/>
  <c r="BJ51" i="63"/>
  <c r="BI51" i="63"/>
  <c r="BH51" i="63"/>
  <c r="BG51" i="63"/>
  <c r="BF51" i="63"/>
  <c r="BD51" i="63"/>
  <c r="BC51" i="63"/>
  <c r="BB51" i="63"/>
  <c r="BM38" i="63"/>
  <c r="AV51" i="63"/>
  <c r="AU51" i="63"/>
  <c r="AS51" i="63"/>
  <c r="AR51" i="63"/>
  <c r="AQ51" i="63"/>
  <c r="AP51" i="63"/>
  <c r="AO51" i="63"/>
  <c r="AN51" i="63"/>
  <c r="AM51" i="63"/>
  <c r="AK51" i="63"/>
  <c r="AF51" i="63"/>
  <c r="AE51" i="63"/>
  <c r="AD51" i="63"/>
  <c r="AC51" i="63"/>
  <c r="AB51" i="63"/>
  <c r="Z51" i="63"/>
  <c r="Y51" i="63"/>
  <c r="X51" i="63"/>
  <c r="W51" i="63"/>
  <c r="V51" i="63"/>
  <c r="AG38" i="63"/>
  <c r="Q38" i="63"/>
  <c r="O51" i="63"/>
  <c r="N51" i="63"/>
  <c r="M51" i="63"/>
  <c r="L51" i="63"/>
  <c r="K51" i="63"/>
  <c r="J51" i="63"/>
  <c r="I51" i="63"/>
  <c r="G51" i="63"/>
  <c r="F51" i="63"/>
  <c r="E51" i="63"/>
  <c r="BH35" i="63"/>
  <c r="BG35" i="63"/>
  <c r="AV35" i="63"/>
  <c r="AO35" i="63"/>
  <c r="AN35" i="63"/>
  <c r="AD35" i="63"/>
  <c r="AC35" i="63"/>
  <c r="V35" i="63"/>
  <c r="U35" i="63"/>
  <c r="K35" i="63"/>
  <c r="J35" i="63"/>
  <c r="BM34" i="63"/>
  <c r="AW34" i="63"/>
  <c r="AG34" i="63"/>
  <c r="Q34" i="63"/>
  <c r="BM33" i="63"/>
  <c r="AW33" i="63"/>
  <c r="AG33" i="63"/>
  <c r="Q33" i="63"/>
  <c r="BM32" i="63"/>
  <c r="AW32" i="63"/>
  <c r="AG32" i="63"/>
  <c r="Q32" i="63"/>
  <c r="BM31" i="63"/>
  <c r="AW31" i="63"/>
  <c r="AG31" i="63"/>
  <c r="Q31" i="63"/>
  <c r="BM30" i="63"/>
  <c r="AW30" i="63"/>
  <c r="AG30" i="63"/>
  <c r="Q30" i="63"/>
  <c r="BM29" i="63"/>
  <c r="AW29" i="63"/>
  <c r="AG29" i="63"/>
  <c r="Q29" i="63"/>
  <c r="BM28" i="63"/>
  <c r="AW28" i="63"/>
  <c r="AG28" i="63"/>
  <c r="Q28" i="63"/>
  <c r="BM27" i="63"/>
  <c r="AW27" i="63"/>
  <c r="AG27" i="63"/>
  <c r="Q27" i="63"/>
  <c r="BM26" i="63"/>
  <c r="AW26" i="63"/>
  <c r="AG26" i="63"/>
  <c r="Q26" i="63"/>
  <c r="BM25" i="63"/>
  <c r="AW25" i="63"/>
  <c r="AG25" i="63"/>
  <c r="Q25" i="63"/>
  <c r="BM24" i="63"/>
  <c r="AW24" i="63"/>
  <c r="AG24" i="63"/>
  <c r="Q24" i="63"/>
  <c r="BM23" i="63"/>
  <c r="AW23" i="63"/>
  <c r="AG23" i="63"/>
  <c r="Q23" i="63"/>
  <c r="BL35" i="63"/>
  <c r="BK35" i="63"/>
  <c r="BJ35" i="63"/>
  <c r="BI35" i="63"/>
  <c r="BF35" i="63"/>
  <c r="BE35" i="63"/>
  <c r="BD35" i="63"/>
  <c r="BC35" i="63"/>
  <c r="BB35" i="63"/>
  <c r="BA35" i="63"/>
  <c r="AU35" i="63"/>
  <c r="AT35" i="63"/>
  <c r="AS35" i="63"/>
  <c r="AR35" i="63"/>
  <c r="AQ35" i="63"/>
  <c r="AP35" i="63"/>
  <c r="AM35" i="63"/>
  <c r="AL35" i="63"/>
  <c r="AK35" i="63"/>
  <c r="AG22" i="63"/>
  <c r="AF35" i="63"/>
  <c r="AE35" i="63"/>
  <c r="AB35" i="63"/>
  <c r="AA35" i="63"/>
  <c r="Z35" i="63"/>
  <c r="Y35" i="63"/>
  <c r="X35" i="63"/>
  <c r="W35" i="63"/>
  <c r="Q22" i="63"/>
  <c r="P35" i="63"/>
  <c r="O35" i="63"/>
  <c r="N35" i="63"/>
  <c r="M35" i="63"/>
  <c r="L35" i="63"/>
  <c r="I35" i="63"/>
  <c r="H35" i="63"/>
  <c r="G35" i="63"/>
  <c r="F35" i="63"/>
  <c r="E35" i="63"/>
  <c r="BM18" i="63"/>
  <c r="AW18" i="63"/>
  <c r="AG18" i="63"/>
  <c r="Q18" i="63"/>
  <c r="BM17" i="63"/>
  <c r="AW17" i="63"/>
  <c r="AG17" i="63"/>
  <c r="Q17" i="63"/>
  <c r="BM16" i="63"/>
  <c r="AW16" i="63"/>
  <c r="AG16" i="63"/>
  <c r="Q16" i="63"/>
  <c r="BM15" i="63"/>
  <c r="AW15" i="63"/>
  <c r="AG15" i="63"/>
  <c r="Q15" i="63"/>
  <c r="BM14" i="63"/>
  <c r="AW14" i="63"/>
  <c r="AG14" i="63"/>
  <c r="Q14" i="63"/>
  <c r="BM13" i="63"/>
  <c r="AW13" i="63"/>
  <c r="AG13" i="63"/>
  <c r="Q13" i="63"/>
  <c r="BM12" i="63"/>
  <c r="AW12" i="63"/>
  <c r="AG12" i="63"/>
  <c r="Q12" i="63"/>
  <c r="BM11" i="63"/>
  <c r="AW11" i="63"/>
  <c r="AG11" i="63"/>
  <c r="Q11" i="63"/>
  <c r="BM10" i="63"/>
  <c r="AW10" i="63"/>
  <c r="AG10" i="63"/>
  <c r="Q10" i="63"/>
  <c r="BM9" i="63"/>
  <c r="BL19" i="63"/>
  <c r="BK19" i="63"/>
  <c r="BJ19" i="63"/>
  <c r="BI19" i="63"/>
  <c r="BH19" i="63"/>
  <c r="BG19" i="63"/>
  <c r="BF19" i="63"/>
  <c r="BE19" i="63"/>
  <c r="BD19" i="63"/>
  <c r="BC19" i="63"/>
  <c r="BB19" i="63"/>
  <c r="BA19" i="63"/>
  <c r="AW9" i="63"/>
  <c r="AV19" i="63"/>
  <c r="AU19" i="63"/>
  <c r="AT19" i="63"/>
  <c r="AS19" i="63"/>
  <c r="AR19" i="63"/>
  <c r="AQ19" i="63"/>
  <c r="AP19" i="63"/>
  <c r="AO19" i="63"/>
  <c r="AN19" i="63"/>
  <c r="AM19" i="63"/>
  <c r="AL19" i="63"/>
  <c r="AK19" i="63"/>
  <c r="AF19" i="63"/>
  <c r="AE19" i="63"/>
  <c r="AD19" i="63"/>
  <c r="AC19" i="63"/>
  <c r="AB19" i="63"/>
  <c r="AA19" i="63"/>
  <c r="Z19" i="63"/>
  <c r="Y19" i="63"/>
  <c r="X19" i="63"/>
  <c r="W19" i="63"/>
  <c r="V19" i="63"/>
  <c r="U19" i="63"/>
  <c r="P19" i="63"/>
  <c r="O19" i="63"/>
  <c r="N19" i="63"/>
  <c r="M19" i="63"/>
  <c r="L19" i="63"/>
  <c r="K19" i="63"/>
  <c r="J19" i="63"/>
  <c r="I19" i="63"/>
  <c r="H19" i="63"/>
  <c r="G19" i="63"/>
  <c r="F19" i="63"/>
  <c r="E19" i="63"/>
  <c r="BM8" i="63"/>
  <c r="AW8" i="63"/>
  <c r="AG8" i="63"/>
  <c r="Q8" i="63"/>
  <c r="BM7" i="63"/>
  <c r="AW7" i="63"/>
  <c r="AG7" i="63"/>
  <c r="Q7" i="63"/>
  <c r="BM6" i="63"/>
  <c r="AW6" i="63"/>
  <c r="AG6" i="63"/>
  <c r="Q6" i="63"/>
  <c r="A5" i="63"/>
  <c r="DQ16" i="63" s="1"/>
  <c r="A33" i="62"/>
  <c r="AE44" i="62" s="1"/>
  <c r="M84" i="50" s="1"/>
  <c r="A5" i="62"/>
  <c r="AC16" i="62" s="1"/>
  <c r="K28" i="50" s="1"/>
  <c r="Q16" i="62"/>
  <c r="Q15" i="62"/>
  <c r="Q14" i="62"/>
  <c r="Q13" i="62"/>
  <c r="Q12" i="62"/>
  <c r="Q11" i="62"/>
  <c r="Q10" i="62"/>
  <c r="Q9" i="62"/>
  <c r="Q8" i="62"/>
  <c r="Q7" i="62"/>
  <c r="P17" i="62"/>
  <c r="O17" i="62"/>
  <c r="N17" i="62"/>
  <c r="M17" i="62"/>
  <c r="L17" i="62"/>
  <c r="K17" i="62"/>
  <c r="J17" i="62"/>
  <c r="I17" i="62"/>
  <c r="H17" i="62"/>
  <c r="G17" i="62"/>
  <c r="F17" i="62"/>
  <c r="E17" i="62"/>
  <c r="M45" i="62"/>
  <c r="J45" i="62"/>
  <c r="E45" i="62"/>
  <c r="Q44" i="62"/>
  <c r="Q43" i="62"/>
  <c r="Q42" i="62"/>
  <c r="Q41" i="62"/>
  <c r="Q40" i="62"/>
  <c r="Q39" i="62"/>
  <c r="Q38" i="62"/>
  <c r="Q37" i="62"/>
  <c r="Q36" i="62"/>
  <c r="Q35" i="62"/>
  <c r="Q34" i="62"/>
  <c r="P45" i="62"/>
  <c r="O45" i="62"/>
  <c r="N45" i="62"/>
  <c r="L45" i="62"/>
  <c r="K45" i="62"/>
  <c r="I45" i="62"/>
  <c r="H45" i="62"/>
  <c r="G45" i="62"/>
  <c r="F45" i="62"/>
  <c r="N31" i="62"/>
  <c r="M31" i="62"/>
  <c r="J31" i="62"/>
  <c r="I31" i="62"/>
  <c r="F31" i="62"/>
  <c r="E31" i="62"/>
  <c r="Q30" i="62"/>
  <c r="Q29" i="62"/>
  <c r="Q28" i="62"/>
  <c r="Q27" i="62"/>
  <c r="Q26" i="62"/>
  <c r="Q25" i="62"/>
  <c r="Q24" i="62"/>
  <c r="Q23" i="62"/>
  <c r="Q22" i="62"/>
  <c r="Q21" i="62"/>
  <c r="P31" i="62"/>
  <c r="O31" i="62"/>
  <c r="L31" i="62"/>
  <c r="K31" i="62"/>
  <c r="H31" i="62"/>
  <c r="G31" i="62"/>
  <c r="Q20" i="62"/>
  <c r="B26" i="61"/>
  <c r="A37" i="63" l="1"/>
  <c r="CH45" i="63" s="1"/>
  <c r="Z59" i="51" s="1"/>
  <c r="AC41" i="62"/>
  <c r="K81" i="50" s="1"/>
  <c r="BS15" i="63"/>
  <c r="E13" i="51" s="1"/>
  <c r="CB7" i="63"/>
  <c r="N5" i="51" s="1"/>
  <c r="BS13" i="63"/>
  <c r="E11" i="51" s="1"/>
  <c r="BQ18" i="63"/>
  <c r="C16" i="51" s="1"/>
  <c r="CG9" i="63"/>
  <c r="Y7" i="51" s="1"/>
  <c r="CL15" i="63"/>
  <c r="AD13" i="51" s="1"/>
  <c r="DB9" i="63"/>
  <c r="AZ7" i="51" s="1"/>
  <c r="DD15" i="63"/>
  <c r="BB13" i="51" s="1"/>
  <c r="DP10" i="63"/>
  <c r="BT8" i="51" s="1"/>
  <c r="BU11" i="63"/>
  <c r="G9" i="51" s="1"/>
  <c r="CQ8" i="63"/>
  <c r="AI6" i="51" s="1"/>
  <c r="DE14" i="63"/>
  <c r="BC12" i="51" s="1"/>
  <c r="AD35" i="62"/>
  <c r="L75" i="50" s="1"/>
  <c r="CA7" i="63"/>
  <c r="M5" i="51" s="1"/>
  <c r="BY12" i="63"/>
  <c r="K10" i="51" s="1"/>
  <c r="BY16" i="63"/>
  <c r="K14" i="51" s="1"/>
  <c r="CR8" i="63"/>
  <c r="AJ6" i="51" s="1"/>
  <c r="CK15" i="63"/>
  <c r="AC13" i="51" s="1"/>
  <c r="DE7" i="63"/>
  <c r="BC5" i="51" s="1"/>
  <c r="DO10" i="63"/>
  <c r="BS8" i="51" s="1"/>
  <c r="Y36" i="62"/>
  <c r="G76" i="50" s="1"/>
  <c r="Z38" i="62"/>
  <c r="H78" i="50" s="1"/>
  <c r="BT9" i="63"/>
  <c r="F7" i="51" s="1"/>
  <c r="BT13" i="63"/>
  <c r="F11" i="51" s="1"/>
  <c r="BW18" i="63"/>
  <c r="I16" i="51" s="1"/>
  <c r="CK10" i="63"/>
  <c r="AC8" i="51" s="1"/>
  <c r="CN15" i="63"/>
  <c r="AF13" i="51" s="1"/>
  <c r="DD9" i="63"/>
  <c r="BB7" i="51" s="1"/>
  <c r="DD17" i="63"/>
  <c r="BB15" i="51" s="1"/>
  <c r="DP11" i="63"/>
  <c r="BT9" i="51" s="1"/>
  <c r="CW7" i="63"/>
  <c r="AU5" i="51" s="1"/>
  <c r="U39" i="62"/>
  <c r="C79" i="50" s="1"/>
  <c r="BU9" i="63"/>
  <c r="G7" i="51" s="1"/>
  <c r="BX14" i="63"/>
  <c r="J12" i="51" s="1"/>
  <c r="BX18" i="63"/>
  <c r="J16" i="51" s="1"/>
  <c r="CR10" i="63"/>
  <c r="AJ8" i="51" s="1"/>
  <c r="CK17" i="63"/>
  <c r="AC15" i="51" s="1"/>
  <c r="DE9" i="63"/>
  <c r="BC7" i="51" s="1"/>
  <c r="DE17" i="63"/>
  <c r="BC15" i="51" s="1"/>
  <c r="DX13" i="63"/>
  <c r="CB11" i="51" s="1"/>
  <c r="BU7" i="63"/>
  <c r="G5" i="51" s="1"/>
  <c r="BX16" i="63"/>
  <c r="J14" i="51" s="1"/>
  <c r="CN13" i="63"/>
  <c r="AF11" i="51" s="1"/>
  <c r="DW7" i="63"/>
  <c r="CA5" i="51" s="1"/>
  <c r="DF14" i="63"/>
  <c r="BD12" i="51" s="1"/>
  <c r="V41" i="62"/>
  <c r="D81" i="50" s="1"/>
  <c r="CA9" i="63"/>
  <c r="M7" i="51" s="1"/>
  <c r="BY14" i="63"/>
  <c r="K12" i="51" s="1"/>
  <c r="CR6" i="63"/>
  <c r="CG11" i="63"/>
  <c r="CG18" i="63"/>
  <c r="Y16" i="51" s="1"/>
  <c r="DD11" i="63"/>
  <c r="BB9" i="51" s="1"/>
  <c r="DH17" i="63"/>
  <c r="BF15" i="51" s="1"/>
  <c r="DO14" i="63"/>
  <c r="BS12" i="51" s="1"/>
  <c r="CG7" i="63"/>
  <c r="Y5" i="51" s="1"/>
  <c r="CP12" i="63"/>
  <c r="AH10" i="51" s="1"/>
  <c r="CH18" i="63"/>
  <c r="Z16" i="51" s="1"/>
  <c r="DA12" i="63"/>
  <c r="AY10" i="51" s="1"/>
  <c r="DX6" i="63"/>
  <c r="DP14" i="63"/>
  <c r="BT12" i="51" s="1"/>
  <c r="BS11" i="63"/>
  <c r="E9" i="51" s="1"/>
  <c r="AD43" i="62"/>
  <c r="L83" i="50" s="1"/>
  <c r="BQ6" i="63"/>
  <c r="C4" i="51" s="1"/>
  <c r="BT11" i="63"/>
  <c r="F9" i="51" s="1"/>
  <c r="BW16" i="63"/>
  <c r="I14" i="51" s="1"/>
  <c r="CM7" i="63"/>
  <c r="AE5" i="51" s="1"/>
  <c r="CR12" i="63"/>
  <c r="AJ10" i="51" s="1"/>
  <c r="DH6" i="63"/>
  <c r="DB12" i="63"/>
  <c r="AZ10" i="51" s="1"/>
  <c r="DV7" i="63"/>
  <c r="BZ5" i="51" s="1"/>
  <c r="DO18" i="63"/>
  <c r="BS16" i="51" s="1"/>
  <c r="BU22" i="63"/>
  <c r="G20" i="51" s="1"/>
  <c r="AC35" i="62"/>
  <c r="K75" i="50" s="1"/>
  <c r="Y38" i="62"/>
  <c r="G78" i="50" s="1"/>
  <c r="U41" i="62"/>
  <c r="C81" i="50" s="1"/>
  <c r="AC43" i="62"/>
  <c r="K83" i="50" s="1"/>
  <c r="BT7" i="63"/>
  <c r="F5" i="51" s="1"/>
  <c r="BS9" i="63"/>
  <c r="E7" i="51" s="1"/>
  <c r="BY10" i="63"/>
  <c r="K8" i="51" s="1"/>
  <c r="BX12" i="63"/>
  <c r="J10" i="51" s="1"/>
  <c r="BW14" i="63"/>
  <c r="I12" i="51" s="1"/>
  <c r="BQ16" i="63"/>
  <c r="CB17" i="63"/>
  <c r="N15" i="51" s="1"/>
  <c r="CQ6" i="63"/>
  <c r="CK8" i="63"/>
  <c r="AC6" i="51" s="1"/>
  <c r="CJ10" i="63"/>
  <c r="AB8" i="51" s="1"/>
  <c r="CO12" i="63"/>
  <c r="AG10" i="51" s="1"/>
  <c r="CO14" i="63"/>
  <c r="AG12" i="51" s="1"/>
  <c r="CJ17" i="63"/>
  <c r="AB15" i="51" s="1"/>
  <c r="DF6" i="63"/>
  <c r="DF8" i="63"/>
  <c r="BD6" i="51" s="1"/>
  <c r="DB11" i="63"/>
  <c r="AZ9" i="51" s="1"/>
  <c r="DB14" i="63"/>
  <c r="AZ12" i="51" s="1"/>
  <c r="DH16" i="63"/>
  <c r="BF14" i="51" s="1"/>
  <c r="DW6" i="63"/>
  <c r="CA4" i="51" s="1"/>
  <c r="DX9" i="63"/>
  <c r="CB7" i="51" s="1"/>
  <c r="DX12" i="63"/>
  <c r="CB10" i="51" s="1"/>
  <c r="DN18" i="63"/>
  <c r="BR16" i="51" s="1"/>
  <c r="BT24" i="63"/>
  <c r="F22" i="51" s="1"/>
  <c r="CB26" i="63"/>
  <c r="N24" i="51" s="1"/>
  <c r="BX29" i="63"/>
  <c r="J27" i="51" s="1"/>
  <c r="BT32" i="63"/>
  <c r="F30" i="51" s="1"/>
  <c r="CB34" i="63"/>
  <c r="N32" i="51" s="1"/>
  <c r="CN24" i="63"/>
  <c r="AF22" i="51" s="1"/>
  <c r="CJ27" i="63"/>
  <c r="AB25" i="51" s="1"/>
  <c r="CI31" i="63"/>
  <c r="AA29" i="51" s="1"/>
  <c r="DW25" i="63"/>
  <c r="CA23" i="51" s="1"/>
  <c r="BU24" i="63"/>
  <c r="G22" i="51" s="1"/>
  <c r="BQ27" i="63"/>
  <c r="C25" i="51" s="1"/>
  <c r="BY29" i="63"/>
  <c r="K27" i="51" s="1"/>
  <c r="BU32" i="63"/>
  <c r="G30" i="51" s="1"/>
  <c r="CG22" i="63"/>
  <c r="Y20" i="51" s="1"/>
  <c r="CO24" i="63"/>
  <c r="AG22" i="51" s="1"/>
  <c r="CK27" i="63"/>
  <c r="AC25" i="51" s="1"/>
  <c r="CJ31" i="63"/>
  <c r="AB29" i="51" s="1"/>
  <c r="DS26" i="63"/>
  <c r="BW24" i="51" s="1"/>
  <c r="BT22" i="63"/>
  <c r="F20" i="51" s="1"/>
  <c r="CB24" i="63"/>
  <c r="N22" i="51" s="1"/>
  <c r="BX27" i="63"/>
  <c r="J25" i="51" s="1"/>
  <c r="BT30" i="63"/>
  <c r="F28" i="51" s="1"/>
  <c r="CB32" i="63"/>
  <c r="N30" i="51" s="1"/>
  <c r="CN22" i="63"/>
  <c r="CJ25" i="63"/>
  <c r="AB23" i="51" s="1"/>
  <c r="CR27" i="63"/>
  <c r="AJ25" i="51" s="1"/>
  <c r="DH22" i="63"/>
  <c r="BF20" i="51" s="1"/>
  <c r="DP31" i="63"/>
  <c r="BT29" i="51" s="1"/>
  <c r="Z36" i="62"/>
  <c r="H76" i="50" s="1"/>
  <c r="V39" i="62"/>
  <c r="D79" i="50" s="1"/>
  <c r="Z44" i="62"/>
  <c r="H84" i="50" s="1"/>
  <c r="BQ25" i="63"/>
  <c r="C23" i="51" s="1"/>
  <c r="BU30" i="63"/>
  <c r="G28" i="51" s="1"/>
  <c r="BQ33" i="63"/>
  <c r="C31" i="51" s="1"/>
  <c r="CO22" i="63"/>
  <c r="AG20" i="51" s="1"/>
  <c r="CK25" i="63"/>
  <c r="AC23" i="51" s="1"/>
  <c r="CG28" i="63"/>
  <c r="Y26" i="51" s="1"/>
  <c r="Y34" i="62"/>
  <c r="U37" i="62"/>
  <c r="C77" i="50" s="1"/>
  <c r="AC39" i="62"/>
  <c r="K79" i="50" s="1"/>
  <c r="Y42" i="62"/>
  <c r="G82" i="50" s="1"/>
  <c r="BW6" i="63"/>
  <c r="I4" i="51" s="1"/>
  <c r="BQ8" i="63"/>
  <c r="C6" i="51" s="1"/>
  <c r="CB9" i="63"/>
  <c r="N7" i="51" s="1"/>
  <c r="CA11" i="63"/>
  <c r="M9" i="51" s="1"/>
  <c r="BU13" i="63"/>
  <c r="G11" i="51" s="1"/>
  <c r="BT15" i="63"/>
  <c r="F13" i="51" s="1"/>
  <c r="BS17" i="63"/>
  <c r="E15" i="51" s="1"/>
  <c r="BY18" i="63"/>
  <c r="K16" i="51" s="1"/>
  <c r="CN7" i="63"/>
  <c r="AF5" i="51" s="1"/>
  <c r="CM9" i="63"/>
  <c r="AE7" i="51" s="1"/>
  <c r="CH11" i="63"/>
  <c r="Z9" i="51" s="1"/>
  <c r="CO13" i="63"/>
  <c r="AG11" i="51" s="1"/>
  <c r="CJ16" i="63"/>
  <c r="AB14" i="51" s="1"/>
  <c r="CJ18" i="63"/>
  <c r="AB16" i="51" s="1"/>
  <c r="DF7" i="63"/>
  <c r="BD5" i="51" s="1"/>
  <c r="DA10" i="63"/>
  <c r="AY8" i="51" s="1"/>
  <c r="DE12" i="63"/>
  <c r="BC10" i="51" s="1"/>
  <c r="DE15" i="63"/>
  <c r="BC13" i="51" s="1"/>
  <c r="DE18" i="63"/>
  <c r="BC16" i="51" s="1"/>
  <c r="DX7" i="63"/>
  <c r="CB5" i="51" s="1"/>
  <c r="DS11" i="63"/>
  <c r="BW9" i="51" s="1"/>
  <c r="DR15" i="63"/>
  <c r="BV13" i="51" s="1"/>
  <c r="CB22" i="63"/>
  <c r="N20" i="51" s="1"/>
  <c r="BX25" i="63"/>
  <c r="J23" i="51" s="1"/>
  <c r="BT28" i="63"/>
  <c r="F26" i="51" s="1"/>
  <c r="CB30" i="63"/>
  <c r="N28" i="51" s="1"/>
  <c r="BX33" i="63"/>
  <c r="J31" i="51" s="1"/>
  <c r="CJ23" i="63"/>
  <c r="AB21" i="51" s="1"/>
  <c r="CR25" i="63"/>
  <c r="AJ23" i="51" s="1"/>
  <c r="CN28" i="63"/>
  <c r="AF26" i="51" s="1"/>
  <c r="CZ28" i="63"/>
  <c r="AX26" i="51" s="1"/>
  <c r="Z34" i="62"/>
  <c r="H74" i="50" s="1"/>
  <c r="V37" i="62"/>
  <c r="D77" i="50" s="1"/>
  <c r="AD39" i="62"/>
  <c r="L79" i="50" s="1"/>
  <c r="Z42" i="62"/>
  <c r="H82" i="50" s="1"/>
  <c r="BX6" i="63"/>
  <c r="J4" i="51" s="1"/>
  <c r="BW8" i="63"/>
  <c r="I6" i="51" s="1"/>
  <c r="BQ10" i="63"/>
  <c r="CB11" i="63"/>
  <c r="N9" i="51" s="1"/>
  <c r="CA13" i="63"/>
  <c r="M11" i="51" s="1"/>
  <c r="BU15" i="63"/>
  <c r="G13" i="51" s="1"/>
  <c r="BT17" i="63"/>
  <c r="F15" i="51" s="1"/>
  <c r="CI6" i="63"/>
  <c r="AA4" i="51" s="1"/>
  <c r="CO7" i="63"/>
  <c r="AG5" i="51" s="1"/>
  <c r="CN9" i="63"/>
  <c r="AF7" i="51" s="1"/>
  <c r="CP11" i="63"/>
  <c r="AH9" i="51" s="1"/>
  <c r="CP13" i="63"/>
  <c r="AH11" i="51" s="1"/>
  <c r="CK16" i="63"/>
  <c r="AC14" i="51" s="1"/>
  <c r="CR18" i="63"/>
  <c r="AJ16" i="51" s="1"/>
  <c r="DH7" i="63"/>
  <c r="BF5" i="51" s="1"/>
  <c r="DB10" i="63"/>
  <c r="AZ8" i="51" s="1"/>
  <c r="DB13" i="63"/>
  <c r="AZ11" i="51" s="1"/>
  <c r="DF15" i="63"/>
  <c r="BD13" i="51" s="1"/>
  <c r="DG18" i="63"/>
  <c r="BE16" i="51" s="1"/>
  <c r="DW8" i="63"/>
  <c r="CA6" i="51" s="1"/>
  <c r="DT11" i="63"/>
  <c r="BX9" i="51" s="1"/>
  <c r="DU15" i="63"/>
  <c r="BY13" i="51" s="1"/>
  <c r="BQ23" i="63"/>
  <c r="C21" i="51" s="1"/>
  <c r="BY25" i="63"/>
  <c r="K23" i="51" s="1"/>
  <c r="BU28" i="63"/>
  <c r="G26" i="51" s="1"/>
  <c r="BQ31" i="63"/>
  <c r="C29" i="51" s="1"/>
  <c r="BY33" i="63"/>
  <c r="K31" i="51" s="1"/>
  <c r="CK23" i="63"/>
  <c r="AC21" i="51" s="1"/>
  <c r="CG26" i="63"/>
  <c r="Y24" i="51" s="1"/>
  <c r="CO28" i="63"/>
  <c r="AG26" i="51" s="1"/>
  <c r="DH28" i="63"/>
  <c r="BF26" i="51" s="1"/>
  <c r="Y44" i="62"/>
  <c r="G84" i="50" s="1"/>
  <c r="AD16" i="62"/>
  <c r="L28" i="50" s="1"/>
  <c r="DD23" i="63"/>
  <c r="BB21" i="51" s="1"/>
  <c r="U35" i="62"/>
  <c r="C75" i="50" s="1"/>
  <c r="AC37" i="62"/>
  <c r="K77" i="50" s="1"/>
  <c r="Y40" i="62"/>
  <c r="G80" i="50" s="1"/>
  <c r="U43" i="62"/>
  <c r="C83" i="50" s="1"/>
  <c r="BY6" i="63"/>
  <c r="K4" i="51" s="1"/>
  <c r="BX8" i="63"/>
  <c r="J6" i="51" s="1"/>
  <c r="BW10" i="63"/>
  <c r="I8" i="51" s="1"/>
  <c r="BQ12" i="63"/>
  <c r="C10" i="51" s="1"/>
  <c r="CB13" i="63"/>
  <c r="N11" i="51" s="1"/>
  <c r="CA15" i="63"/>
  <c r="M13" i="51" s="1"/>
  <c r="BU17" i="63"/>
  <c r="G15" i="51" s="1"/>
  <c r="CJ6" i="63"/>
  <c r="AB4" i="51" s="1"/>
  <c r="CI8" i="63"/>
  <c r="AA6" i="51" s="1"/>
  <c r="CO9" i="63"/>
  <c r="AG7" i="51" s="1"/>
  <c r="CR11" i="63"/>
  <c r="AJ9" i="51" s="1"/>
  <c r="CL14" i="63"/>
  <c r="AD12" i="51" s="1"/>
  <c r="CL16" i="63"/>
  <c r="AD14" i="51" s="1"/>
  <c r="CW6" i="63"/>
  <c r="DD8" i="63"/>
  <c r="BB6" i="51" s="1"/>
  <c r="DD10" i="63"/>
  <c r="BB8" i="51" s="1"/>
  <c r="DD13" i="63"/>
  <c r="BB11" i="51" s="1"/>
  <c r="DE16" i="63"/>
  <c r="BC14" i="51" s="1"/>
  <c r="DH18" i="63"/>
  <c r="BF16" i="51" s="1"/>
  <c r="DX8" i="63"/>
  <c r="CB6" i="51" s="1"/>
  <c r="DT12" i="63"/>
  <c r="BX10" i="51" s="1"/>
  <c r="DW15" i="63"/>
  <c r="CA13" i="51" s="1"/>
  <c r="BX23" i="63"/>
  <c r="J21" i="51" s="1"/>
  <c r="BT26" i="63"/>
  <c r="F24" i="51" s="1"/>
  <c r="CB28" i="63"/>
  <c r="N26" i="51" s="1"/>
  <c r="BX31" i="63"/>
  <c r="J29" i="51" s="1"/>
  <c r="BT34" i="63"/>
  <c r="F32" i="51" s="1"/>
  <c r="CR23" i="63"/>
  <c r="AJ21" i="51" s="1"/>
  <c r="CN26" i="63"/>
  <c r="AF24" i="51" s="1"/>
  <c r="CK29" i="63"/>
  <c r="AC27" i="51" s="1"/>
  <c r="DD33" i="63"/>
  <c r="BB31" i="51" s="1"/>
  <c r="AD41" i="62"/>
  <c r="L81" i="50" s="1"/>
  <c r="BY27" i="63"/>
  <c r="K25" i="51" s="1"/>
  <c r="DR32" i="63"/>
  <c r="BV30" i="51" s="1"/>
  <c r="V35" i="62"/>
  <c r="D75" i="50" s="1"/>
  <c r="AD37" i="62"/>
  <c r="L77" i="50" s="1"/>
  <c r="Z40" i="62"/>
  <c r="H80" i="50" s="1"/>
  <c r="V43" i="62"/>
  <c r="D83" i="50" s="1"/>
  <c r="BS7" i="63"/>
  <c r="E5" i="51" s="1"/>
  <c r="BY8" i="63"/>
  <c r="K6" i="51" s="1"/>
  <c r="BX10" i="63"/>
  <c r="J8" i="51" s="1"/>
  <c r="BW12" i="63"/>
  <c r="I10" i="51" s="1"/>
  <c r="BQ14" i="63"/>
  <c r="C12" i="51" s="1"/>
  <c r="CB15" i="63"/>
  <c r="N13" i="51" s="1"/>
  <c r="CA17" i="63"/>
  <c r="M15" i="51" s="1"/>
  <c r="CK6" i="63"/>
  <c r="AC4" i="51" s="1"/>
  <c r="CJ8" i="63"/>
  <c r="AB6" i="51" s="1"/>
  <c r="CI10" i="63"/>
  <c r="AA8" i="51" s="1"/>
  <c r="CG12" i="63"/>
  <c r="Y10" i="51" s="1"/>
  <c r="CN14" i="63"/>
  <c r="AF12" i="51" s="1"/>
  <c r="CH17" i="63"/>
  <c r="Z15" i="51" s="1"/>
  <c r="CX6" i="63"/>
  <c r="AV4" i="51" s="1"/>
  <c r="DE8" i="63"/>
  <c r="BC6" i="51" s="1"/>
  <c r="DA11" i="63"/>
  <c r="AY9" i="51" s="1"/>
  <c r="DE13" i="63"/>
  <c r="BC11" i="51" s="1"/>
  <c r="DF16" i="63"/>
  <c r="BD14" i="51" s="1"/>
  <c r="DT6" i="63"/>
  <c r="BX4" i="51" s="1"/>
  <c r="DN9" i="63"/>
  <c r="BR7" i="51" s="1"/>
  <c r="DW12" i="63"/>
  <c r="CA10" i="51" s="1"/>
  <c r="DS17" i="63"/>
  <c r="BW15" i="51" s="1"/>
  <c r="BY23" i="63"/>
  <c r="K21" i="51" s="1"/>
  <c r="BU26" i="63"/>
  <c r="G24" i="51" s="1"/>
  <c r="BQ29" i="63"/>
  <c r="C27" i="51" s="1"/>
  <c r="BY31" i="63"/>
  <c r="K29" i="51" s="1"/>
  <c r="BU34" i="63"/>
  <c r="G32" i="51" s="1"/>
  <c r="CG24" i="63"/>
  <c r="Y22" i="51" s="1"/>
  <c r="CO26" i="63"/>
  <c r="AG24" i="51" s="1"/>
  <c r="CP29" i="63"/>
  <c r="AH27" i="51" s="1"/>
  <c r="CZ34" i="63"/>
  <c r="AX32" i="51" s="1"/>
  <c r="BS22" i="63"/>
  <c r="CA22" i="63"/>
  <c r="BW23" i="63"/>
  <c r="I21" i="51" s="1"/>
  <c r="BS24" i="63"/>
  <c r="E22" i="51" s="1"/>
  <c r="CA24" i="63"/>
  <c r="M22" i="51" s="1"/>
  <c r="BW25" i="63"/>
  <c r="I23" i="51" s="1"/>
  <c r="BS26" i="63"/>
  <c r="E24" i="51" s="1"/>
  <c r="CA26" i="63"/>
  <c r="M24" i="51" s="1"/>
  <c r="BW27" i="63"/>
  <c r="I25" i="51" s="1"/>
  <c r="BS28" i="63"/>
  <c r="E26" i="51" s="1"/>
  <c r="CA28" i="63"/>
  <c r="M26" i="51" s="1"/>
  <c r="BW29" i="63"/>
  <c r="I27" i="51" s="1"/>
  <c r="BS30" i="63"/>
  <c r="E28" i="51" s="1"/>
  <c r="CA30" i="63"/>
  <c r="M28" i="51" s="1"/>
  <c r="BW31" i="63"/>
  <c r="I29" i="51" s="1"/>
  <c r="BS32" i="63"/>
  <c r="E30" i="51" s="1"/>
  <c r="CA32" i="63"/>
  <c r="M30" i="51" s="1"/>
  <c r="BW33" i="63"/>
  <c r="I31" i="51" s="1"/>
  <c r="BS34" i="63"/>
  <c r="E32" i="51" s="1"/>
  <c r="CA34" i="63"/>
  <c r="M32" i="51" s="1"/>
  <c r="CM22" i="63"/>
  <c r="AE20" i="51" s="1"/>
  <c r="CI23" i="63"/>
  <c r="AA21" i="51" s="1"/>
  <c r="CQ23" i="63"/>
  <c r="AI21" i="51" s="1"/>
  <c r="CM24" i="63"/>
  <c r="AE22" i="51" s="1"/>
  <c r="CI25" i="63"/>
  <c r="AA23" i="51" s="1"/>
  <c r="CQ25" i="63"/>
  <c r="AI23" i="51" s="1"/>
  <c r="CM26" i="63"/>
  <c r="AE24" i="51" s="1"/>
  <c r="CI27" i="63"/>
  <c r="AA25" i="51" s="1"/>
  <c r="CQ27" i="63"/>
  <c r="AI25" i="51" s="1"/>
  <c r="CM28" i="63"/>
  <c r="AE26" i="51" s="1"/>
  <c r="CJ29" i="63"/>
  <c r="AB27" i="51" s="1"/>
  <c r="CG31" i="63"/>
  <c r="CZ22" i="63"/>
  <c r="DD27" i="63"/>
  <c r="BB25" i="51" s="1"/>
  <c r="DH32" i="63"/>
  <c r="BF30" i="51" s="1"/>
  <c r="DO25" i="63"/>
  <c r="BS23" i="51" s="1"/>
  <c r="DS30" i="63"/>
  <c r="BW28" i="51" s="1"/>
  <c r="BV22" i="63"/>
  <c r="BR23" i="63"/>
  <c r="BZ23" i="63"/>
  <c r="BV24" i="63"/>
  <c r="H22" i="51" s="1"/>
  <c r="BR25" i="63"/>
  <c r="D23" i="51" s="1"/>
  <c r="BZ25" i="63"/>
  <c r="L23" i="51" s="1"/>
  <c r="BV26" i="63"/>
  <c r="H24" i="51" s="1"/>
  <c r="BR27" i="63"/>
  <c r="D25" i="51" s="1"/>
  <c r="BZ27" i="63"/>
  <c r="L25" i="51" s="1"/>
  <c r="BV28" i="63"/>
  <c r="H26" i="51" s="1"/>
  <c r="BR29" i="63"/>
  <c r="D27" i="51" s="1"/>
  <c r="BZ29" i="63"/>
  <c r="L27" i="51" s="1"/>
  <c r="BV30" i="63"/>
  <c r="H28" i="51" s="1"/>
  <c r="BR31" i="63"/>
  <c r="D29" i="51" s="1"/>
  <c r="BZ31" i="63"/>
  <c r="L29" i="51" s="1"/>
  <c r="BV32" i="63"/>
  <c r="H30" i="51" s="1"/>
  <c r="BR33" i="63"/>
  <c r="D31" i="51" s="1"/>
  <c r="BZ33" i="63"/>
  <c r="L31" i="51" s="1"/>
  <c r="BV34" i="63"/>
  <c r="H32" i="51" s="1"/>
  <c r="CH22" i="63"/>
  <c r="CP22" i="63"/>
  <c r="CL23" i="63"/>
  <c r="AD21" i="51" s="1"/>
  <c r="CH24" i="63"/>
  <c r="Z22" i="51" s="1"/>
  <c r="CP24" i="63"/>
  <c r="AH22" i="51" s="1"/>
  <c r="CL25" i="63"/>
  <c r="AD23" i="51" s="1"/>
  <c r="CH26" i="63"/>
  <c r="Z24" i="51" s="1"/>
  <c r="CP26" i="63"/>
  <c r="AH24" i="51" s="1"/>
  <c r="CL27" i="63"/>
  <c r="AD25" i="51" s="1"/>
  <c r="CH28" i="63"/>
  <c r="Z26" i="51" s="1"/>
  <c r="CP28" i="63"/>
  <c r="AH26" i="51" s="1"/>
  <c r="CR29" i="63"/>
  <c r="AJ27" i="51" s="1"/>
  <c r="CR31" i="63"/>
  <c r="AJ29" i="51" s="1"/>
  <c r="CZ24" i="63"/>
  <c r="AX22" i="51" s="1"/>
  <c r="DD29" i="63"/>
  <c r="BB27" i="51" s="1"/>
  <c r="DH34" i="63"/>
  <c r="BF32" i="51" s="1"/>
  <c r="DO27" i="63"/>
  <c r="BS25" i="51" s="1"/>
  <c r="DT33" i="63"/>
  <c r="BX31" i="51" s="1"/>
  <c r="BW22" i="63"/>
  <c r="BS23" i="63"/>
  <c r="E21" i="51" s="1"/>
  <c r="CA23" i="63"/>
  <c r="M21" i="51" s="1"/>
  <c r="BW24" i="63"/>
  <c r="I22" i="51" s="1"/>
  <c r="BS25" i="63"/>
  <c r="E23" i="51" s="1"/>
  <c r="CA25" i="63"/>
  <c r="M23" i="51" s="1"/>
  <c r="BW26" i="63"/>
  <c r="I24" i="51" s="1"/>
  <c r="BS27" i="63"/>
  <c r="E25" i="51" s="1"/>
  <c r="CA27" i="63"/>
  <c r="M25" i="51" s="1"/>
  <c r="BW28" i="63"/>
  <c r="I26" i="51" s="1"/>
  <c r="BS29" i="63"/>
  <c r="E27" i="51" s="1"/>
  <c r="CA29" i="63"/>
  <c r="M27" i="51" s="1"/>
  <c r="BW30" i="63"/>
  <c r="I28" i="51" s="1"/>
  <c r="BS31" i="63"/>
  <c r="E29" i="51" s="1"/>
  <c r="CA31" i="63"/>
  <c r="M29" i="51" s="1"/>
  <c r="BW32" i="63"/>
  <c r="I30" i="51" s="1"/>
  <c r="BS33" i="63"/>
  <c r="E31" i="51" s="1"/>
  <c r="CA33" i="63"/>
  <c r="M31" i="51" s="1"/>
  <c r="BW34" i="63"/>
  <c r="I32" i="51" s="1"/>
  <c r="CI22" i="63"/>
  <c r="CQ22" i="63"/>
  <c r="CM23" i="63"/>
  <c r="AE21" i="51" s="1"/>
  <c r="CI24" i="63"/>
  <c r="AA22" i="51" s="1"/>
  <c r="CQ24" i="63"/>
  <c r="AI22" i="51" s="1"/>
  <c r="CM25" i="63"/>
  <c r="AE23" i="51" s="1"/>
  <c r="CI26" i="63"/>
  <c r="AA24" i="51" s="1"/>
  <c r="CQ26" i="63"/>
  <c r="AI24" i="51" s="1"/>
  <c r="CM27" i="63"/>
  <c r="CI28" i="63"/>
  <c r="AA26" i="51" s="1"/>
  <c r="CQ28" i="63"/>
  <c r="AI26" i="51" s="1"/>
  <c r="CN32" i="63"/>
  <c r="AF30" i="51" s="1"/>
  <c r="DH24" i="63"/>
  <c r="BF22" i="51" s="1"/>
  <c r="CZ30" i="63"/>
  <c r="AX28" i="51" s="1"/>
  <c r="DT22" i="63"/>
  <c r="DW27" i="63"/>
  <c r="CA25" i="51" s="1"/>
  <c r="DX34" i="63"/>
  <c r="CB32" i="51" s="1"/>
  <c r="AF20" i="51"/>
  <c r="BX22" i="63"/>
  <c r="BT23" i="63"/>
  <c r="CB23" i="63"/>
  <c r="BX24" i="63"/>
  <c r="J22" i="51" s="1"/>
  <c r="BT25" i="63"/>
  <c r="F23" i="51" s="1"/>
  <c r="CB25" i="63"/>
  <c r="N23" i="51" s="1"/>
  <c r="BX26" i="63"/>
  <c r="J24" i="51" s="1"/>
  <c r="BT27" i="63"/>
  <c r="F25" i="51" s="1"/>
  <c r="CB27" i="63"/>
  <c r="N25" i="51" s="1"/>
  <c r="BX28" i="63"/>
  <c r="J26" i="51" s="1"/>
  <c r="BT29" i="63"/>
  <c r="F27" i="51" s="1"/>
  <c r="CB29" i="63"/>
  <c r="N27" i="51" s="1"/>
  <c r="BX30" i="63"/>
  <c r="J28" i="51" s="1"/>
  <c r="BT31" i="63"/>
  <c r="F29" i="51" s="1"/>
  <c r="CB31" i="63"/>
  <c r="N29" i="51" s="1"/>
  <c r="BX32" i="63"/>
  <c r="J30" i="51" s="1"/>
  <c r="BT33" i="63"/>
  <c r="F31" i="51" s="1"/>
  <c r="CB33" i="63"/>
  <c r="N31" i="51" s="1"/>
  <c r="BX34" i="63"/>
  <c r="J32" i="51" s="1"/>
  <c r="CJ22" i="63"/>
  <c r="CR22" i="63"/>
  <c r="CN23" i="63"/>
  <c r="AF21" i="51" s="1"/>
  <c r="CJ24" i="63"/>
  <c r="AB22" i="51" s="1"/>
  <c r="CR24" i="63"/>
  <c r="AJ22" i="51" s="1"/>
  <c r="CN25" i="63"/>
  <c r="AF23" i="51" s="1"/>
  <c r="CJ26" i="63"/>
  <c r="CR26" i="63"/>
  <c r="AJ24" i="51" s="1"/>
  <c r="CN27" i="63"/>
  <c r="AF25" i="51" s="1"/>
  <c r="CJ28" i="63"/>
  <c r="AB26" i="51" s="1"/>
  <c r="CR28" i="63"/>
  <c r="AJ26" i="51" s="1"/>
  <c r="CK30" i="63"/>
  <c r="AC28" i="51" s="1"/>
  <c r="CJ33" i="63"/>
  <c r="AB31" i="51" s="1"/>
  <c r="DD25" i="63"/>
  <c r="BB23" i="51" s="1"/>
  <c r="DH30" i="63"/>
  <c r="BF28" i="51" s="1"/>
  <c r="DP23" i="63"/>
  <c r="BT21" i="51" s="1"/>
  <c r="DS28" i="63"/>
  <c r="BW26" i="51" s="1"/>
  <c r="BQ22" i="63"/>
  <c r="C20" i="51" s="1"/>
  <c r="BY22" i="63"/>
  <c r="K20" i="51" s="1"/>
  <c r="BU23" i="63"/>
  <c r="G21" i="51" s="1"/>
  <c r="BQ24" i="63"/>
  <c r="C22" i="51" s="1"/>
  <c r="BY24" i="63"/>
  <c r="K22" i="51" s="1"/>
  <c r="BU25" i="63"/>
  <c r="G23" i="51" s="1"/>
  <c r="BQ26" i="63"/>
  <c r="C24" i="51" s="1"/>
  <c r="BY26" i="63"/>
  <c r="K24" i="51" s="1"/>
  <c r="BU27" i="63"/>
  <c r="G25" i="51" s="1"/>
  <c r="BQ28" i="63"/>
  <c r="C26" i="51" s="1"/>
  <c r="BY28" i="63"/>
  <c r="K26" i="51" s="1"/>
  <c r="BU29" i="63"/>
  <c r="G27" i="51" s="1"/>
  <c r="BQ30" i="63"/>
  <c r="C28" i="51" s="1"/>
  <c r="BY30" i="63"/>
  <c r="K28" i="51" s="1"/>
  <c r="BU31" i="63"/>
  <c r="G29" i="51" s="1"/>
  <c r="BQ32" i="63"/>
  <c r="BY32" i="63"/>
  <c r="K30" i="51" s="1"/>
  <c r="BU33" i="63"/>
  <c r="G31" i="51" s="1"/>
  <c r="BQ34" i="63"/>
  <c r="C32" i="51" s="1"/>
  <c r="BY34" i="63"/>
  <c r="K32" i="51" s="1"/>
  <c r="CK22" i="63"/>
  <c r="CG23" i="63"/>
  <c r="CO23" i="63"/>
  <c r="AG21" i="51" s="1"/>
  <c r="CK24" i="63"/>
  <c r="AC22" i="51" s="1"/>
  <c r="CG25" i="63"/>
  <c r="CO25" i="63"/>
  <c r="AG23" i="51" s="1"/>
  <c r="CK26" i="63"/>
  <c r="AC24" i="51" s="1"/>
  <c r="CG27" i="63"/>
  <c r="CO27" i="63"/>
  <c r="AG25" i="51" s="1"/>
  <c r="CK28" i="63"/>
  <c r="AC26" i="51" s="1"/>
  <c r="CG29" i="63"/>
  <c r="CM30" i="63"/>
  <c r="AE28" i="51" s="1"/>
  <c r="CR33" i="63"/>
  <c r="AJ31" i="51" s="1"/>
  <c r="CZ26" i="63"/>
  <c r="DD31" i="63"/>
  <c r="BB29" i="51" s="1"/>
  <c r="DX23" i="63"/>
  <c r="CB21" i="51" s="1"/>
  <c r="DQ34" i="63"/>
  <c r="BU32" i="51" s="1"/>
  <c r="DU33" i="63"/>
  <c r="BY31" i="51" s="1"/>
  <c r="DM33" i="63"/>
  <c r="DQ32" i="63"/>
  <c r="DU31" i="63"/>
  <c r="BY29" i="51" s="1"/>
  <c r="DW34" i="63"/>
  <c r="CA32" i="51" s="1"/>
  <c r="DO34" i="63"/>
  <c r="BS32" i="51" s="1"/>
  <c r="DS33" i="63"/>
  <c r="BW31" i="51" s="1"/>
  <c r="DV34" i="63"/>
  <c r="BZ32" i="51" s="1"/>
  <c r="DN34" i="63"/>
  <c r="BR32" i="51" s="1"/>
  <c r="DR33" i="63"/>
  <c r="BV31" i="51" s="1"/>
  <c r="DV32" i="63"/>
  <c r="BZ30" i="51" s="1"/>
  <c r="DN32" i="63"/>
  <c r="BR30" i="51" s="1"/>
  <c r="DR31" i="63"/>
  <c r="BV29" i="51" s="1"/>
  <c r="DV30" i="63"/>
  <c r="BZ28" i="51" s="1"/>
  <c r="DU34" i="63"/>
  <c r="BY32" i="51" s="1"/>
  <c r="DM34" i="63"/>
  <c r="DQ33" i="63"/>
  <c r="BU31" i="51" s="1"/>
  <c r="DU32" i="63"/>
  <c r="BY30" i="51" s="1"/>
  <c r="DM32" i="63"/>
  <c r="BQ30" i="51" s="1"/>
  <c r="DQ31" i="63"/>
  <c r="BU29" i="51" s="1"/>
  <c r="DT34" i="63"/>
  <c r="BX32" i="51" s="1"/>
  <c r="DP33" i="63"/>
  <c r="BT31" i="51" s="1"/>
  <c r="DP32" i="63"/>
  <c r="BT30" i="51" s="1"/>
  <c r="DO31" i="63"/>
  <c r="BS29" i="51" s="1"/>
  <c r="DR30" i="63"/>
  <c r="BV28" i="51" s="1"/>
  <c r="DV29" i="63"/>
  <c r="BZ27" i="51" s="1"/>
  <c r="DN29" i="63"/>
  <c r="DR28" i="63"/>
  <c r="BV26" i="51" s="1"/>
  <c r="DV27" i="63"/>
  <c r="BZ25" i="51" s="1"/>
  <c r="DN27" i="63"/>
  <c r="BR25" i="51" s="1"/>
  <c r="DR26" i="63"/>
  <c r="BV24" i="51" s="1"/>
  <c r="DV25" i="63"/>
  <c r="BZ23" i="51" s="1"/>
  <c r="DN25" i="63"/>
  <c r="BR23" i="51" s="1"/>
  <c r="DS24" i="63"/>
  <c r="BW22" i="51" s="1"/>
  <c r="DW23" i="63"/>
  <c r="CA21" i="51" s="1"/>
  <c r="DO23" i="63"/>
  <c r="BS21" i="51" s="1"/>
  <c r="DS22" i="63"/>
  <c r="DG34" i="63"/>
  <c r="BE32" i="51" s="1"/>
  <c r="CY34" i="63"/>
  <c r="AW32" i="51" s="1"/>
  <c r="DC33" i="63"/>
  <c r="BA31" i="51" s="1"/>
  <c r="DG32" i="63"/>
  <c r="BE30" i="51" s="1"/>
  <c r="CY32" i="63"/>
  <c r="AW30" i="51" s="1"/>
  <c r="DC31" i="63"/>
  <c r="BA29" i="51" s="1"/>
  <c r="DG30" i="63"/>
  <c r="BE28" i="51" s="1"/>
  <c r="CY30" i="63"/>
  <c r="AW28" i="51" s="1"/>
  <c r="DC29" i="63"/>
  <c r="BA27" i="51" s="1"/>
  <c r="DG28" i="63"/>
  <c r="BE26" i="51" s="1"/>
  <c r="CY28" i="63"/>
  <c r="AW26" i="51" s="1"/>
  <c r="DC27" i="63"/>
  <c r="DG26" i="63"/>
  <c r="BE24" i="51" s="1"/>
  <c r="CY26" i="63"/>
  <c r="AW24" i="51" s="1"/>
  <c r="DC25" i="63"/>
  <c r="BA23" i="51" s="1"/>
  <c r="DG24" i="63"/>
  <c r="BE22" i="51" s="1"/>
  <c r="CY24" i="63"/>
  <c r="AW22" i="51" s="1"/>
  <c r="DC23" i="63"/>
  <c r="BA21" i="51" s="1"/>
  <c r="DG22" i="63"/>
  <c r="CY22" i="63"/>
  <c r="CM34" i="63"/>
  <c r="AE32" i="51" s="1"/>
  <c r="CQ33" i="63"/>
  <c r="AI31" i="51" s="1"/>
  <c r="CI33" i="63"/>
  <c r="AA31" i="51" s="1"/>
  <c r="CM32" i="63"/>
  <c r="AE30" i="51" s="1"/>
  <c r="CQ31" i="63"/>
  <c r="AI29" i="51" s="1"/>
  <c r="DS34" i="63"/>
  <c r="BW32" i="51" s="1"/>
  <c r="DO33" i="63"/>
  <c r="BS31" i="51" s="1"/>
  <c r="DO32" i="63"/>
  <c r="BS30" i="51" s="1"/>
  <c r="DN31" i="63"/>
  <c r="BR29" i="51" s="1"/>
  <c r="DQ30" i="63"/>
  <c r="DU29" i="63"/>
  <c r="BY27" i="51" s="1"/>
  <c r="DM29" i="63"/>
  <c r="BQ27" i="51" s="1"/>
  <c r="DQ28" i="63"/>
  <c r="BU26" i="51" s="1"/>
  <c r="DU27" i="63"/>
  <c r="BY25" i="51" s="1"/>
  <c r="DM27" i="63"/>
  <c r="BQ25" i="51" s="1"/>
  <c r="DQ26" i="63"/>
  <c r="BU24" i="51" s="1"/>
  <c r="DU25" i="63"/>
  <c r="BY23" i="51" s="1"/>
  <c r="DM25" i="63"/>
  <c r="DR24" i="63"/>
  <c r="BV22" i="51" s="1"/>
  <c r="DV23" i="63"/>
  <c r="BZ21" i="51" s="1"/>
  <c r="DN23" i="63"/>
  <c r="BR21" i="51" s="1"/>
  <c r="DR22" i="63"/>
  <c r="BV20" i="51" s="1"/>
  <c r="DF34" i="63"/>
  <c r="BD32" i="51" s="1"/>
  <c r="CX34" i="63"/>
  <c r="AV32" i="51" s="1"/>
  <c r="DB33" i="63"/>
  <c r="AZ31" i="51" s="1"/>
  <c r="DF32" i="63"/>
  <c r="BD30" i="51" s="1"/>
  <c r="CX32" i="63"/>
  <c r="AV30" i="51" s="1"/>
  <c r="DB31" i="63"/>
  <c r="AZ29" i="51" s="1"/>
  <c r="DF30" i="63"/>
  <c r="BD28" i="51" s="1"/>
  <c r="CX30" i="63"/>
  <c r="AV28" i="51" s="1"/>
  <c r="DB29" i="63"/>
  <c r="AZ27" i="51" s="1"/>
  <c r="DF28" i="63"/>
  <c r="BD26" i="51" s="1"/>
  <c r="CX28" i="63"/>
  <c r="AV26" i="51" s="1"/>
  <c r="DB27" i="63"/>
  <c r="AZ25" i="51" s="1"/>
  <c r="DF26" i="63"/>
  <c r="BD24" i="51" s="1"/>
  <c r="CX26" i="63"/>
  <c r="AV24" i="51" s="1"/>
  <c r="DB25" i="63"/>
  <c r="AZ23" i="51" s="1"/>
  <c r="DF24" i="63"/>
  <c r="BD22" i="51" s="1"/>
  <c r="CX24" i="63"/>
  <c r="AV22" i="51" s="1"/>
  <c r="DB23" i="63"/>
  <c r="AZ21" i="51" s="1"/>
  <c r="DF22" i="63"/>
  <c r="CX22" i="63"/>
  <c r="CL34" i="63"/>
  <c r="AD32" i="51" s="1"/>
  <c r="CP33" i="63"/>
  <c r="AH31" i="51" s="1"/>
  <c r="CH33" i="63"/>
  <c r="Z31" i="51" s="1"/>
  <c r="CL32" i="63"/>
  <c r="AD30" i="51" s="1"/>
  <c r="CP31" i="63"/>
  <c r="AH29" i="51" s="1"/>
  <c r="CH31" i="63"/>
  <c r="Z29" i="51" s="1"/>
  <c r="CL30" i="63"/>
  <c r="AD28" i="51" s="1"/>
  <c r="CQ29" i="63"/>
  <c r="AI27" i="51" s="1"/>
  <c r="CI29" i="63"/>
  <c r="AA27" i="51" s="1"/>
  <c r="DR34" i="63"/>
  <c r="BV32" i="51" s="1"/>
  <c r="DN33" i="63"/>
  <c r="BR31" i="51" s="1"/>
  <c r="DX31" i="63"/>
  <c r="CB29" i="51" s="1"/>
  <c r="DM31" i="63"/>
  <c r="DP30" i="63"/>
  <c r="BT28" i="51" s="1"/>
  <c r="DT29" i="63"/>
  <c r="BX27" i="51" s="1"/>
  <c r="DX28" i="63"/>
  <c r="CB26" i="51" s="1"/>
  <c r="DP28" i="63"/>
  <c r="BT26" i="51" s="1"/>
  <c r="DT27" i="63"/>
  <c r="BX25" i="51" s="1"/>
  <c r="DX26" i="63"/>
  <c r="CB24" i="51" s="1"/>
  <c r="DP26" i="63"/>
  <c r="BT24" i="51" s="1"/>
  <c r="DT25" i="63"/>
  <c r="BX23" i="51" s="1"/>
  <c r="DQ24" i="63"/>
  <c r="BU22" i="51" s="1"/>
  <c r="DU23" i="63"/>
  <c r="BY21" i="51" s="1"/>
  <c r="DM23" i="63"/>
  <c r="DQ22" i="63"/>
  <c r="DE34" i="63"/>
  <c r="BC32" i="51" s="1"/>
  <c r="CW34" i="63"/>
  <c r="AU32" i="51" s="1"/>
  <c r="DA33" i="63"/>
  <c r="AY31" i="51" s="1"/>
  <c r="DE32" i="63"/>
  <c r="BC30" i="51" s="1"/>
  <c r="CW32" i="63"/>
  <c r="DA31" i="63"/>
  <c r="AY29" i="51" s="1"/>
  <c r="DE30" i="63"/>
  <c r="BC28" i="51" s="1"/>
  <c r="CW30" i="63"/>
  <c r="DA29" i="63"/>
  <c r="DE28" i="63"/>
  <c r="BC26" i="51" s="1"/>
  <c r="CW28" i="63"/>
  <c r="DA27" i="63"/>
  <c r="AY25" i="51" s="1"/>
  <c r="DE26" i="63"/>
  <c r="BC24" i="51" s="1"/>
  <c r="CW26" i="63"/>
  <c r="AU24" i="51" s="1"/>
  <c r="DA25" i="63"/>
  <c r="AY23" i="51" s="1"/>
  <c r="DE24" i="63"/>
  <c r="BC22" i="51" s="1"/>
  <c r="CW24" i="63"/>
  <c r="AU22" i="51" s="1"/>
  <c r="DA23" i="63"/>
  <c r="AY21" i="51" s="1"/>
  <c r="DE22" i="63"/>
  <c r="CW22" i="63"/>
  <c r="CK34" i="63"/>
  <c r="AC32" i="51" s="1"/>
  <c r="CO33" i="63"/>
  <c r="AG31" i="51" s="1"/>
  <c r="CG33" i="63"/>
  <c r="CK32" i="63"/>
  <c r="AC30" i="51" s="1"/>
  <c r="CO31" i="63"/>
  <c r="AG29" i="51" s="1"/>
  <c r="DP34" i="63"/>
  <c r="BT32" i="51" s="1"/>
  <c r="DX32" i="63"/>
  <c r="CB30" i="51" s="1"/>
  <c r="DW31" i="63"/>
  <c r="CA29" i="51" s="1"/>
  <c r="DX30" i="63"/>
  <c r="CB28" i="51" s="1"/>
  <c r="DO30" i="63"/>
  <c r="BS28" i="51" s="1"/>
  <c r="DS29" i="63"/>
  <c r="BW27" i="51" s="1"/>
  <c r="DW28" i="63"/>
  <c r="CA26" i="51" s="1"/>
  <c r="DO28" i="63"/>
  <c r="BS26" i="51" s="1"/>
  <c r="DS27" i="63"/>
  <c r="BW25" i="51" s="1"/>
  <c r="DW26" i="63"/>
  <c r="CA24" i="51" s="1"/>
  <c r="DO26" i="63"/>
  <c r="BS24" i="51" s="1"/>
  <c r="DS25" i="63"/>
  <c r="BW23" i="51" s="1"/>
  <c r="DX24" i="63"/>
  <c r="DP24" i="63"/>
  <c r="DT23" i="63"/>
  <c r="BX21" i="51" s="1"/>
  <c r="DX22" i="63"/>
  <c r="CB20" i="51" s="1"/>
  <c r="DP22" i="63"/>
  <c r="BT20" i="51" s="1"/>
  <c r="DD34" i="63"/>
  <c r="BB32" i="51" s="1"/>
  <c r="DH33" i="63"/>
  <c r="BF31" i="51" s="1"/>
  <c r="CZ33" i="63"/>
  <c r="AX31" i="51" s="1"/>
  <c r="DD32" i="63"/>
  <c r="BB30" i="51" s="1"/>
  <c r="DH31" i="63"/>
  <c r="BF29" i="51" s="1"/>
  <c r="CZ31" i="63"/>
  <c r="AX29" i="51" s="1"/>
  <c r="DD30" i="63"/>
  <c r="BB28" i="51" s="1"/>
  <c r="DH29" i="63"/>
  <c r="BF27" i="51" s="1"/>
  <c r="CZ29" i="63"/>
  <c r="AX27" i="51" s="1"/>
  <c r="DD28" i="63"/>
  <c r="BB26" i="51" s="1"/>
  <c r="DH27" i="63"/>
  <c r="BF25" i="51" s="1"/>
  <c r="CZ27" i="63"/>
  <c r="AX25" i="51" s="1"/>
  <c r="DD26" i="63"/>
  <c r="BB24" i="51" s="1"/>
  <c r="DH25" i="63"/>
  <c r="BF23" i="51" s="1"/>
  <c r="CZ25" i="63"/>
  <c r="AX23" i="51" s="1"/>
  <c r="DD24" i="63"/>
  <c r="BB22" i="51" s="1"/>
  <c r="DH23" i="63"/>
  <c r="BF21" i="51" s="1"/>
  <c r="CZ23" i="63"/>
  <c r="AX21" i="51" s="1"/>
  <c r="DD22" i="63"/>
  <c r="CR34" i="63"/>
  <c r="AJ32" i="51" s="1"/>
  <c r="CJ34" i="63"/>
  <c r="CN33" i="63"/>
  <c r="AF31" i="51" s="1"/>
  <c r="CR32" i="63"/>
  <c r="AJ30" i="51" s="1"/>
  <c r="CJ32" i="63"/>
  <c r="AB30" i="51" s="1"/>
  <c r="CN31" i="63"/>
  <c r="AF29" i="51" s="1"/>
  <c r="CR30" i="63"/>
  <c r="AJ28" i="51" s="1"/>
  <c r="CJ30" i="63"/>
  <c r="AB28" i="51" s="1"/>
  <c r="CO29" i="63"/>
  <c r="AG27" i="51" s="1"/>
  <c r="DX33" i="63"/>
  <c r="CB31" i="51" s="1"/>
  <c r="DW32" i="63"/>
  <c r="CA30" i="51" s="1"/>
  <c r="DV31" i="63"/>
  <c r="BZ29" i="51" s="1"/>
  <c r="DW30" i="63"/>
  <c r="CA28" i="51" s="1"/>
  <c r="DN30" i="63"/>
  <c r="BR28" i="51" s="1"/>
  <c r="DR29" i="63"/>
  <c r="BV27" i="51" s="1"/>
  <c r="DV28" i="63"/>
  <c r="BZ26" i="51" s="1"/>
  <c r="DN28" i="63"/>
  <c r="BR26" i="51" s="1"/>
  <c r="DR27" i="63"/>
  <c r="DV26" i="63"/>
  <c r="BZ24" i="51" s="1"/>
  <c r="DN26" i="63"/>
  <c r="BR24" i="51" s="1"/>
  <c r="DR25" i="63"/>
  <c r="BV23" i="51" s="1"/>
  <c r="DW24" i="63"/>
  <c r="CA22" i="51" s="1"/>
  <c r="DO24" i="63"/>
  <c r="BS22" i="51" s="1"/>
  <c r="DS23" i="63"/>
  <c r="BW21" i="51" s="1"/>
  <c r="DW22" i="63"/>
  <c r="DO22" i="63"/>
  <c r="DC34" i="63"/>
  <c r="BA32" i="51" s="1"/>
  <c r="DG33" i="63"/>
  <c r="BE31" i="51" s="1"/>
  <c r="CY33" i="63"/>
  <c r="AW31" i="51" s="1"/>
  <c r="DC32" i="63"/>
  <c r="BA30" i="51" s="1"/>
  <c r="DG31" i="63"/>
  <c r="BE29" i="51" s="1"/>
  <c r="CY31" i="63"/>
  <c r="DC30" i="63"/>
  <c r="BA28" i="51" s="1"/>
  <c r="DG29" i="63"/>
  <c r="BE27" i="51" s="1"/>
  <c r="CY29" i="63"/>
  <c r="AW27" i="51" s="1"/>
  <c r="DC28" i="63"/>
  <c r="BA26" i="51" s="1"/>
  <c r="DG27" i="63"/>
  <c r="BE25" i="51" s="1"/>
  <c r="CY27" i="63"/>
  <c r="AW25" i="51" s="1"/>
  <c r="DC26" i="63"/>
  <c r="BA24" i="51" s="1"/>
  <c r="DG25" i="63"/>
  <c r="BE23" i="51" s="1"/>
  <c r="CY25" i="63"/>
  <c r="AW23" i="51" s="1"/>
  <c r="DC24" i="63"/>
  <c r="BA22" i="51" s="1"/>
  <c r="DG23" i="63"/>
  <c r="BE21" i="51" s="1"/>
  <c r="CY23" i="63"/>
  <c r="AW21" i="51" s="1"/>
  <c r="DC22" i="63"/>
  <c r="BA20" i="51" s="1"/>
  <c r="CQ34" i="63"/>
  <c r="AI32" i="51" s="1"/>
  <c r="CI34" i="63"/>
  <c r="AA32" i="51" s="1"/>
  <c r="CM33" i="63"/>
  <c r="AE31" i="51" s="1"/>
  <c r="CQ32" i="63"/>
  <c r="AI30" i="51" s="1"/>
  <c r="CI32" i="63"/>
  <c r="AA30" i="51" s="1"/>
  <c r="CM31" i="63"/>
  <c r="AE29" i="51" s="1"/>
  <c r="CQ30" i="63"/>
  <c r="AI28" i="51" s="1"/>
  <c r="CI30" i="63"/>
  <c r="AA28" i="51" s="1"/>
  <c r="CN29" i="63"/>
  <c r="AF27" i="51" s="1"/>
  <c r="DW33" i="63"/>
  <c r="CA31" i="51" s="1"/>
  <c r="DT32" i="63"/>
  <c r="BX30" i="51" s="1"/>
  <c r="DT31" i="63"/>
  <c r="BX29" i="51" s="1"/>
  <c r="DU30" i="63"/>
  <c r="BY28" i="51" s="1"/>
  <c r="DM30" i="63"/>
  <c r="BQ28" i="51" s="1"/>
  <c r="DQ29" i="63"/>
  <c r="BU27" i="51" s="1"/>
  <c r="DU28" i="63"/>
  <c r="BY26" i="51" s="1"/>
  <c r="DM28" i="63"/>
  <c r="DQ27" i="63"/>
  <c r="BU25" i="51" s="1"/>
  <c r="DU26" i="63"/>
  <c r="BY24" i="51" s="1"/>
  <c r="DM26" i="63"/>
  <c r="DQ25" i="63"/>
  <c r="BU23" i="51" s="1"/>
  <c r="DV24" i="63"/>
  <c r="BZ22" i="51" s="1"/>
  <c r="DN24" i="63"/>
  <c r="BR22" i="51" s="1"/>
  <c r="DR23" i="63"/>
  <c r="BV21" i="51" s="1"/>
  <c r="DV22" i="63"/>
  <c r="DN22" i="63"/>
  <c r="DB34" i="63"/>
  <c r="AZ32" i="51" s="1"/>
  <c r="DF33" i="63"/>
  <c r="BD31" i="51" s="1"/>
  <c r="CX33" i="63"/>
  <c r="AV31" i="51" s="1"/>
  <c r="DB32" i="63"/>
  <c r="AZ30" i="51" s="1"/>
  <c r="DF31" i="63"/>
  <c r="BD29" i="51" s="1"/>
  <c r="CX31" i="63"/>
  <c r="AV29" i="51" s="1"/>
  <c r="DB30" i="63"/>
  <c r="AZ28" i="51" s="1"/>
  <c r="DF29" i="63"/>
  <c r="BD27" i="51" s="1"/>
  <c r="CX29" i="63"/>
  <c r="AV27" i="51" s="1"/>
  <c r="DB28" i="63"/>
  <c r="AZ26" i="51" s="1"/>
  <c r="DF27" i="63"/>
  <c r="BD25" i="51" s="1"/>
  <c r="CX27" i="63"/>
  <c r="AV25" i="51" s="1"/>
  <c r="DB26" i="63"/>
  <c r="AZ24" i="51" s="1"/>
  <c r="DF25" i="63"/>
  <c r="BD23" i="51" s="1"/>
  <c r="CX25" i="63"/>
  <c r="AV23" i="51" s="1"/>
  <c r="DB24" i="63"/>
  <c r="AZ22" i="51" s="1"/>
  <c r="DF23" i="63"/>
  <c r="BD21" i="51" s="1"/>
  <c r="CX23" i="63"/>
  <c r="AV21" i="51" s="1"/>
  <c r="DB22" i="63"/>
  <c r="CP34" i="63"/>
  <c r="AH32" i="51" s="1"/>
  <c r="CH34" i="63"/>
  <c r="Z32" i="51" s="1"/>
  <c r="CL33" i="63"/>
  <c r="AD31" i="51" s="1"/>
  <c r="CP32" i="63"/>
  <c r="AH30" i="51" s="1"/>
  <c r="CH32" i="63"/>
  <c r="Z30" i="51" s="1"/>
  <c r="CL31" i="63"/>
  <c r="AD29" i="51" s="1"/>
  <c r="CP30" i="63"/>
  <c r="AH28" i="51" s="1"/>
  <c r="CH30" i="63"/>
  <c r="Z28" i="51" s="1"/>
  <c r="CM29" i="63"/>
  <c r="AE27" i="51" s="1"/>
  <c r="DV33" i="63"/>
  <c r="BZ31" i="51" s="1"/>
  <c r="DS32" i="63"/>
  <c r="BW30" i="51" s="1"/>
  <c r="DS31" i="63"/>
  <c r="BW29" i="51" s="1"/>
  <c r="DT30" i="63"/>
  <c r="BX28" i="51" s="1"/>
  <c r="DX29" i="63"/>
  <c r="CB27" i="51" s="1"/>
  <c r="DP29" i="63"/>
  <c r="BT27" i="51" s="1"/>
  <c r="DT28" i="63"/>
  <c r="BX26" i="51" s="1"/>
  <c r="DX27" i="63"/>
  <c r="CB25" i="51" s="1"/>
  <c r="DP27" i="63"/>
  <c r="DT26" i="63"/>
  <c r="BX24" i="51" s="1"/>
  <c r="DX25" i="63"/>
  <c r="CB23" i="51" s="1"/>
  <c r="DP25" i="63"/>
  <c r="BT23" i="51" s="1"/>
  <c r="DU24" i="63"/>
  <c r="BY22" i="51" s="1"/>
  <c r="DM24" i="63"/>
  <c r="DQ23" i="63"/>
  <c r="BU21" i="51" s="1"/>
  <c r="DU22" i="63"/>
  <c r="DM22" i="63"/>
  <c r="DA34" i="63"/>
  <c r="AY32" i="51" s="1"/>
  <c r="DE33" i="63"/>
  <c r="BC31" i="51" s="1"/>
  <c r="CW33" i="63"/>
  <c r="DA32" i="63"/>
  <c r="AY30" i="51" s="1"/>
  <c r="DE31" i="63"/>
  <c r="BC29" i="51" s="1"/>
  <c r="CW31" i="63"/>
  <c r="AU29" i="51" s="1"/>
  <c r="DA30" i="63"/>
  <c r="AY28" i="51" s="1"/>
  <c r="DE29" i="63"/>
  <c r="BC27" i="51" s="1"/>
  <c r="CW29" i="63"/>
  <c r="AU27" i="51" s="1"/>
  <c r="DA28" i="63"/>
  <c r="AY26" i="51" s="1"/>
  <c r="DE27" i="63"/>
  <c r="BC25" i="51" s="1"/>
  <c r="CW27" i="63"/>
  <c r="DA26" i="63"/>
  <c r="AY24" i="51" s="1"/>
  <c r="DE25" i="63"/>
  <c r="BC23" i="51" s="1"/>
  <c r="CW25" i="63"/>
  <c r="DA24" i="63"/>
  <c r="DE23" i="63"/>
  <c r="BC21" i="51" s="1"/>
  <c r="CW23" i="63"/>
  <c r="DA22" i="63"/>
  <c r="CO34" i="63"/>
  <c r="AG32" i="51" s="1"/>
  <c r="CG34" i="63"/>
  <c r="Y32" i="51" s="1"/>
  <c r="CK33" i="63"/>
  <c r="AC31" i="51" s="1"/>
  <c r="CO32" i="63"/>
  <c r="AG30" i="51" s="1"/>
  <c r="CG32" i="63"/>
  <c r="CK31" i="63"/>
  <c r="AC29" i="51" s="1"/>
  <c r="CO30" i="63"/>
  <c r="AG28" i="51" s="1"/>
  <c r="CG30" i="63"/>
  <c r="CL29" i="63"/>
  <c r="AD27" i="51" s="1"/>
  <c r="BR22" i="63"/>
  <c r="D20" i="51" s="1"/>
  <c r="BZ22" i="63"/>
  <c r="L20" i="51" s="1"/>
  <c r="BV23" i="63"/>
  <c r="H21" i="51" s="1"/>
  <c r="BR24" i="63"/>
  <c r="D22" i="51" s="1"/>
  <c r="BZ24" i="63"/>
  <c r="L22" i="51" s="1"/>
  <c r="BV25" i="63"/>
  <c r="H23" i="51" s="1"/>
  <c r="BR26" i="63"/>
  <c r="D24" i="51" s="1"/>
  <c r="BZ26" i="63"/>
  <c r="L24" i="51" s="1"/>
  <c r="BV27" i="63"/>
  <c r="H25" i="51" s="1"/>
  <c r="BR28" i="63"/>
  <c r="D26" i="51" s="1"/>
  <c r="BZ28" i="63"/>
  <c r="L26" i="51" s="1"/>
  <c r="BV29" i="63"/>
  <c r="H27" i="51" s="1"/>
  <c r="BR30" i="63"/>
  <c r="D28" i="51" s="1"/>
  <c r="BZ30" i="63"/>
  <c r="L28" i="51" s="1"/>
  <c r="BV31" i="63"/>
  <c r="H29" i="51" s="1"/>
  <c r="BR32" i="63"/>
  <c r="D30" i="51" s="1"/>
  <c r="BZ32" i="63"/>
  <c r="L30" i="51" s="1"/>
  <c r="BV33" i="63"/>
  <c r="H31" i="51" s="1"/>
  <c r="BR34" i="63"/>
  <c r="D32" i="51" s="1"/>
  <c r="BZ34" i="63"/>
  <c r="L32" i="51" s="1"/>
  <c r="CL22" i="63"/>
  <c r="CH23" i="63"/>
  <c r="Z21" i="51" s="1"/>
  <c r="CP23" i="63"/>
  <c r="AH21" i="51" s="1"/>
  <c r="CL24" i="63"/>
  <c r="AD22" i="51" s="1"/>
  <c r="CH25" i="63"/>
  <c r="Z23" i="51" s="1"/>
  <c r="CP25" i="63"/>
  <c r="AH23" i="51" s="1"/>
  <c r="CL26" i="63"/>
  <c r="AD24" i="51" s="1"/>
  <c r="CH27" i="63"/>
  <c r="Z25" i="51" s="1"/>
  <c r="CP27" i="63"/>
  <c r="AH25" i="51" s="1"/>
  <c r="CL28" i="63"/>
  <c r="AD26" i="51" s="1"/>
  <c r="CH29" i="63"/>
  <c r="Z27" i="51" s="1"/>
  <c r="CN30" i="63"/>
  <c r="AF28" i="51" s="1"/>
  <c r="CN34" i="63"/>
  <c r="AF32" i="51" s="1"/>
  <c r="DH26" i="63"/>
  <c r="BF24" i="51" s="1"/>
  <c r="CZ32" i="63"/>
  <c r="AX30" i="51" s="1"/>
  <c r="DT24" i="63"/>
  <c r="BX22" i="51" s="1"/>
  <c r="DW29" i="63"/>
  <c r="CA27" i="51" s="1"/>
  <c r="V6" i="62"/>
  <c r="D18" i="50" s="1"/>
  <c r="Z9" i="62"/>
  <c r="H21" i="50" s="1"/>
  <c r="AD14" i="62"/>
  <c r="L26" i="50" s="1"/>
  <c r="AE6" i="62"/>
  <c r="AA9" i="62"/>
  <c r="I21" i="50" s="1"/>
  <c r="AA11" i="62"/>
  <c r="I23" i="50" s="1"/>
  <c r="AE12" i="62"/>
  <c r="M24" i="50" s="1"/>
  <c r="W16" i="62"/>
  <c r="X6" i="62"/>
  <c r="AF6" i="62"/>
  <c r="AB7" i="62"/>
  <c r="J19" i="50" s="1"/>
  <c r="X8" i="62"/>
  <c r="F20" i="50" s="1"/>
  <c r="AF8" i="62"/>
  <c r="N20" i="50" s="1"/>
  <c r="AB9" i="62"/>
  <c r="J21" i="50" s="1"/>
  <c r="X10" i="62"/>
  <c r="F22" i="50" s="1"/>
  <c r="AF10" i="62"/>
  <c r="N22" i="50" s="1"/>
  <c r="AB11" i="62"/>
  <c r="J23" i="50" s="1"/>
  <c r="X12" i="62"/>
  <c r="F24" i="50" s="1"/>
  <c r="AF12" i="62"/>
  <c r="N24" i="50" s="1"/>
  <c r="AB13" i="62"/>
  <c r="J25" i="50" s="1"/>
  <c r="X14" i="62"/>
  <c r="F26" i="50" s="1"/>
  <c r="AF14" i="62"/>
  <c r="N26" i="50" s="1"/>
  <c r="AB15" i="62"/>
  <c r="J27" i="50" s="1"/>
  <c r="X16" i="62"/>
  <c r="F28" i="50" s="1"/>
  <c r="AF16" i="62"/>
  <c r="N28" i="50" s="1"/>
  <c r="V8" i="62"/>
  <c r="D20" i="50" s="1"/>
  <c r="Z15" i="62"/>
  <c r="H27" i="50" s="1"/>
  <c r="W6" i="62"/>
  <c r="W8" i="62"/>
  <c r="W10" i="62"/>
  <c r="W12" i="62"/>
  <c r="E24" i="50" s="1"/>
  <c r="AA15" i="62"/>
  <c r="I27" i="50" s="1"/>
  <c r="Y6" i="62"/>
  <c r="U7" i="62"/>
  <c r="AC7" i="62"/>
  <c r="K19" i="50" s="1"/>
  <c r="Y8" i="62"/>
  <c r="G20" i="50" s="1"/>
  <c r="U9" i="62"/>
  <c r="C21" i="50" s="1"/>
  <c r="AC9" i="62"/>
  <c r="K21" i="50" s="1"/>
  <c r="Y10" i="62"/>
  <c r="G22" i="50" s="1"/>
  <c r="U11" i="62"/>
  <c r="C23" i="50" s="1"/>
  <c r="AC11" i="62"/>
  <c r="K23" i="50" s="1"/>
  <c r="Y12" i="62"/>
  <c r="G24" i="50" s="1"/>
  <c r="U13" i="62"/>
  <c r="C25" i="50" s="1"/>
  <c r="AC13" i="62"/>
  <c r="K25" i="50" s="1"/>
  <c r="Y14" i="62"/>
  <c r="G26" i="50" s="1"/>
  <c r="U15" i="62"/>
  <c r="AC15" i="62"/>
  <c r="K27" i="50" s="1"/>
  <c r="Y16" i="62"/>
  <c r="G28" i="50" s="1"/>
  <c r="AD6" i="62"/>
  <c r="L18" i="50" s="1"/>
  <c r="AD8" i="62"/>
  <c r="L20" i="50" s="1"/>
  <c r="AD10" i="62"/>
  <c r="L22" i="50" s="1"/>
  <c r="V12" i="62"/>
  <c r="D24" i="50" s="1"/>
  <c r="AD12" i="62"/>
  <c r="L24" i="50" s="1"/>
  <c r="V16" i="62"/>
  <c r="D28" i="50" s="1"/>
  <c r="W14" i="62"/>
  <c r="E26" i="50" s="1"/>
  <c r="Z6" i="62"/>
  <c r="V7" i="62"/>
  <c r="AD7" i="62"/>
  <c r="Z8" i="62"/>
  <c r="H20" i="50" s="1"/>
  <c r="V9" i="62"/>
  <c r="AD9" i="62"/>
  <c r="L21" i="50" s="1"/>
  <c r="Z10" i="62"/>
  <c r="H22" i="50" s="1"/>
  <c r="V11" i="62"/>
  <c r="AD11" i="62"/>
  <c r="L23" i="50" s="1"/>
  <c r="Z12" i="62"/>
  <c r="H24" i="50" s="1"/>
  <c r="V13" i="62"/>
  <c r="AD13" i="62"/>
  <c r="L25" i="50" s="1"/>
  <c r="Z14" i="62"/>
  <c r="H26" i="50" s="1"/>
  <c r="V15" i="62"/>
  <c r="D27" i="50" s="1"/>
  <c r="AD15" i="62"/>
  <c r="L27" i="50" s="1"/>
  <c r="Z16" i="62"/>
  <c r="H28" i="50" s="1"/>
  <c r="V14" i="62"/>
  <c r="D26" i="50" s="1"/>
  <c r="AE14" i="62"/>
  <c r="M26" i="50" s="1"/>
  <c r="AA6" i="62"/>
  <c r="W7" i="62"/>
  <c r="E19" i="50" s="1"/>
  <c r="AE7" i="62"/>
  <c r="M19" i="50" s="1"/>
  <c r="AA8" i="62"/>
  <c r="I20" i="50" s="1"/>
  <c r="W9" i="62"/>
  <c r="E21" i="50" s="1"/>
  <c r="AE9" i="62"/>
  <c r="M21" i="50" s="1"/>
  <c r="AA10" i="62"/>
  <c r="I22" i="50" s="1"/>
  <c r="W11" i="62"/>
  <c r="E23" i="50" s="1"/>
  <c r="AE11" i="62"/>
  <c r="M23" i="50" s="1"/>
  <c r="AA12" i="62"/>
  <c r="I24" i="50" s="1"/>
  <c r="W13" i="62"/>
  <c r="E25" i="50" s="1"/>
  <c r="AE13" i="62"/>
  <c r="M25" i="50" s="1"/>
  <c r="AA14" i="62"/>
  <c r="I26" i="50" s="1"/>
  <c r="W15" i="62"/>
  <c r="E27" i="50" s="1"/>
  <c r="AE15" i="62"/>
  <c r="M27" i="50" s="1"/>
  <c r="AA16" i="62"/>
  <c r="I28" i="50" s="1"/>
  <c r="AA7" i="62"/>
  <c r="I19" i="50" s="1"/>
  <c r="AE8" i="62"/>
  <c r="M20" i="50" s="1"/>
  <c r="AE10" i="62"/>
  <c r="M22" i="50" s="1"/>
  <c r="AE16" i="62"/>
  <c r="M28" i="50" s="1"/>
  <c r="AB6" i="62"/>
  <c r="X7" i="62"/>
  <c r="F19" i="50" s="1"/>
  <c r="AF7" i="62"/>
  <c r="N19" i="50" s="1"/>
  <c r="AB8" i="62"/>
  <c r="J20" i="50" s="1"/>
  <c r="X9" i="62"/>
  <c r="F21" i="50" s="1"/>
  <c r="AF9" i="62"/>
  <c r="N21" i="50" s="1"/>
  <c r="AB10" i="62"/>
  <c r="J22" i="50" s="1"/>
  <c r="X11" i="62"/>
  <c r="F23" i="50" s="1"/>
  <c r="AF11" i="62"/>
  <c r="N23" i="50" s="1"/>
  <c r="AB12" i="62"/>
  <c r="J24" i="50" s="1"/>
  <c r="X13" i="62"/>
  <c r="F25" i="50" s="1"/>
  <c r="AF13" i="62"/>
  <c r="N25" i="50" s="1"/>
  <c r="AB14" i="62"/>
  <c r="J26" i="50" s="1"/>
  <c r="X15" i="62"/>
  <c r="F27" i="50" s="1"/>
  <c r="AF15" i="62"/>
  <c r="N27" i="50" s="1"/>
  <c r="AB16" i="62"/>
  <c r="J28" i="50" s="1"/>
  <c r="Z7" i="62"/>
  <c r="H19" i="50" s="1"/>
  <c r="V10" i="62"/>
  <c r="D22" i="50" s="1"/>
  <c r="Z11" i="62"/>
  <c r="H23" i="50" s="1"/>
  <c r="Z13" i="62"/>
  <c r="H25" i="50" s="1"/>
  <c r="AA13" i="62"/>
  <c r="I25" i="50" s="1"/>
  <c r="U6" i="62"/>
  <c r="AC6" i="62"/>
  <c r="Y7" i="62"/>
  <c r="G19" i="50" s="1"/>
  <c r="U8" i="62"/>
  <c r="C20" i="50" s="1"/>
  <c r="AC8" i="62"/>
  <c r="K20" i="50" s="1"/>
  <c r="Y9" i="62"/>
  <c r="G21" i="50" s="1"/>
  <c r="U10" i="62"/>
  <c r="C22" i="50" s="1"/>
  <c r="AC10" i="62"/>
  <c r="K22" i="50" s="1"/>
  <c r="Y11" i="62"/>
  <c r="G23" i="50" s="1"/>
  <c r="U12" i="62"/>
  <c r="AC12" i="62"/>
  <c r="K24" i="50" s="1"/>
  <c r="Y13" i="62"/>
  <c r="G25" i="50" s="1"/>
  <c r="U14" i="62"/>
  <c r="AC14" i="62"/>
  <c r="K26" i="50" s="1"/>
  <c r="Y15" i="62"/>
  <c r="G27" i="50" s="1"/>
  <c r="U16" i="62"/>
  <c r="C28" i="50" s="1"/>
  <c r="AU4" i="51"/>
  <c r="AI4" i="51"/>
  <c r="BD4" i="51"/>
  <c r="AJ4" i="51"/>
  <c r="BF4" i="51"/>
  <c r="BU14" i="51"/>
  <c r="Y9" i="51"/>
  <c r="BR6" i="63"/>
  <c r="D4" i="51" s="1"/>
  <c r="BZ6" i="63"/>
  <c r="L4" i="51" s="1"/>
  <c r="BV7" i="63"/>
  <c r="H5" i="51" s="1"/>
  <c r="BR8" i="63"/>
  <c r="D6" i="51" s="1"/>
  <c r="BZ8" i="63"/>
  <c r="L6" i="51" s="1"/>
  <c r="BV9" i="63"/>
  <c r="H7" i="51" s="1"/>
  <c r="BR10" i="63"/>
  <c r="D8" i="51" s="1"/>
  <c r="BZ10" i="63"/>
  <c r="L8" i="51" s="1"/>
  <c r="BV11" i="63"/>
  <c r="H9" i="51" s="1"/>
  <c r="BR12" i="63"/>
  <c r="D10" i="51" s="1"/>
  <c r="BZ12" i="63"/>
  <c r="L10" i="51" s="1"/>
  <c r="BV13" i="63"/>
  <c r="H11" i="51" s="1"/>
  <c r="BR14" i="63"/>
  <c r="D12" i="51" s="1"/>
  <c r="BZ14" i="63"/>
  <c r="L12" i="51" s="1"/>
  <c r="BV15" i="63"/>
  <c r="H13" i="51" s="1"/>
  <c r="BR16" i="63"/>
  <c r="D14" i="51" s="1"/>
  <c r="BZ16" i="63"/>
  <c r="L14" i="51" s="1"/>
  <c r="BV17" i="63"/>
  <c r="H15" i="51" s="1"/>
  <c r="BR18" i="63"/>
  <c r="D16" i="51" s="1"/>
  <c r="BZ18" i="63"/>
  <c r="L16" i="51" s="1"/>
  <c r="CL6" i="63"/>
  <c r="AD4" i="51" s="1"/>
  <c r="CH7" i="63"/>
  <c r="CP7" i="63"/>
  <c r="AH5" i="51" s="1"/>
  <c r="CL8" i="63"/>
  <c r="AD6" i="51" s="1"/>
  <c r="CH9" i="63"/>
  <c r="CP9" i="63"/>
  <c r="AH7" i="51" s="1"/>
  <c r="CL10" i="63"/>
  <c r="CJ11" i="63"/>
  <c r="AB9" i="51" s="1"/>
  <c r="CH12" i="63"/>
  <c r="Z10" i="51" s="1"/>
  <c r="CG13" i="63"/>
  <c r="CR13" i="63"/>
  <c r="AJ11" i="51" s="1"/>
  <c r="CP14" i="63"/>
  <c r="AH12" i="51" s="1"/>
  <c r="CO15" i="63"/>
  <c r="AG13" i="51" s="1"/>
  <c r="CN16" i="63"/>
  <c r="AF14" i="51" s="1"/>
  <c r="CL17" i="63"/>
  <c r="AD15" i="51" s="1"/>
  <c r="CK18" i="63"/>
  <c r="AC16" i="51" s="1"/>
  <c r="CZ6" i="63"/>
  <c r="CX7" i="63"/>
  <c r="AV5" i="51" s="1"/>
  <c r="CW8" i="63"/>
  <c r="AU6" i="51" s="1"/>
  <c r="DH8" i="63"/>
  <c r="BF6" i="51" s="1"/>
  <c r="DF9" i="63"/>
  <c r="BD7" i="51" s="1"/>
  <c r="DE10" i="63"/>
  <c r="BC8" i="51" s="1"/>
  <c r="DE11" i="63"/>
  <c r="BC9" i="51" s="1"/>
  <c r="DF12" i="63"/>
  <c r="BD10" i="51" s="1"/>
  <c r="DF13" i="63"/>
  <c r="BD11" i="51" s="1"/>
  <c r="DH14" i="63"/>
  <c r="BF12" i="51" s="1"/>
  <c r="CW16" i="63"/>
  <c r="CW18" i="63"/>
  <c r="AU16" i="51" s="1"/>
  <c r="DN7" i="63"/>
  <c r="DO8" i="63"/>
  <c r="BS6" i="51" s="1"/>
  <c r="DO9" i="63"/>
  <c r="BS7" i="51" s="1"/>
  <c r="DS10" i="63"/>
  <c r="BW8" i="51" s="1"/>
  <c r="DW11" i="63"/>
  <c r="CA9" i="51" s="1"/>
  <c r="DO13" i="63"/>
  <c r="BS11" i="51" s="1"/>
  <c r="DS14" i="63"/>
  <c r="BW12" i="51" s="1"/>
  <c r="DO16" i="63"/>
  <c r="BS14" i="51" s="1"/>
  <c r="DW18" i="63"/>
  <c r="CA16" i="51" s="1"/>
  <c r="BS6" i="63"/>
  <c r="E4" i="51" s="1"/>
  <c r="CA6" i="63"/>
  <c r="M4" i="51" s="1"/>
  <c r="BW7" i="63"/>
  <c r="I5" i="51" s="1"/>
  <c r="BS8" i="63"/>
  <c r="E6" i="51" s="1"/>
  <c r="CA8" i="63"/>
  <c r="M6" i="51" s="1"/>
  <c r="BW9" i="63"/>
  <c r="I7" i="51" s="1"/>
  <c r="BS10" i="63"/>
  <c r="E8" i="51" s="1"/>
  <c r="CA10" i="63"/>
  <c r="M8" i="51" s="1"/>
  <c r="BW11" i="63"/>
  <c r="I9" i="51" s="1"/>
  <c r="BS12" i="63"/>
  <c r="E10" i="51" s="1"/>
  <c r="CA12" i="63"/>
  <c r="M10" i="51" s="1"/>
  <c r="BW13" i="63"/>
  <c r="I11" i="51" s="1"/>
  <c r="BS14" i="63"/>
  <c r="E12" i="51" s="1"/>
  <c r="CA14" i="63"/>
  <c r="M12" i="51" s="1"/>
  <c r="BW15" i="63"/>
  <c r="I13" i="51" s="1"/>
  <c r="BS16" i="63"/>
  <c r="E14" i="51" s="1"/>
  <c r="CA16" i="63"/>
  <c r="M14" i="51" s="1"/>
  <c r="BW17" i="63"/>
  <c r="I15" i="51" s="1"/>
  <c r="BS18" i="63"/>
  <c r="E16" i="51" s="1"/>
  <c r="CA18" i="63"/>
  <c r="M16" i="51" s="1"/>
  <c r="CM6" i="63"/>
  <c r="CI7" i="63"/>
  <c r="AA5" i="51" s="1"/>
  <c r="CQ7" i="63"/>
  <c r="AI5" i="51" s="1"/>
  <c r="CM8" i="63"/>
  <c r="AE6" i="51" s="1"/>
  <c r="CI9" i="63"/>
  <c r="AA7" i="51" s="1"/>
  <c r="CQ9" i="63"/>
  <c r="AI7" i="51" s="1"/>
  <c r="CM10" i="63"/>
  <c r="AE8" i="51" s="1"/>
  <c r="CK11" i="63"/>
  <c r="AC9" i="51" s="1"/>
  <c r="CJ12" i="63"/>
  <c r="AB10" i="51" s="1"/>
  <c r="CH13" i="63"/>
  <c r="Z11" i="51" s="1"/>
  <c r="CG14" i="63"/>
  <c r="CR14" i="63"/>
  <c r="AJ12" i="51" s="1"/>
  <c r="CP15" i="63"/>
  <c r="AH13" i="51" s="1"/>
  <c r="CO16" i="63"/>
  <c r="AG14" i="51" s="1"/>
  <c r="CN17" i="63"/>
  <c r="AF15" i="51" s="1"/>
  <c r="CL18" i="63"/>
  <c r="AD16" i="51" s="1"/>
  <c r="DA6" i="63"/>
  <c r="CZ7" i="63"/>
  <c r="AX5" i="51" s="1"/>
  <c r="CX8" i="63"/>
  <c r="AV6" i="51" s="1"/>
  <c r="CW9" i="63"/>
  <c r="DH9" i="63"/>
  <c r="BF7" i="51" s="1"/>
  <c r="DF10" i="63"/>
  <c r="BD8" i="51" s="1"/>
  <c r="DF11" i="63"/>
  <c r="BD9" i="51" s="1"/>
  <c r="DH12" i="63"/>
  <c r="BF10" i="51" s="1"/>
  <c r="CW14" i="63"/>
  <c r="CW15" i="63"/>
  <c r="AU13" i="51" s="1"/>
  <c r="CX16" i="63"/>
  <c r="AV14" i="51" s="1"/>
  <c r="CW17" i="63"/>
  <c r="CY18" i="63"/>
  <c r="DO6" i="63"/>
  <c r="DO7" i="63"/>
  <c r="BS5" i="51" s="1"/>
  <c r="DP8" i="63"/>
  <c r="BT6" i="51" s="1"/>
  <c r="DP9" i="63"/>
  <c r="BT7" i="51" s="1"/>
  <c r="DT10" i="63"/>
  <c r="BX8" i="51" s="1"/>
  <c r="DX11" i="63"/>
  <c r="CB9" i="51" s="1"/>
  <c r="DP13" i="63"/>
  <c r="DT14" i="63"/>
  <c r="BX12" i="51" s="1"/>
  <c r="C14" i="51"/>
  <c r="DT18" i="63"/>
  <c r="BX16" i="51" s="1"/>
  <c r="DX17" i="63"/>
  <c r="CB15" i="51" s="1"/>
  <c r="DP17" i="63"/>
  <c r="BT15" i="51" s="1"/>
  <c r="DT16" i="63"/>
  <c r="BX14" i="51" s="1"/>
  <c r="DX15" i="63"/>
  <c r="CB13" i="51" s="1"/>
  <c r="DP15" i="63"/>
  <c r="BT13" i="51" s="1"/>
  <c r="DR18" i="63"/>
  <c r="BV16" i="51" s="1"/>
  <c r="DV17" i="63"/>
  <c r="BZ15" i="51" s="1"/>
  <c r="DN17" i="63"/>
  <c r="BR15" i="51" s="1"/>
  <c r="DR16" i="63"/>
  <c r="BV14" i="51" s="1"/>
  <c r="DV15" i="63"/>
  <c r="BZ13" i="51" s="1"/>
  <c r="DN15" i="63"/>
  <c r="DQ18" i="63"/>
  <c r="BU16" i="51" s="1"/>
  <c r="DU17" i="63"/>
  <c r="BY15" i="51" s="1"/>
  <c r="DM17" i="63"/>
  <c r="DX18" i="63"/>
  <c r="CB16" i="51" s="1"/>
  <c r="DP18" i="63"/>
  <c r="BT16" i="51" s="1"/>
  <c r="DT17" i="63"/>
  <c r="BX15" i="51" s="1"/>
  <c r="DX16" i="63"/>
  <c r="CB14" i="51" s="1"/>
  <c r="DP16" i="63"/>
  <c r="BT14" i="51" s="1"/>
  <c r="DW17" i="63"/>
  <c r="CA15" i="51" s="1"/>
  <c r="DS16" i="63"/>
  <c r="BW14" i="51" s="1"/>
  <c r="DS15" i="63"/>
  <c r="BW13" i="51" s="1"/>
  <c r="DU14" i="63"/>
  <c r="BY12" i="51" s="1"/>
  <c r="DM14" i="63"/>
  <c r="BQ12" i="51" s="1"/>
  <c r="DQ13" i="63"/>
  <c r="BU11" i="51" s="1"/>
  <c r="DU12" i="63"/>
  <c r="BY10" i="51" s="1"/>
  <c r="DM12" i="63"/>
  <c r="DQ11" i="63"/>
  <c r="BU9" i="51" s="1"/>
  <c r="DU10" i="63"/>
  <c r="BY8" i="51" s="1"/>
  <c r="DM10" i="63"/>
  <c r="DQ9" i="63"/>
  <c r="BU7" i="51" s="1"/>
  <c r="DU8" i="63"/>
  <c r="BY6" i="51" s="1"/>
  <c r="DM8" i="63"/>
  <c r="BQ6" i="51" s="1"/>
  <c r="DQ7" i="63"/>
  <c r="BU5" i="51" s="1"/>
  <c r="DU6" i="63"/>
  <c r="DM6" i="63"/>
  <c r="DB18" i="63"/>
  <c r="AZ16" i="51" s="1"/>
  <c r="DF17" i="63"/>
  <c r="BD15" i="51" s="1"/>
  <c r="CX17" i="63"/>
  <c r="AV15" i="51" s="1"/>
  <c r="DC16" i="63"/>
  <c r="BA14" i="51" s="1"/>
  <c r="DG15" i="63"/>
  <c r="BE13" i="51" s="1"/>
  <c r="CY15" i="63"/>
  <c r="AW13" i="51" s="1"/>
  <c r="DC14" i="63"/>
  <c r="BA12" i="51" s="1"/>
  <c r="DG13" i="63"/>
  <c r="BE11" i="51" s="1"/>
  <c r="CY13" i="63"/>
  <c r="AW11" i="51" s="1"/>
  <c r="DC12" i="63"/>
  <c r="BA10" i="51" s="1"/>
  <c r="DG11" i="63"/>
  <c r="BE9" i="51" s="1"/>
  <c r="CY11" i="63"/>
  <c r="AW9" i="51" s="1"/>
  <c r="DC10" i="63"/>
  <c r="BA8" i="51" s="1"/>
  <c r="DG9" i="63"/>
  <c r="BE7" i="51" s="1"/>
  <c r="CY9" i="63"/>
  <c r="AW7" i="51" s="1"/>
  <c r="DC8" i="63"/>
  <c r="BA6" i="51" s="1"/>
  <c r="DG7" i="63"/>
  <c r="BE5" i="51" s="1"/>
  <c r="CY7" i="63"/>
  <c r="AW5" i="51" s="1"/>
  <c r="DC6" i="63"/>
  <c r="CQ18" i="63"/>
  <c r="AI16" i="51" s="1"/>
  <c r="CI18" i="63"/>
  <c r="CM17" i="63"/>
  <c r="AE15" i="51" s="1"/>
  <c r="CQ16" i="63"/>
  <c r="AI14" i="51" s="1"/>
  <c r="CI16" i="63"/>
  <c r="AA14" i="51" s="1"/>
  <c r="CM15" i="63"/>
  <c r="AE13" i="51" s="1"/>
  <c r="CQ14" i="63"/>
  <c r="AI12" i="51" s="1"/>
  <c r="CI14" i="63"/>
  <c r="AA12" i="51" s="1"/>
  <c r="CM13" i="63"/>
  <c r="AE11" i="51" s="1"/>
  <c r="CQ12" i="63"/>
  <c r="AI10" i="51" s="1"/>
  <c r="CI12" i="63"/>
  <c r="AA10" i="51" s="1"/>
  <c r="CM11" i="63"/>
  <c r="AE9" i="51" s="1"/>
  <c r="CQ10" i="63"/>
  <c r="AI8" i="51" s="1"/>
  <c r="DV18" i="63"/>
  <c r="BZ16" i="51" s="1"/>
  <c r="DU18" i="63"/>
  <c r="BY16" i="51" s="1"/>
  <c r="DQ17" i="63"/>
  <c r="BU15" i="51" s="1"/>
  <c r="DN16" i="63"/>
  <c r="BR14" i="51" s="1"/>
  <c r="DO15" i="63"/>
  <c r="BS13" i="51" s="1"/>
  <c r="DR14" i="63"/>
  <c r="BV12" i="51" s="1"/>
  <c r="DV13" i="63"/>
  <c r="BZ11" i="51" s="1"/>
  <c r="DN13" i="63"/>
  <c r="BR11" i="51" s="1"/>
  <c r="DR12" i="63"/>
  <c r="BV10" i="51" s="1"/>
  <c r="DV11" i="63"/>
  <c r="BZ9" i="51" s="1"/>
  <c r="DN11" i="63"/>
  <c r="BR9" i="51" s="1"/>
  <c r="DR10" i="63"/>
  <c r="BV8" i="51" s="1"/>
  <c r="DV9" i="63"/>
  <c r="BZ7" i="51" s="1"/>
  <c r="DS18" i="63"/>
  <c r="BW16" i="51" s="1"/>
  <c r="DO17" i="63"/>
  <c r="BS15" i="51" s="1"/>
  <c r="DM16" i="63"/>
  <c r="BQ14" i="51" s="1"/>
  <c r="DM15" i="63"/>
  <c r="BQ13" i="51" s="1"/>
  <c r="DQ14" i="63"/>
  <c r="BU12" i="51" s="1"/>
  <c r="DU13" i="63"/>
  <c r="BY11" i="51" s="1"/>
  <c r="DM13" i="63"/>
  <c r="BQ11" i="51" s="1"/>
  <c r="DQ12" i="63"/>
  <c r="BU10" i="51" s="1"/>
  <c r="DU11" i="63"/>
  <c r="BY9" i="51" s="1"/>
  <c r="DM11" i="63"/>
  <c r="DQ10" i="63"/>
  <c r="BU8" i="51" s="1"/>
  <c r="DU9" i="63"/>
  <c r="BY7" i="51" s="1"/>
  <c r="DM9" i="63"/>
  <c r="DQ8" i="63"/>
  <c r="DU7" i="63"/>
  <c r="BY5" i="51" s="1"/>
  <c r="DM7" i="63"/>
  <c r="BQ5" i="51" s="1"/>
  <c r="DQ6" i="63"/>
  <c r="DF18" i="63"/>
  <c r="BD16" i="51" s="1"/>
  <c r="CX18" i="63"/>
  <c r="AV16" i="51" s="1"/>
  <c r="DB17" i="63"/>
  <c r="AZ15" i="51" s="1"/>
  <c r="DG16" i="63"/>
  <c r="BE14" i="51" s="1"/>
  <c r="CY16" i="63"/>
  <c r="AW14" i="51" s="1"/>
  <c r="DC15" i="63"/>
  <c r="BA13" i="51" s="1"/>
  <c r="DG14" i="63"/>
  <c r="BE12" i="51" s="1"/>
  <c r="CY14" i="63"/>
  <c r="AW12" i="51" s="1"/>
  <c r="DC13" i="63"/>
  <c r="BA11" i="51" s="1"/>
  <c r="DG12" i="63"/>
  <c r="BE10" i="51" s="1"/>
  <c r="CY12" i="63"/>
  <c r="AW10" i="51" s="1"/>
  <c r="DC11" i="63"/>
  <c r="BA9" i="51" s="1"/>
  <c r="DG10" i="63"/>
  <c r="BE8" i="51" s="1"/>
  <c r="CY10" i="63"/>
  <c r="DC9" i="63"/>
  <c r="BA7" i="51" s="1"/>
  <c r="DG8" i="63"/>
  <c r="BE6" i="51" s="1"/>
  <c r="CY8" i="63"/>
  <c r="AW6" i="51" s="1"/>
  <c r="DC7" i="63"/>
  <c r="BA5" i="51" s="1"/>
  <c r="DG6" i="63"/>
  <c r="CY6" i="63"/>
  <c r="CM18" i="63"/>
  <c r="AE16" i="51" s="1"/>
  <c r="CQ17" i="63"/>
  <c r="AI15" i="51" s="1"/>
  <c r="CI17" i="63"/>
  <c r="AA15" i="51" s="1"/>
  <c r="CM16" i="63"/>
  <c r="AE14" i="51" s="1"/>
  <c r="CQ15" i="63"/>
  <c r="AI13" i="51" s="1"/>
  <c r="CI15" i="63"/>
  <c r="AA13" i="51" s="1"/>
  <c r="CM14" i="63"/>
  <c r="AE12" i="51" s="1"/>
  <c r="CQ13" i="63"/>
  <c r="AI11" i="51" s="1"/>
  <c r="CI13" i="63"/>
  <c r="AA11" i="51" s="1"/>
  <c r="CM12" i="63"/>
  <c r="AE10" i="51" s="1"/>
  <c r="CQ11" i="63"/>
  <c r="AI9" i="51" s="1"/>
  <c r="CI11" i="63"/>
  <c r="AA9" i="51" s="1"/>
  <c r="DM18" i="63"/>
  <c r="DU16" i="63"/>
  <c r="BY14" i="51" s="1"/>
  <c r="DT15" i="63"/>
  <c r="BX13" i="51" s="1"/>
  <c r="DV14" i="63"/>
  <c r="BZ12" i="51" s="1"/>
  <c r="DN14" i="63"/>
  <c r="DR13" i="63"/>
  <c r="BV11" i="51" s="1"/>
  <c r="DV12" i="63"/>
  <c r="BZ10" i="51" s="1"/>
  <c r="DN12" i="63"/>
  <c r="BR10" i="51" s="1"/>
  <c r="DR11" i="63"/>
  <c r="DV10" i="63"/>
  <c r="BZ8" i="51" s="1"/>
  <c r="DN10" i="63"/>
  <c r="BR8" i="51" s="1"/>
  <c r="DR9" i="63"/>
  <c r="BV7" i="51" s="1"/>
  <c r="DV8" i="63"/>
  <c r="BZ6" i="51" s="1"/>
  <c r="DN8" i="63"/>
  <c r="BR6" i="51" s="1"/>
  <c r="DR7" i="63"/>
  <c r="BV5" i="51" s="1"/>
  <c r="DV6" i="63"/>
  <c r="DN6" i="63"/>
  <c r="DC18" i="63"/>
  <c r="BA16" i="51" s="1"/>
  <c r="DG17" i="63"/>
  <c r="BE15" i="51" s="1"/>
  <c r="CY17" i="63"/>
  <c r="AW15" i="51" s="1"/>
  <c r="DD16" i="63"/>
  <c r="BB14" i="51" s="1"/>
  <c r="DH15" i="63"/>
  <c r="BF13" i="51" s="1"/>
  <c r="CZ15" i="63"/>
  <c r="AX13" i="51" s="1"/>
  <c r="DD14" i="63"/>
  <c r="BB12" i="51" s="1"/>
  <c r="DH13" i="63"/>
  <c r="BF11" i="51" s="1"/>
  <c r="CZ13" i="63"/>
  <c r="DD12" i="63"/>
  <c r="BB10" i="51" s="1"/>
  <c r="DH11" i="63"/>
  <c r="BF9" i="51" s="1"/>
  <c r="CZ11" i="63"/>
  <c r="AX9" i="51" s="1"/>
  <c r="BT6" i="63"/>
  <c r="CB6" i="63"/>
  <c r="BX7" i="63"/>
  <c r="BT8" i="63"/>
  <c r="F6" i="51" s="1"/>
  <c r="CB8" i="63"/>
  <c r="N6" i="51" s="1"/>
  <c r="BX9" i="63"/>
  <c r="J7" i="51" s="1"/>
  <c r="BT10" i="63"/>
  <c r="F8" i="51" s="1"/>
  <c r="CB10" i="63"/>
  <c r="N8" i="51" s="1"/>
  <c r="BX11" i="63"/>
  <c r="J9" i="51" s="1"/>
  <c r="BT12" i="63"/>
  <c r="F10" i="51" s="1"/>
  <c r="CB12" i="63"/>
  <c r="N10" i="51" s="1"/>
  <c r="BX13" i="63"/>
  <c r="J11" i="51" s="1"/>
  <c r="BT14" i="63"/>
  <c r="F12" i="51" s="1"/>
  <c r="CB14" i="63"/>
  <c r="N12" i="51" s="1"/>
  <c r="BX15" i="63"/>
  <c r="J13" i="51" s="1"/>
  <c r="BT16" i="63"/>
  <c r="F14" i="51" s="1"/>
  <c r="CB16" i="63"/>
  <c r="N14" i="51" s="1"/>
  <c r="BX17" i="63"/>
  <c r="J15" i="51" s="1"/>
  <c r="BT18" i="63"/>
  <c r="F16" i="51" s="1"/>
  <c r="CB18" i="63"/>
  <c r="N16" i="51" s="1"/>
  <c r="CN6" i="63"/>
  <c r="CJ7" i="63"/>
  <c r="AB5" i="51" s="1"/>
  <c r="CR7" i="63"/>
  <c r="AJ5" i="51" s="1"/>
  <c r="CN8" i="63"/>
  <c r="AF6" i="51" s="1"/>
  <c r="CJ9" i="63"/>
  <c r="AB7" i="51" s="1"/>
  <c r="CR9" i="63"/>
  <c r="AJ7" i="51" s="1"/>
  <c r="CN10" i="63"/>
  <c r="AF8" i="51" s="1"/>
  <c r="CL11" i="63"/>
  <c r="AD9" i="51" s="1"/>
  <c r="CK12" i="63"/>
  <c r="AC10" i="51" s="1"/>
  <c r="CJ13" i="63"/>
  <c r="AB11" i="51" s="1"/>
  <c r="CH14" i="63"/>
  <c r="Z12" i="51" s="1"/>
  <c r="CG15" i="63"/>
  <c r="Y13" i="51" s="1"/>
  <c r="CR15" i="63"/>
  <c r="AJ13" i="51" s="1"/>
  <c r="CP16" i="63"/>
  <c r="AH14" i="51" s="1"/>
  <c r="CO17" i="63"/>
  <c r="AG15" i="51" s="1"/>
  <c r="CN18" i="63"/>
  <c r="AF16" i="51" s="1"/>
  <c r="DB6" i="63"/>
  <c r="DA7" i="63"/>
  <c r="AY5" i="51" s="1"/>
  <c r="CZ8" i="63"/>
  <c r="AX6" i="51" s="1"/>
  <c r="CX9" i="63"/>
  <c r="AV7" i="51" s="1"/>
  <c r="CW10" i="63"/>
  <c r="AU8" i="51" s="1"/>
  <c r="DH10" i="63"/>
  <c r="BF8" i="51" s="1"/>
  <c r="CW12" i="63"/>
  <c r="CW13" i="63"/>
  <c r="AU11" i="51" s="1"/>
  <c r="CX14" i="63"/>
  <c r="AV12" i="51" s="1"/>
  <c r="CX15" i="63"/>
  <c r="CZ16" i="63"/>
  <c r="AX14" i="51" s="1"/>
  <c r="CZ17" i="63"/>
  <c r="AX15" i="51" s="1"/>
  <c r="CZ18" i="63"/>
  <c r="AX16" i="51" s="1"/>
  <c r="DP6" i="63"/>
  <c r="DP7" i="63"/>
  <c r="BT5" i="51" s="1"/>
  <c r="DR8" i="63"/>
  <c r="BV6" i="51" s="1"/>
  <c r="DS9" i="63"/>
  <c r="BW7" i="51" s="1"/>
  <c r="DW10" i="63"/>
  <c r="CA8" i="51" s="1"/>
  <c r="DO12" i="63"/>
  <c r="BS10" i="51" s="1"/>
  <c r="DS13" i="63"/>
  <c r="BW11" i="51" s="1"/>
  <c r="DW14" i="63"/>
  <c r="CA12" i="51" s="1"/>
  <c r="DV16" i="63"/>
  <c r="BZ14" i="51" s="1"/>
  <c r="CB4" i="51"/>
  <c r="BU6" i="63"/>
  <c r="G4" i="51" s="1"/>
  <c r="BQ7" i="63"/>
  <c r="C5" i="51" s="1"/>
  <c r="BY7" i="63"/>
  <c r="BU8" i="63"/>
  <c r="G6" i="51" s="1"/>
  <c r="BQ9" i="63"/>
  <c r="C7" i="51" s="1"/>
  <c r="BY9" i="63"/>
  <c r="K7" i="51" s="1"/>
  <c r="BU10" i="63"/>
  <c r="G8" i="51" s="1"/>
  <c r="BQ11" i="63"/>
  <c r="C9" i="51" s="1"/>
  <c r="BY11" i="63"/>
  <c r="K9" i="51" s="1"/>
  <c r="BU12" i="63"/>
  <c r="G10" i="51" s="1"/>
  <c r="BQ13" i="63"/>
  <c r="C11" i="51" s="1"/>
  <c r="BY13" i="63"/>
  <c r="K11" i="51" s="1"/>
  <c r="BU14" i="63"/>
  <c r="G12" i="51" s="1"/>
  <c r="BQ15" i="63"/>
  <c r="C13" i="51" s="1"/>
  <c r="BY15" i="63"/>
  <c r="K13" i="51" s="1"/>
  <c r="BU16" i="63"/>
  <c r="G14" i="51" s="1"/>
  <c r="BQ17" i="63"/>
  <c r="C15" i="51" s="1"/>
  <c r="BY17" i="63"/>
  <c r="K15" i="51" s="1"/>
  <c r="BU18" i="63"/>
  <c r="G16" i="51" s="1"/>
  <c r="CG6" i="63"/>
  <c r="CO6" i="63"/>
  <c r="AG4" i="51" s="1"/>
  <c r="CK7" i="63"/>
  <c r="AC5" i="51" s="1"/>
  <c r="CG8" i="63"/>
  <c r="Y6" i="51" s="1"/>
  <c r="CO8" i="63"/>
  <c r="AG6" i="51" s="1"/>
  <c r="CK9" i="63"/>
  <c r="AC7" i="51" s="1"/>
  <c r="CG10" i="63"/>
  <c r="Y8" i="51" s="1"/>
  <c r="CO10" i="63"/>
  <c r="AG8" i="51" s="1"/>
  <c r="CN11" i="63"/>
  <c r="AF9" i="51" s="1"/>
  <c r="CL12" i="63"/>
  <c r="AD10" i="51" s="1"/>
  <c r="CK13" i="63"/>
  <c r="AC11" i="51" s="1"/>
  <c r="CJ14" i="63"/>
  <c r="AB12" i="51" s="1"/>
  <c r="CH15" i="63"/>
  <c r="CG16" i="63"/>
  <c r="Y14" i="51" s="1"/>
  <c r="CR16" i="63"/>
  <c r="AJ14" i="51" s="1"/>
  <c r="CP17" i="63"/>
  <c r="AH15" i="51" s="1"/>
  <c r="CO18" i="63"/>
  <c r="AG16" i="51" s="1"/>
  <c r="DD6" i="63"/>
  <c r="DB7" i="63"/>
  <c r="AZ5" i="51" s="1"/>
  <c r="DA8" i="63"/>
  <c r="CZ9" i="63"/>
  <c r="AX7" i="51" s="1"/>
  <c r="CX10" i="63"/>
  <c r="AV8" i="51" s="1"/>
  <c r="CW11" i="63"/>
  <c r="CX12" i="63"/>
  <c r="AV10" i="51" s="1"/>
  <c r="CX13" i="63"/>
  <c r="AV11" i="51" s="1"/>
  <c r="CZ14" i="63"/>
  <c r="AX12" i="51" s="1"/>
  <c r="DA15" i="63"/>
  <c r="AY13" i="51" s="1"/>
  <c r="DA16" i="63"/>
  <c r="AY14" i="51" s="1"/>
  <c r="DA17" i="63"/>
  <c r="AY15" i="51" s="1"/>
  <c r="DA18" i="63"/>
  <c r="AY16" i="51" s="1"/>
  <c r="DR6" i="63"/>
  <c r="BV4" i="51" s="1"/>
  <c r="DS7" i="63"/>
  <c r="BW5" i="51" s="1"/>
  <c r="DS8" i="63"/>
  <c r="BW6" i="51" s="1"/>
  <c r="DT9" i="63"/>
  <c r="BX7" i="51" s="1"/>
  <c r="DX10" i="63"/>
  <c r="CB8" i="51" s="1"/>
  <c r="DP12" i="63"/>
  <c r="BT10" i="51" s="1"/>
  <c r="DT13" i="63"/>
  <c r="BX11" i="51" s="1"/>
  <c r="DX14" i="63"/>
  <c r="CB12" i="51" s="1"/>
  <c r="DW16" i="63"/>
  <c r="CA14" i="51" s="1"/>
  <c r="BV6" i="63"/>
  <c r="BR7" i="63"/>
  <c r="BZ7" i="63"/>
  <c r="BV8" i="63"/>
  <c r="H6" i="51" s="1"/>
  <c r="BR9" i="63"/>
  <c r="BZ9" i="63"/>
  <c r="L7" i="51" s="1"/>
  <c r="BV10" i="63"/>
  <c r="H8" i="51" s="1"/>
  <c r="BR11" i="63"/>
  <c r="BZ11" i="63"/>
  <c r="L9" i="51" s="1"/>
  <c r="BV12" i="63"/>
  <c r="H10" i="51" s="1"/>
  <c r="BR13" i="63"/>
  <c r="BZ13" i="63"/>
  <c r="L11" i="51" s="1"/>
  <c r="BV14" i="63"/>
  <c r="H12" i="51" s="1"/>
  <c r="BR15" i="63"/>
  <c r="BZ15" i="63"/>
  <c r="L13" i="51" s="1"/>
  <c r="BV16" i="63"/>
  <c r="H14" i="51" s="1"/>
  <c r="BR17" i="63"/>
  <c r="BZ17" i="63"/>
  <c r="L15" i="51" s="1"/>
  <c r="BV18" i="63"/>
  <c r="H16" i="51" s="1"/>
  <c r="CH6" i="63"/>
  <c r="CP6" i="63"/>
  <c r="CL7" i="63"/>
  <c r="AD5" i="51" s="1"/>
  <c r="CH8" i="63"/>
  <c r="Z6" i="51" s="1"/>
  <c r="CP8" i="63"/>
  <c r="AH6" i="51" s="1"/>
  <c r="CL9" i="63"/>
  <c r="AD7" i="51" s="1"/>
  <c r="CH10" i="63"/>
  <c r="Z8" i="51" s="1"/>
  <c r="CP10" i="63"/>
  <c r="AH8" i="51" s="1"/>
  <c r="CO11" i="63"/>
  <c r="CN12" i="63"/>
  <c r="AF10" i="51" s="1"/>
  <c r="CL13" i="63"/>
  <c r="AD11" i="51" s="1"/>
  <c r="CK14" i="63"/>
  <c r="AC12" i="51" s="1"/>
  <c r="CJ15" i="63"/>
  <c r="AB13" i="51" s="1"/>
  <c r="CH16" i="63"/>
  <c r="Z14" i="51" s="1"/>
  <c r="CG17" i="63"/>
  <c r="Y15" i="51" s="1"/>
  <c r="CR17" i="63"/>
  <c r="AJ15" i="51" s="1"/>
  <c r="CP18" i="63"/>
  <c r="AH16" i="51" s="1"/>
  <c r="DE6" i="63"/>
  <c r="DD7" i="63"/>
  <c r="BB5" i="51" s="1"/>
  <c r="DB8" i="63"/>
  <c r="AZ6" i="51" s="1"/>
  <c r="DA9" i="63"/>
  <c r="AY7" i="51" s="1"/>
  <c r="CZ10" i="63"/>
  <c r="AX8" i="51" s="1"/>
  <c r="CX11" i="63"/>
  <c r="AV9" i="51" s="1"/>
  <c r="CZ12" i="63"/>
  <c r="AX10" i="51" s="1"/>
  <c r="DA13" i="63"/>
  <c r="AY11" i="51" s="1"/>
  <c r="DA14" i="63"/>
  <c r="AY12" i="51" s="1"/>
  <c r="DB15" i="63"/>
  <c r="AZ13" i="51" s="1"/>
  <c r="DB16" i="63"/>
  <c r="AZ14" i="51" s="1"/>
  <c r="DC17" i="63"/>
  <c r="BA15" i="51" s="1"/>
  <c r="DD18" i="63"/>
  <c r="BB16" i="51" s="1"/>
  <c r="DS6" i="63"/>
  <c r="DT7" i="63"/>
  <c r="BX5" i="51" s="1"/>
  <c r="DT8" i="63"/>
  <c r="BX6" i="51" s="1"/>
  <c r="DW9" i="63"/>
  <c r="CA7" i="51" s="1"/>
  <c r="DO11" i="63"/>
  <c r="BS9" i="51" s="1"/>
  <c r="DS12" i="63"/>
  <c r="BW10" i="51" s="1"/>
  <c r="DW13" i="63"/>
  <c r="CA11" i="51" s="1"/>
  <c r="DQ15" i="63"/>
  <c r="BU13" i="51" s="1"/>
  <c r="DR17" i="63"/>
  <c r="BV15" i="51" s="1"/>
  <c r="C8" i="51"/>
  <c r="W37" i="62"/>
  <c r="E77" i="50" s="1"/>
  <c r="AA40" i="62"/>
  <c r="I80" i="50" s="1"/>
  <c r="AE43" i="62"/>
  <c r="M83" i="50" s="1"/>
  <c r="X34" i="62"/>
  <c r="AF34" i="62"/>
  <c r="AB35" i="62"/>
  <c r="X36" i="62"/>
  <c r="F76" i="50" s="1"/>
  <c r="AF36" i="62"/>
  <c r="N76" i="50" s="1"/>
  <c r="AB37" i="62"/>
  <c r="J77" i="50" s="1"/>
  <c r="X38" i="62"/>
  <c r="F78" i="50" s="1"/>
  <c r="AF38" i="62"/>
  <c r="N78" i="50" s="1"/>
  <c r="AB39" i="62"/>
  <c r="J79" i="50" s="1"/>
  <c r="X40" i="62"/>
  <c r="F80" i="50" s="1"/>
  <c r="AF40" i="62"/>
  <c r="N80" i="50" s="1"/>
  <c r="AB41" i="62"/>
  <c r="J81" i="50" s="1"/>
  <c r="X42" i="62"/>
  <c r="F82" i="50" s="1"/>
  <c r="AF42" i="62"/>
  <c r="N82" i="50" s="1"/>
  <c r="AB43" i="62"/>
  <c r="J83" i="50" s="1"/>
  <c r="X44" i="62"/>
  <c r="F84" i="50" s="1"/>
  <c r="AF44" i="62"/>
  <c r="N84" i="50" s="1"/>
  <c r="G74" i="50"/>
  <c r="AA38" i="62"/>
  <c r="I78" i="50" s="1"/>
  <c r="AA36" i="62"/>
  <c r="I76" i="50" s="1"/>
  <c r="AE39" i="62"/>
  <c r="M79" i="50" s="1"/>
  <c r="W43" i="62"/>
  <c r="E83" i="50" s="1"/>
  <c r="AB34" i="62"/>
  <c r="J74" i="50" s="1"/>
  <c r="X35" i="62"/>
  <c r="F75" i="50" s="1"/>
  <c r="AF35" i="62"/>
  <c r="N75" i="50" s="1"/>
  <c r="AB36" i="62"/>
  <c r="J76" i="50" s="1"/>
  <c r="X37" i="62"/>
  <c r="F77" i="50" s="1"/>
  <c r="AF37" i="62"/>
  <c r="N77" i="50" s="1"/>
  <c r="AB38" i="62"/>
  <c r="J78" i="50" s="1"/>
  <c r="X39" i="62"/>
  <c r="F79" i="50" s="1"/>
  <c r="AF39" i="62"/>
  <c r="N79" i="50" s="1"/>
  <c r="AB40" i="62"/>
  <c r="J80" i="50" s="1"/>
  <c r="X41" i="62"/>
  <c r="F81" i="50" s="1"/>
  <c r="AF41" i="62"/>
  <c r="N81" i="50" s="1"/>
  <c r="AB42" i="62"/>
  <c r="J82" i="50" s="1"/>
  <c r="X43" i="62"/>
  <c r="F83" i="50" s="1"/>
  <c r="AF43" i="62"/>
  <c r="N83" i="50" s="1"/>
  <c r="AB44" i="62"/>
  <c r="J84" i="50" s="1"/>
  <c r="AA34" i="62"/>
  <c r="AE41" i="62"/>
  <c r="M81" i="50" s="1"/>
  <c r="U34" i="62"/>
  <c r="C74" i="50" s="1"/>
  <c r="AC34" i="62"/>
  <c r="Y35" i="62"/>
  <c r="G75" i="50" s="1"/>
  <c r="U36" i="62"/>
  <c r="AC36" i="62"/>
  <c r="K76" i="50" s="1"/>
  <c r="Y37" i="62"/>
  <c r="G77" i="50" s="1"/>
  <c r="U38" i="62"/>
  <c r="C78" i="50" s="1"/>
  <c r="AC38" i="62"/>
  <c r="K78" i="50" s="1"/>
  <c r="Y39" i="62"/>
  <c r="G79" i="50" s="1"/>
  <c r="U40" i="62"/>
  <c r="C80" i="50" s="1"/>
  <c r="AC40" i="62"/>
  <c r="K80" i="50" s="1"/>
  <c r="Y41" i="62"/>
  <c r="G81" i="50" s="1"/>
  <c r="U42" i="62"/>
  <c r="AC42" i="62"/>
  <c r="K82" i="50" s="1"/>
  <c r="Y43" i="62"/>
  <c r="G83" i="50" s="1"/>
  <c r="U44" i="62"/>
  <c r="C84" i="50" s="1"/>
  <c r="AC44" i="62"/>
  <c r="K84" i="50" s="1"/>
  <c r="W35" i="62"/>
  <c r="AE37" i="62"/>
  <c r="M77" i="50" s="1"/>
  <c r="W41" i="62"/>
  <c r="AA44" i="62"/>
  <c r="I84" i="50" s="1"/>
  <c r="V34" i="62"/>
  <c r="AD34" i="62"/>
  <c r="Z35" i="62"/>
  <c r="V36" i="62"/>
  <c r="D76" i="50" s="1"/>
  <c r="AD36" i="62"/>
  <c r="L76" i="50" s="1"/>
  <c r="Z37" i="62"/>
  <c r="V38" i="62"/>
  <c r="AD38" i="62"/>
  <c r="L78" i="50" s="1"/>
  <c r="Z39" i="62"/>
  <c r="V40" i="62"/>
  <c r="AD40" i="62"/>
  <c r="L80" i="50" s="1"/>
  <c r="Z41" i="62"/>
  <c r="H81" i="50" s="1"/>
  <c r="V42" i="62"/>
  <c r="D82" i="50" s="1"/>
  <c r="AD42" i="62"/>
  <c r="L82" i="50" s="1"/>
  <c r="Z43" i="62"/>
  <c r="V44" i="62"/>
  <c r="AD44" i="62"/>
  <c r="L84" i="50" s="1"/>
  <c r="AE35" i="62"/>
  <c r="M75" i="50" s="1"/>
  <c r="W39" i="62"/>
  <c r="E79" i="50" s="1"/>
  <c r="AA42" i="62"/>
  <c r="I82" i="50" s="1"/>
  <c r="W34" i="62"/>
  <c r="AE34" i="62"/>
  <c r="AA35" i="62"/>
  <c r="I75" i="50" s="1"/>
  <c r="W36" i="62"/>
  <c r="E76" i="50" s="1"/>
  <c r="AE36" i="62"/>
  <c r="M76" i="50" s="1"/>
  <c r="AA37" i="62"/>
  <c r="I77" i="50" s="1"/>
  <c r="W38" i="62"/>
  <c r="E78" i="50" s="1"/>
  <c r="AE38" i="62"/>
  <c r="M78" i="50" s="1"/>
  <c r="AA39" i="62"/>
  <c r="I79" i="50" s="1"/>
  <c r="W40" i="62"/>
  <c r="E80" i="50" s="1"/>
  <c r="AE40" i="62"/>
  <c r="M80" i="50" s="1"/>
  <c r="AA41" i="62"/>
  <c r="I81" i="50" s="1"/>
  <c r="W42" i="62"/>
  <c r="E82" i="50" s="1"/>
  <c r="AE42" i="62"/>
  <c r="M82" i="50" s="1"/>
  <c r="AA43" i="62"/>
  <c r="I83" i="50" s="1"/>
  <c r="W44" i="62"/>
  <c r="E84" i="50" s="1"/>
  <c r="BR44" i="63"/>
  <c r="D58" i="51" s="1"/>
  <c r="BR38" i="63"/>
  <c r="D52" i="51" s="1"/>
  <c r="BV43" i="63"/>
  <c r="H57" i="51" s="1"/>
  <c r="BZ48" i="63"/>
  <c r="L62" i="51" s="1"/>
  <c r="CH41" i="63"/>
  <c r="Z55" i="51" s="1"/>
  <c r="DT41" i="63"/>
  <c r="BX55" i="51" s="1"/>
  <c r="BV49" i="63"/>
  <c r="H63" i="51" s="1"/>
  <c r="BV39" i="63"/>
  <c r="H53" i="51" s="1"/>
  <c r="BZ44" i="63"/>
  <c r="L58" i="51" s="1"/>
  <c r="BR50" i="63"/>
  <c r="D64" i="51" s="1"/>
  <c r="CL42" i="63"/>
  <c r="AD56" i="51" s="1"/>
  <c r="CP41" i="63"/>
  <c r="AH55" i="51" s="1"/>
  <c r="BR40" i="63"/>
  <c r="D54" i="51" s="1"/>
  <c r="BV45" i="63"/>
  <c r="H59" i="51" s="1"/>
  <c r="BZ50" i="63"/>
  <c r="L64" i="51" s="1"/>
  <c r="CH43" i="63"/>
  <c r="Z57" i="51" s="1"/>
  <c r="BZ38" i="63"/>
  <c r="L52" i="51" s="1"/>
  <c r="BZ40" i="63"/>
  <c r="L54" i="51" s="1"/>
  <c r="BR46" i="63"/>
  <c r="D60" i="51" s="1"/>
  <c r="CL38" i="63"/>
  <c r="AD52" i="51" s="1"/>
  <c r="CP43" i="63"/>
  <c r="AH57" i="51" s="1"/>
  <c r="BV41" i="63"/>
  <c r="H55" i="51" s="1"/>
  <c r="BZ46" i="63"/>
  <c r="L60" i="51" s="1"/>
  <c r="CH39" i="63"/>
  <c r="Z53" i="51" s="1"/>
  <c r="CL44" i="63"/>
  <c r="AD58" i="51" s="1"/>
  <c r="BR42" i="63"/>
  <c r="D56" i="51" s="1"/>
  <c r="BV47" i="63"/>
  <c r="H61" i="51" s="1"/>
  <c r="CP39" i="63"/>
  <c r="AH53" i="51" s="1"/>
  <c r="DV50" i="63"/>
  <c r="BZ64" i="51" s="1"/>
  <c r="DN50" i="63"/>
  <c r="BR64" i="51" s="1"/>
  <c r="DR49" i="63"/>
  <c r="BV63" i="51" s="1"/>
  <c r="DV48" i="63"/>
  <c r="BZ62" i="51" s="1"/>
  <c r="DN48" i="63"/>
  <c r="DR47" i="63"/>
  <c r="BV61" i="51" s="1"/>
  <c r="DV46" i="63"/>
  <c r="BZ60" i="51" s="1"/>
  <c r="DN46" i="63"/>
  <c r="BR60" i="51" s="1"/>
  <c r="DR45" i="63"/>
  <c r="BV59" i="51" s="1"/>
  <c r="DV44" i="63"/>
  <c r="BZ58" i="51" s="1"/>
  <c r="DN44" i="63"/>
  <c r="BR58" i="51" s="1"/>
  <c r="DR43" i="63"/>
  <c r="BV57" i="51" s="1"/>
  <c r="DV42" i="63"/>
  <c r="BZ56" i="51" s="1"/>
  <c r="DN42" i="63"/>
  <c r="BR56" i="51" s="1"/>
  <c r="DR41" i="63"/>
  <c r="BV55" i="51" s="1"/>
  <c r="DV40" i="63"/>
  <c r="BZ54" i="51" s="1"/>
  <c r="DN40" i="63"/>
  <c r="DR39" i="63"/>
  <c r="BV53" i="51" s="1"/>
  <c r="DV38" i="63"/>
  <c r="DN38" i="63"/>
  <c r="DB50" i="63"/>
  <c r="AZ64" i="51" s="1"/>
  <c r="DF49" i="63"/>
  <c r="BD63" i="51" s="1"/>
  <c r="CX49" i="63"/>
  <c r="AV63" i="51" s="1"/>
  <c r="DB48" i="63"/>
  <c r="AZ62" i="51" s="1"/>
  <c r="DF47" i="63"/>
  <c r="BD61" i="51" s="1"/>
  <c r="CX47" i="63"/>
  <c r="AV61" i="51" s="1"/>
  <c r="DB46" i="63"/>
  <c r="AZ60" i="51" s="1"/>
  <c r="DG45" i="63"/>
  <c r="BE59" i="51" s="1"/>
  <c r="CY45" i="63"/>
  <c r="AW59" i="51" s="1"/>
  <c r="DC44" i="63"/>
  <c r="BA58" i="51" s="1"/>
  <c r="DG43" i="63"/>
  <c r="BE57" i="51" s="1"/>
  <c r="CY43" i="63"/>
  <c r="AW57" i="51" s="1"/>
  <c r="DC42" i="63"/>
  <c r="BA56" i="51" s="1"/>
  <c r="DG41" i="63"/>
  <c r="BE55" i="51" s="1"/>
  <c r="CY41" i="63"/>
  <c r="AW55" i="51" s="1"/>
  <c r="DC40" i="63"/>
  <c r="BA54" i="51" s="1"/>
  <c r="DG39" i="63"/>
  <c r="BE53" i="51" s="1"/>
  <c r="CY39" i="63"/>
  <c r="AW53" i="51" s="1"/>
  <c r="DC38" i="63"/>
  <c r="BA52" i="51" s="1"/>
  <c r="CQ50" i="63"/>
  <c r="AI64" i="51" s="1"/>
  <c r="CI50" i="63"/>
  <c r="AA64" i="51" s="1"/>
  <c r="CM49" i="63"/>
  <c r="AE63" i="51" s="1"/>
  <c r="CQ48" i="63"/>
  <c r="AI62" i="51" s="1"/>
  <c r="CI48" i="63"/>
  <c r="AA62" i="51" s="1"/>
  <c r="CM47" i="63"/>
  <c r="AE61" i="51" s="1"/>
  <c r="CQ46" i="63"/>
  <c r="AI60" i="51" s="1"/>
  <c r="CI46" i="63"/>
  <c r="AA60" i="51" s="1"/>
  <c r="CN45" i="63"/>
  <c r="AF59" i="51" s="1"/>
  <c r="CR44" i="63"/>
  <c r="AJ58" i="51" s="1"/>
  <c r="CJ44" i="63"/>
  <c r="AB58" i="51" s="1"/>
  <c r="CN43" i="63"/>
  <c r="AF57" i="51" s="1"/>
  <c r="CR42" i="63"/>
  <c r="AJ56" i="51" s="1"/>
  <c r="CJ42" i="63"/>
  <c r="AB56" i="51" s="1"/>
  <c r="CN41" i="63"/>
  <c r="AF55" i="51" s="1"/>
  <c r="CR40" i="63"/>
  <c r="AJ54" i="51" s="1"/>
  <c r="CJ40" i="63"/>
  <c r="AB54" i="51" s="1"/>
  <c r="CN39" i="63"/>
  <c r="AF53" i="51" s="1"/>
  <c r="CR38" i="63"/>
  <c r="CJ38" i="63"/>
  <c r="BX50" i="63"/>
  <c r="J64" i="51" s="1"/>
  <c r="CB49" i="63"/>
  <c r="N63" i="51" s="1"/>
  <c r="BT49" i="63"/>
  <c r="F63" i="51" s="1"/>
  <c r="BX48" i="63"/>
  <c r="J62" i="51" s="1"/>
  <c r="CB47" i="63"/>
  <c r="N61" i="51" s="1"/>
  <c r="BT47" i="63"/>
  <c r="F61" i="51" s="1"/>
  <c r="BX46" i="63"/>
  <c r="J60" i="51" s="1"/>
  <c r="CB45" i="63"/>
  <c r="N59" i="51" s="1"/>
  <c r="BT45" i="63"/>
  <c r="F59" i="51" s="1"/>
  <c r="BX44" i="63"/>
  <c r="J58" i="51" s="1"/>
  <c r="CB43" i="63"/>
  <c r="N57" i="51" s="1"/>
  <c r="BT43" i="63"/>
  <c r="F57" i="51" s="1"/>
  <c r="BX42" i="63"/>
  <c r="J56" i="51" s="1"/>
  <c r="CB41" i="63"/>
  <c r="N55" i="51" s="1"/>
  <c r="BT41" i="63"/>
  <c r="F55" i="51" s="1"/>
  <c r="BX40" i="63"/>
  <c r="J54" i="51" s="1"/>
  <c r="CB39" i="63"/>
  <c r="N53" i="51" s="1"/>
  <c r="BT39" i="63"/>
  <c r="F53" i="51" s="1"/>
  <c r="BX38" i="63"/>
  <c r="J52" i="51" s="1"/>
  <c r="DU47" i="63"/>
  <c r="BY61" i="51" s="1"/>
  <c r="DM39" i="63"/>
  <c r="DA47" i="63"/>
  <c r="AY61" i="51" s="1"/>
  <c r="DF44" i="63"/>
  <c r="BD58" i="51" s="1"/>
  <c r="DF40" i="63"/>
  <c r="BD54" i="51" s="1"/>
  <c r="CP49" i="63"/>
  <c r="AH63" i="51" s="1"/>
  <c r="CQ45" i="63"/>
  <c r="AI59" i="51" s="1"/>
  <c r="CQ41" i="63"/>
  <c r="AI55" i="51" s="1"/>
  <c r="CA50" i="63"/>
  <c r="M64" i="51" s="1"/>
  <c r="CA46" i="63"/>
  <c r="M60" i="51" s="1"/>
  <c r="BW41" i="63"/>
  <c r="I55" i="51" s="1"/>
  <c r="DP50" i="63"/>
  <c r="DP42" i="63"/>
  <c r="DX38" i="63"/>
  <c r="DH47" i="63"/>
  <c r="BF61" i="51" s="1"/>
  <c r="DA45" i="63"/>
  <c r="AY59" i="51" s="1"/>
  <c r="CW42" i="63"/>
  <c r="DE38" i="63"/>
  <c r="CK48" i="63"/>
  <c r="DU50" i="63"/>
  <c r="BY64" i="51" s="1"/>
  <c r="DM50" i="63"/>
  <c r="BQ64" i="51" s="1"/>
  <c r="DQ49" i="63"/>
  <c r="BU63" i="51" s="1"/>
  <c r="DU48" i="63"/>
  <c r="BY62" i="51" s="1"/>
  <c r="DM48" i="63"/>
  <c r="BQ62" i="51" s="1"/>
  <c r="DQ47" i="63"/>
  <c r="BU61" i="51" s="1"/>
  <c r="DU46" i="63"/>
  <c r="BY60" i="51" s="1"/>
  <c r="DM46" i="63"/>
  <c r="DQ45" i="63"/>
  <c r="DU44" i="63"/>
  <c r="BY58" i="51" s="1"/>
  <c r="DM44" i="63"/>
  <c r="DQ43" i="63"/>
  <c r="BU57" i="51" s="1"/>
  <c r="DU42" i="63"/>
  <c r="BY56" i="51" s="1"/>
  <c r="DM42" i="63"/>
  <c r="BQ56" i="51" s="1"/>
  <c r="DQ41" i="63"/>
  <c r="BU55" i="51" s="1"/>
  <c r="DU40" i="63"/>
  <c r="BY54" i="51" s="1"/>
  <c r="DM40" i="63"/>
  <c r="BQ54" i="51" s="1"/>
  <c r="DQ39" i="63"/>
  <c r="BU53" i="51" s="1"/>
  <c r="DU38" i="63"/>
  <c r="DM38" i="63"/>
  <c r="DA50" i="63"/>
  <c r="AY64" i="51" s="1"/>
  <c r="DE49" i="63"/>
  <c r="BC63" i="51" s="1"/>
  <c r="CW49" i="63"/>
  <c r="DA48" i="63"/>
  <c r="AY62" i="51" s="1"/>
  <c r="DE47" i="63"/>
  <c r="BC61" i="51" s="1"/>
  <c r="CW47" i="63"/>
  <c r="DA46" i="63"/>
  <c r="AY60" i="51" s="1"/>
  <c r="DF45" i="63"/>
  <c r="BD59" i="51" s="1"/>
  <c r="CX45" i="63"/>
  <c r="AV59" i="51" s="1"/>
  <c r="DB44" i="63"/>
  <c r="AZ58" i="51" s="1"/>
  <c r="DF43" i="63"/>
  <c r="BD57" i="51" s="1"/>
  <c r="CX43" i="63"/>
  <c r="AV57" i="51" s="1"/>
  <c r="DB42" i="63"/>
  <c r="AZ56" i="51" s="1"/>
  <c r="DF41" i="63"/>
  <c r="BD55" i="51" s="1"/>
  <c r="CX41" i="63"/>
  <c r="AV55" i="51" s="1"/>
  <c r="DB40" i="63"/>
  <c r="AZ54" i="51" s="1"/>
  <c r="DF39" i="63"/>
  <c r="BD53" i="51" s="1"/>
  <c r="CX39" i="63"/>
  <c r="AV53" i="51" s="1"/>
  <c r="DB38" i="63"/>
  <c r="CP50" i="63"/>
  <c r="AH64" i="51" s="1"/>
  <c r="CH50" i="63"/>
  <c r="Z64" i="51" s="1"/>
  <c r="CL49" i="63"/>
  <c r="AD63" i="51" s="1"/>
  <c r="CP48" i="63"/>
  <c r="AH62" i="51" s="1"/>
  <c r="CH48" i="63"/>
  <c r="Z62" i="51" s="1"/>
  <c r="CL47" i="63"/>
  <c r="AD61" i="51" s="1"/>
  <c r="CP46" i="63"/>
  <c r="AH60" i="51" s="1"/>
  <c r="CH46" i="63"/>
  <c r="Z60" i="51" s="1"/>
  <c r="CM45" i="63"/>
  <c r="AE59" i="51" s="1"/>
  <c r="CQ44" i="63"/>
  <c r="AI58" i="51" s="1"/>
  <c r="CI44" i="63"/>
  <c r="AA58" i="51" s="1"/>
  <c r="CM43" i="63"/>
  <c r="CQ42" i="63"/>
  <c r="AI56" i="51" s="1"/>
  <c r="CI42" i="63"/>
  <c r="AA56" i="51" s="1"/>
  <c r="CM41" i="63"/>
  <c r="AE55" i="51" s="1"/>
  <c r="CQ40" i="63"/>
  <c r="AI54" i="51" s="1"/>
  <c r="CI40" i="63"/>
  <c r="AA54" i="51" s="1"/>
  <c r="CM39" i="63"/>
  <c r="AE53" i="51" s="1"/>
  <c r="CQ38" i="63"/>
  <c r="CI38" i="63"/>
  <c r="BW50" i="63"/>
  <c r="I64" i="51" s="1"/>
  <c r="CA49" i="63"/>
  <c r="M63" i="51" s="1"/>
  <c r="BS49" i="63"/>
  <c r="E63" i="51" s="1"/>
  <c r="BW48" i="63"/>
  <c r="I62" i="51" s="1"/>
  <c r="CA47" i="63"/>
  <c r="M61" i="51" s="1"/>
  <c r="BS47" i="63"/>
  <c r="E61" i="51" s="1"/>
  <c r="BW46" i="63"/>
  <c r="I60" i="51" s="1"/>
  <c r="CA45" i="63"/>
  <c r="M59" i="51" s="1"/>
  <c r="BS45" i="63"/>
  <c r="E59" i="51" s="1"/>
  <c r="BW44" i="63"/>
  <c r="I58" i="51" s="1"/>
  <c r="CA43" i="63"/>
  <c r="M57" i="51" s="1"/>
  <c r="BS43" i="63"/>
  <c r="E57" i="51" s="1"/>
  <c r="BW42" i="63"/>
  <c r="I56" i="51" s="1"/>
  <c r="CA41" i="63"/>
  <c r="M55" i="51" s="1"/>
  <c r="BS41" i="63"/>
  <c r="E55" i="51" s="1"/>
  <c r="BW40" i="63"/>
  <c r="I54" i="51" s="1"/>
  <c r="CA39" i="63"/>
  <c r="M53" i="51" s="1"/>
  <c r="BS39" i="63"/>
  <c r="E53" i="51" s="1"/>
  <c r="BW38" i="63"/>
  <c r="DQ46" i="63"/>
  <c r="BU60" i="51" s="1"/>
  <c r="DA49" i="63"/>
  <c r="AY63" i="51" s="1"/>
  <c r="DB43" i="63"/>
  <c r="AZ57" i="51" s="1"/>
  <c r="CX40" i="63"/>
  <c r="AV54" i="51" s="1"/>
  <c r="CH49" i="63"/>
  <c r="Z63" i="51" s="1"/>
  <c r="CM44" i="63"/>
  <c r="AE58" i="51" s="1"/>
  <c r="CQ39" i="63"/>
  <c r="AI53" i="51" s="1"/>
  <c r="BS48" i="63"/>
  <c r="E62" i="51" s="1"/>
  <c r="CA44" i="63"/>
  <c r="M58" i="51" s="1"/>
  <c r="BW43" i="63"/>
  <c r="I57" i="51" s="1"/>
  <c r="BW39" i="63"/>
  <c r="I53" i="51" s="1"/>
  <c r="DP48" i="63"/>
  <c r="BT62" i="51" s="1"/>
  <c r="DX44" i="63"/>
  <c r="CB58" i="51" s="1"/>
  <c r="DX42" i="63"/>
  <c r="CB56" i="51" s="1"/>
  <c r="DP40" i="63"/>
  <c r="BT54" i="51" s="1"/>
  <c r="DP38" i="63"/>
  <c r="DD48" i="63"/>
  <c r="BB62" i="51" s="1"/>
  <c r="CW40" i="63"/>
  <c r="CG49" i="63"/>
  <c r="CP45" i="63"/>
  <c r="AH59" i="51" s="1"/>
  <c r="DT50" i="63"/>
  <c r="BX64" i="51" s="1"/>
  <c r="DX49" i="63"/>
  <c r="CB63" i="51" s="1"/>
  <c r="DP49" i="63"/>
  <c r="BT63" i="51" s="1"/>
  <c r="DT48" i="63"/>
  <c r="BX62" i="51" s="1"/>
  <c r="DX47" i="63"/>
  <c r="CB61" i="51" s="1"/>
  <c r="DP47" i="63"/>
  <c r="BT61" i="51" s="1"/>
  <c r="DT46" i="63"/>
  <c r="BX60" i="51" s="1"/>
  <c r="DX45" i="63"/>
  <c r="CB59" i="51" s="1"/>
  <c r="DP45" i="63"/>
  <c r="BT59" i="51" s="1"/>
  <c r="DT44" i="63"/>
  <c r="BX58" i="51" s="1"/>
  <c r="DX43" i="63"/>
  <c r="CB57" i="51" s="1"/>
  <c r="DP43" i="63"/>
  <c r="BT57" i="51" s="1"/>
  <c r="DT42" i="63"/>
  <c r="BX56" i="51" s="1"/>
  <c r="DX41" i="63"/>
  <c r="CB55" i="51" s="1"/>
  <c r="DP41" i="63"/>
  <c r="BT55" i="51" s="1"/>
  <c r="DT40" i="63"/>
  <c r="BX54" i="51" s="1"/>
  <c r="DX39" i="63"/>
  <c r="CB53" i="51" s="1"/>
  <c r="DP39" i="63"/>
  <c r="BT53" i="51" s="1"/>
  <c r="DT38" i="63"/>
  <c r="DH50" i="63"/>
  <c r="BF64" i="51" s="1"/>
  <c r="CZ50" i="63"/>
  <c r="DD49" i="63"/>
  <c r="BB63" i="51" s="1"/>
  <c r="DH48" i="63"/>
  <c r="BF62" i="51" s="1"/>
  <c r="CZ48" i="63"/>
  <c r="AX62" i="51" s="1"/>
  <c r="DD47" i="63"/>
  <c r="BB61" i="51" s="1"/>
  <c r="DH46" i="63"/>
  <c r="BF60" i="51" s="1"/>
  <c r="CZ46" i="63"/>
  <c r="AX60" i="51" s="1"/>
  <c r="DE45" i="63"/>
  <c r="BC59" i="51" s="1"/>
  <c r="CW45" i="63"/>
  <c r="DA44" i="63"/>
  <c r="AY58" i="51" s="1"/>
  <c r="DE43" i="63"/>
  <c r="BC57" i="51" s="1"/>
  <c r="CW43" i="63"/>
  <c r="AU57" i="51" s="1"/>
  <c r="DA42" i="63"/>
  <c r="AY56" i="51" s="1"/>
  <c r="DE41" i="63"/>
  <c r="BC55" i="51" s="1"/>
  <c r="CW41" i="63"/>
  <c r="DA40" i="63"/>
  <c r="AY54" i="51" s="1"/>
  <c r="DE39" i="63"/>
  <c r="BC53" i="51" s="1"/>
  <c r="CW39" i="63"/>
  <c r="DA38" i="63"/>
  <c r="CO50" i="63"/>
  <c r="AG64" i="51" s="1"/>
  <c r="CG50" i="63"/>
  <c r="CK49" i="63"/>
  <c r="AC63" i="51" s="1"/>
  <c r="CO48" i="63"/>
  <c r="AG62" i="51" s="1"/>
  <c r="CG48" i="63"/>
  <c r="Y62" i="51" s="1"/>
  <c r="CK47" i="63"/>
  <c r="AC61" i="51" s="1"/>
  <c r="CO46" i="63"/>
  <c r="AG60" i="51" s="1"/>
  <c r="CG46" i="63"/>
  <c r="CL45" i="63"/>
  <c r="AD59" i="51" s="1"/>
  <c r="CP44" i="63"/>
  <c r="AH58" i="51" s="1"/>
  <c r="CH44" i="63"/>
  <c r="Z58" i="51" s="1"/>
  <c r="CL43" i="63"/>
  <c r="AD57" i="51" s="1"/>
  <c r="CP42" i="63"/>
  <c r="AH56" i="51" s="1"/>
  <c r="CH42" i="63"/>
  <c r="Z56" i="51" s="1"/>
  <c r="CL41" i="63"/>
  <c r="AD55" i="51" s="1"/>
  <c r="CP40" i="63"/>
  <c r="AH54" i="51" s="1"/>
  <c r="CH40" i="63"/>
  <c r="Z54" i="51" s="1"/>
  <c r="CL39" i="63"/>
  <c r="AD53" i="51" s="1"/>
  <c r="CP38" i="63"/>
  <c r="CH38" i="63"/>
  <c r="BV50" i="63"/>
  <c r="H64" i="51" s="1"/>
  <c r="BZ49" i="63"/>
  <c r="L63" i="51" s="1"/>
  <c r="BR49" i="63"/>
  <c r="D63" i="51" s="1"/>
  <c r="BV48" i="63"/>
  <c r="H62" i="51" s="1"/>
  <c r="BZ47" i="63"/>
  <c r="L61" i="51" s="1"/>
  <c r="BR47" i="63"/>
  <c r="D61" i="51" s="1"/>
  <c r="BV46" i="63"/>
  <c r="H60" i="51" s="1"/>
  <c r="BZ45" i="63"/>
  <c r="L59" i="51" s="1"/>
  <c r="BR45" i="63"/>
  <c r="D59" i="51" s="1"/>
  <c r="BV44" i="63"/>
  <c r="H58" i="51" s="1"/>
  <c r="BZ43" i="63"/>
  <c r="L57" i="51" s="1"/>
  <c r="BR43" i="63"/>
  <c r="D57" i="51" s="1"/>
  <c r="BV42" i="63"/>
  <c r="H56" i="51" s="1"/>
  <c r="BZ41" i="63"/>
  <c r="L55" i="51" s="1"/>
  <c r="BR41" i="63"/>
  <c r="D55" i="51" s="1"/>
  <c r="BV40" i="63"/>
  <c r="H54" i="51" s="1"/>
  <c r="BZ39" i="63"/>
  <c r="BR39" i="63"/>
  <c r="BV38" i="63"/>
  <c r="DM43" i="63"/>
  <c r="CX44" i="63"/>
  <c r="AV58" i="51" s="1"/>
  <c r="DB39" i="63"/>
  <c r="AZ53" i="51" s="1"/>
  <c r="CL48" i="63"/>
  <c r="AD62" i="51" s="1"/>
  <c r="CI45" i="63"/>
  <c r="AA59" i="51" s="1"/>
  <c r="CI41" i="63"/>
  <c r="AA55" i="51" s="1"/>
  <c r="BS50" i="63"/>
  <c r="E64" i="51" s="1"/>
  <c r="BW45" i="63"/>
  <c r="I59" i="51" s="1"/>
  <c r="BS42" i="63"/>
  <c r="E56" i="51" s="1"/>
  <c r="DX48" i="63"/>
  <c r="CB62" i="51" s="1"/>
  <c r="DD50" i="63"/>
  <c r="BB64" i="51" s="1"/>
  <c r="DD46" i="63"/>
  <c r="BB60" i="51" s="1"/>
  <c r="DA43" i="63"/>
  <c r="AY57" i="51" s="1"/>
  <c r="DA39" i="63"/>
  <c r="AY53" i="51" s="1"/>
  <c r="CO49" i="63"/>
  <c r="AG63" i="51" s="1"/>
  <c r="CK46" i="63"/>
  <c r="AC60" i="51" s="1"/>
  <c r="DS50" i="63"/>
  <c r="BW64" i="51" s="1"/>
  <c r="DW49" i="63"/>
  <c r="CA63" i="51" s="1"/>
  <c r="DO49" i="63"/>
  <c r="BS63" i="51" s="1"/>
  <c r="DS48" i="63"/>
  <c r="BW62" i="51" s="1"/>
  <c r="DW47" i="63"/>
  <c r="CA61" i="51" s="1"/>
  <c r="DO47" i="63"/>
  <c r="BS61" i="51" s="1"/>
  <c r="DS46" i="63"/>
  <c r="BW60" i="51" s="1"/>
  <c r="DW45" i="63"/>
  <c r="CA59" i="51" s="1"/>
  <c r="DO45" i="63"/>
  <c r="BS59" i="51" s="1"/>
  <c r="DS44" i="63"/>
  <c r="BW58" i="51" s="1"/>
  <c r="DW43" i="63"/>
  <c r="CA57" i="51" s="1"/>
  <c r="DO43" i="63"/>
  <c r="BS57" i="51" s="1"/>
  <c r="DS42" i="63"/>
  <c r="BW56" i="51" s="1"/>
  <c r="DW41" i="63"/>
  <c r="CA55" i="51" s="1"/>
  <c r="DO41" i="63"/>
  <c r="BS55" i="51" s="1"/>
  <c r="DS40" i="63"/>
  <c r="BW54" i="51" s="1"/>
  <c r="DW39" i="63"/>
  <c r="DO39" i="63"/>
  <c r="DS38" i="63"/>
  <c r="BW52" i="51" s="1"/>
  <c r="DG50" i="63"/>
  <c r="BE64" i="51" s="1"/>
  <c r="CY50" i="63"/>
  <c r="AW64" i="51" s="1"/>
  <c r="DC49" i="63"/>
  <c r="BA63" i="51" s="1"/>
  <c r="DG48" i="63"/>
  <c r="BE62" i="51" s="1"/>
  <c r="CY48" i="63"/>
  <c r="AW62" i="51" s="1"/>
  <c r="DC47" i="63"/>
  <c r="BA61" i="51" s="1"/>
  <c r="DG46" i="63"/>
  <c r="BE60" i="51" s="1"/>
  <c r="CY46" i="63"/>
  <c r="AW60" i="51" s="1"/>
  <c r="DD45" i="63"/>
  <c r="BB59" i="51" s="1"/>
  <c r="DH44" i="63"/>
  <c r="BF58" i="51" s="1"/>
  <c r="CZ44" i="63"/>
  <c r="AX58" i="51" s="1"/>
  <c r="DD43" i="63"/>
  <c r="BB57" i="51" s="1"/>
  <c r="DH42" i="63"/>
  <c r="BF56" i="51" s="1"/>
  <c r="CZ42" i="63"/>
  <c r="AX56" i="51" s="1"/>
  <c r="DD41" i="63"/>
  <c r="BB55" i="51" s="1"/>
  <c r="DH40" i="63"/>
  <c r="BF54" i="51" s="1"/>
  <c r="CZ40" i="63"/>
  <c r="AX54" i="51" s="1"/>
  <c r="DD39" i="63"/>
  <c r="BB53" i="51" s="1"/>
  <c r="DH38" i="63"/>
  <c r="BF52" i="51" s="1"/>
  <c r="CZ38" i="63"/>
  <c r="AX52" i="51" s="1"/>
  <c r="CN50" i="63"/>
  <c r="AF64" i="51" s="1"/>
  <c r="CR49" i="63"/>
  <c r="AJ63" i="51" s="1"/>
  <c r="CJ49" i="63"/>
  <c r="AB63" i="51" s="1"/>
  <c r="CN48" i="63"/>
  <c r="AF62" i="51" s="1"/>
  <c r="CR47" i="63"/>
  <c r="AJ61" i="51" s="1"/>
  <c r="CJ47" i="63"/>
  <c r="AB61" i="51" s="1"/>
  <c r="CN46" i="63"/>
  <c r="AF60" i="51" s="1"/>
  <c r="CK45" i="63"/>
  <c r="AC59" i="51" s="1"/>
  <c r="CO44" i="63"/>
  <c r="AG58" i="51" s="1"/>
  <c r="CG44" i="63"/>
  <c r="CK43" i="63"/>
  <c r="AC57" i="51" s="1"/>
  <c r="CO42" i="63"/>
  <c r="AG56" i="51" s="1"/>
  <c r="CG42" i="63"/>
  <c r="CK41" i="63"/>
  <c r="AC55" i="51" s="1"/>
  <c r="CO40" i="63"/>
  <c r="AG54" i="51" s="1"/>
  <c r="CG40" i="63"/>
  <c r="Y54" i="51" s="1"/>
  <c r="CK39" i="63"/>
  <c r="AC53" i="51" s="1"/>
  <c r="CO38" i="63"/>
  <c r="CG38" i="63"/>
  <c r="BU50" i="63"/>
  <c r="BY49" i="63"/>
  <c r="K63" i="51" s="1"/>
  <c r="BQ49" i="63"/>
  <c r="BU48" i="63"/>
  <c r="BY47" i="63"/>
  <c r="BQ47" i="63"/>
  <c r="C61" i="51" s="1"/>
  <c r="BU46" i="63"/>
  <c r="BY45" i="63"/>
  <c r="K59" i="51" s="1"/>
  <c r="BQ45" i="63"/>
  <c r="BU44" i="63"/>
  <c r="BY43" i="63"/>
  <c r="K57" i="51" s="1"/>
  <c r="BQ43" i="63"/>
  <c r="BU42" i="63"/>
  <c r="G56" i="51" s="1"/>
  <c r="BY41" i="63"/>
  <c r="K55" i="51" s="1"/>
  <c r="BQ41" i="63"/>
  <c r="BU40" i="63"/>
  <c r="BY39" i="63"/>
  <c r="BQ39" i="63"/>
  <c r="BU38" i="63"/>
  <c r="G52" i="51" s="1"/>
  <c r="DU49" i="63"/>
  <c r="BY63" i="51" s="1"/>
  <c r="DM45" i="63"/>
  <c r="BQ59" i="51" s="1"/>
  <c r="DU43" i="63"/>
  <c r="BY57" i="51" s="1"/>
  <c r="DM41" i="63"/>
  <c r="DU39" i="63"/>
  <c r="BY53" i="51" s="1"/>
  <c r="DQ38" i="63"/>
  <c r="CW50" i="63"/>
  <c r="AU64" i="51" s="1"/>
  <c r="CW48" i="63"/>
  <c r="DE46" i="63"/>
  <c r="BC60" i="51" s="1"/>
  <c r="DB45" i="63"/>
  <c r="AZ59" i="51" s="1"/>
  <c r="DB41" i="63"/>
  <c r="AZ55" i="51" s="1"/>
  <c r="DF38" i="63"/>
  <c r="CP47" i="63"/>
  <c r="AH61" i="51" s="1"/>
  <c r="CQ43" i="63"/>
  <c r="AI57" i="51" s="1"/>
  <c r="CM40" i="63"/>
  <c r="AE54" i="51" s="1"/>
  <c r="BW49" i="63"/>
  <c r="I63" i="51" s="1"/>
  <c r="BS46" i="63"/>
  <c r="E60" i="51" s="1"/>
  <c r="CA42" i="63"/>
  <c r="M56" i="51" s="1"/>
  <c r="CA38" i="63"/>
  <c r="DX50" i="63"/>
  <c r="CB64" i="51" s="1"/>
  <c r="DT47" i="63"/>
  <c r="BX61" i="51" s="1"/>
  <c r="DP46" i="63"/>
  <c r="BT60" i="51" s="1"/>
  <c r="DT45" i="63"/>
  <c r="BX59" i="51" s="1"/>
  <c r="DP44" i="63"/>
  <c r="BT58" i="51" s="1"/>
  <c r="DT43" i="63"/>
  <c r="BX57" i="51" s="1"/>
  <c r="DX40" i="63"/>
  <c r="CB54" i="51" s="1"/>
  <c r="DT39" i="63"/>
  <c r="BX53" i="51" s="1"/>
  <c r="DH49" i="63"/>
  <c r="BF63" i="51" s="1"/>
  <c r="CZ47" i="63"/>
  <c r="AX61" i="51" s="1"/>
  <c r="DE44" i="63"/>
  <c r="BC58" i="51" s="1"/>
  <c r="DA41" i="63"/>
  <c r="AY55" i="51" s="1"/>
  <c r="CW38" i="63"/>
  <c r="DR50" i="63"/>
  <c r="BV64" i="51" s="1"/>
  <c r="DV49" i="63"/>
  <c r="BZ63" i="51" s="1"/>
  <c r="DN49" i="63"/>
  <c r="BR63" i="51" s="1"/>
  <c r="DR48" i="63"/>
  <c r="BV62" i="51" s="1"/>
  <c r="DV47" i="63"/>
  <c r="BZ61" i="51" s="1"/>
  <c r="DN47" i="63"/>
  <c r="BR61" i="51" s="1"/>
  <c r="DR46" i="63"/>
  <c r="BV60" i="51" s="1"/>
  <c r="DV45" i="63"/>
  <c r="BZ59" i="51" s="1"/>
  <c r="DN45" i="63"/>
  <c r="BR59" i="51" s="1"/>
  <c r="DR44" i="63"/>
  <c r="BV58" i="51" s="1"/>
  <c r="DV43" i="63"/>
  <c r="BZ57" i="51" s="1"/>
  <c r="DN43" i="63"/>
  <c r="BR57" i="51" s="1"/>
  <c r="DR42" i="63"/>
  <c r="BV56" i="51" s="1"/>
  <c r="DV41" i="63"/>
  <c r="BZ55" i="51" s="1"/>
  <c r="DN41" i="63"/>
  <c r="BR55" i="51" s="1"/>
  <c r="DR40" i="63"/>
  <c r="BV54" i="51" s="1"/>
  <c r="DV39" i="63"/>
  <c r="BZ53" i="51" s="1"/>
  <c r="DN39" i="63"/>
  <c r="BR53" i="51" s="1"/>
  <c r="DR38" i="63"/>
  <c r="DF50" i="63"/>
  <c r="BD64" i="51" s="1"/>
  <c r="CX50" i="63"/>
  <c r="AV64" i="51" s="1"/>
  <c r="DB49" i="63"/>
  <c r="AZ63" i="51" s="1"/>
  <c r="DF48" i="63"/>
  <c r="BD62" i="51" s="1"/>
  <c r="CX48" i="63"/>
  <c r="AV62" i="51" s="1"/>
  <c r="DB47" i="63"/>
  <c r="AZ61" i="51" s="1"/>
  <c r="DF46" i="63"/>
  <c r="BD60" i="51" s="1"/>
  <c r="CX46" i="63"/>
  <c r="AV60" i="51" s="1"/>
  <c r="DC45" i="63"/>
  <c r="BA59" i="51" s="1"/>
  <c r="DG44" i="63"/>
  <c r="BE58" i="51" s="1"/>
  <c r="CY44" i="63"/>
  <c r="AW58" i="51" s="1"/>
  <c r="DC43" i="63"/>
  <c r="DG42" i="63"/>
  <c r="BE56" i="51" s="1"/>
  <c r="CY42" i="63"/>
  <c r="AW56" i="51" s="1"/>
  <c r="DC41" i="63"/>
  <c r="BA55" i="51" s="1"/>
  <c r="DG40" i="63"/>
  <c r="BE54" i="51" s="1"/>
  <c r="CY40" i="63"/>
  <c r="AW54" i="51" s="1"/>
  <c r="DC39" i="63"/>
  <c r="BA53" i="51" s="1"/>
  <c r="DG38" i="63"/>
  <c r="CY38" i="63"/>
  <c r="CM50" i="63"/>
  <c r="AE64" i="51" s="1"/>
  <c r="CQ49" i="63"/>
  <c r="AI63" i="51" s="1"/>
  <c r="CI49" i="63"/>
  <c r="AA63" i="51" s="1"/>
  <c r="CM48" i="63"/>
  <c r="AE62" i="51" s="1"/>
  <c r="CQ47" i="63"/>
  <c r="AI61" i="51" s="1"/>
  <c r="CI47" i="63"/>
  <c r="AA61" i="51" s="1"/>
  <c r="CM46" i="63"/>
  <c r="AE60" i="51" s="1"/>
  <c r="CR45" i="63"/>
  <c r="AJ59" i="51" s="1"/>
  <c r="CJ45" i="63"/>
  <c r="AB59" i="51" s="1"/>
  <c r="CN44" i="63"/>
  <c r="AF58" i="51" s="1"/>
  <c r="CR43" i="63"/>
  <c r="AJ57" i="51" s="1"/>
  <c r="CJ43" i="63"/>
  <c r="AB57" i="51" s="1"/>
  <c r="CN42" i="63"/>
  <c r="AF56" i="51" s="1"/>
  <c r="CR41" i="63"/>
  <c r="AJ55" i="51" s="1"/>
  <c r="CJ41" i="63"/>
  <c r="AB55" i="51" s="1"/>
  <c r="CN40" i="63"/>
  <c r="AF54" i="51" s="1"/>
  <c r="CR39" i="63"/>
  <c r="AJ53" i="51" s="1"/>
  <c r="CJ39" i="63"/>
  <c r="AB53" i="51" s="1"/>
  <c r="CN38" i="63"/>
  <c r="CB50" i="63"/>
  <c r="N64" i="51" s="1"/>
  <c r="BT50" i="63"/>
  <c r="F64" i="51" s="1"/>
  <c r="BX49" i="63"/>
  <c r="J63" i="51" s="1"/>
  <c r="CB48" i="63"/>
  <c r="N62" i="51" s="1"/>
  <c r="BT48" i="63"/>
  <c r="F62" i="51" s="1"/>
  <c r="BX47" i="63"/>
  <c r="J61" i="51" s="1"/>
  <c r="CB46" i="63"/>
  <c r="N60" i="51" s="1"/>
  <c r="BT46" i="63"/>
  <c r="F60" i="51" s="1"/>
  <c r="BX45" i="63"/>
  <c r="J59" i="51" s="1"/>
  <c r="CB44" i="63"/>
  <c r="N58" i="51" s="1"/>
  <c r="BT44" i="63"/>
  <c r="F58" i="51" s="1"/>
  <c r="BX43" i="63"/>
  <c r="J57" i="51" s="1"/>
  <c r="CB42" i="63"/>
  <c r="N56" i="51" s="1"/>
  <c r="BT42" i="63"/>
  <c r="F56" i="51" s="1"/>
  <c r="BX41" i="63"/>
  <c r="J55" i="51" s="1"/>
  <c r="CB40" i="63"/>
  <c r="N54" i="51" s="1"/>
  <c r="BT40" i="63"/>
  <c r="F54" i="51" s="1"/>
  <c r="BX39" i="63"/>
  <c r="J53" i="51" s="1"/>
  <c r="CB38" i="63"/>
  <c r="BT38" i="63"/>
  <c r="DU41" i="63"/>
  <c r="BY55" i="51" s="1"/>
  <c r="DF42" i="63"/>
  <c r="BD56" i="51" s="1"/>
  <c r="CL50" i="63"/>
  <c r="AD64" i="51" s="1"/>
  <c r="CH47" i="63"/>
  <c r="Z61" i="51" s="1"/>
  <c r="CI43" i="63"/>
  <c r="AA57" i="51" s="1"/>
  <c r="CI39" i="63"/>
  <c r="AA53" i="51" s="1"/>
  <c r="CA48" i="63"/>
  <c r="M62" i="51" s="1"/>
  <c r="BS44" i="63"/>
  <c r="E58" i="51" s="1"/>
  <c r="CA40" i="63"/>
  <c r="M54" i="51" s="1"/>
  <c r="BS38" i="63"/>
  <c r="DT49" i="63"/>
  <c r="BX63" i="51" s="1"/>
  <c r="CZ49" i="63"/>
  <c r="AX63" i="51" s="1"/>
  <c r="CW44" i="63"/>
  <c r="DE40" i="63"/>
  <c r="BC54" i="51" s="1"/>
  <c r="CK50" i="63"/>
  <c r="AC64" i="51" s="1"/>
  <c r="CG47" i="63"/>
  <c r="DQ50" i="63"/>
  <c r="BU64" i="51" s="1"/>
  <c r="DM49" i="63"/>
  <c r="DQ48" i="63"/>
  <c r="BU62" i="51" s="1"/>
  <c r="DM47" i="63"/>
  <c r="DU45" i="63"/>
  <c r="BY59" i="51" s="1"/>
  <c r="DQ44" i="63"/>
  <c r="BU58" i="51" s="1"/>
  <c r="DQ42" i="63"/>
  <c r="BU56" i="51" s="1"/>
  <c r="DQ40" i="63"/>
  <c r="BU54" i="51" s="1"/>
  <c r="DE50" i="63"/>
  <c r="BC64" i="51" s="1"/>
  <c r="DE48" i="63"/>
  <c r="BC62" i="51" s="1"/>
  <c r="CW46" i="63"/>
  <c r="CX42" i="63"/>
  <c r="AV56" i="51" s="1"/>
  <c r="CX38" i="63"/>
  <c r="CL46" i="63"/>
  <c r="AD60" i="51" s="1"/>
  <c r="CM42" i="63"/>
  <c r="AE56" i="51" s="1"/>
  <c r="CM38" i="63"/>
  <c r="AE52" i="51" s="1"/>
  <c r="BW47" i="63"/>
  <c r="I61" i="51" s="1"/>
  <c r="BS40" i="63"/>
  <c r="E54" i="51" s="1"/>
  <c r="DX46" i="63"/>
  <c r="CB60" i="51" s="1"/>
  <c r="DE42" i="63"/>
  <c r="BC56" i="51" s="1"/>
  <c r="DW50" i="63"/>
  <c r="CA64" i="51" s="1"/>
  <c r="DO50" i="63"/>
  <c r="BS64" i="51" s="1"/>
  <c r="DS49" i="63"/>
  <c r="BW63" i="51" s="1"/>
  <c r="DW48" i="63"/>
  <c r="CA62" i="51" s="1"/>
  <c r="DO48" i="63"/>
  <c r="BS62" i="51" s="1"/>
  <c r="DS47" i="63"/>
  <c r="BW61" i="51" s="1"/>
  <c r="DW46" i="63"/>
  <c r="CA60" i="51" s="1"/>
  <c r="DO46" i="63"/>
  <c r="BS60" i="51" s="1"/>
  <c r="DS45" i="63"/>
  <c r="BW59" i="51" s="1"/>
  <c r="DW44" i="63"/>
  <c r="CA58" i="51" s="1"/>
  <c r="DO44" i="63"/>
  <c r="BS58" i="51" s="1"/>
  <c r="DS43" i="63"/>
  <c r="DW42" i="63"/>
  <c r="CA56" i="51" s="1"/>
  <c r="DO42" i="63"/>
  <c r="BS56" i="51" s="1"/>
  <c r="DS41" i="63"/>
  <c r="BW55" i="51" s="1"/>
  <c r="DW40" i="63"/>
  <c r="CA54" i="51" s="1"/>
  <c r="DO40" i="63"/>
  <c r="BS54" i="51" s="1"/>
  <c r="DS39" i="63"/>
  <c r="BW53" i="51" s="1"/>
  <c r="DW38" i="63"/>
  <c r="CA52" i="51" s="1"/>
  <c r="DO38" i="63"/>
  <c r="BS52" i="51" s="1"/>
  <c r="DC50" i="63"/>
  <c r="BA64" i="51" s="1"/>
  <c r="DG49" i="63"/>
  <c r="BE63" i="51" s="1"/>
  <c r="CY49" i="63"/>
  <c r="AW63" i="51" s="1"/>
  <c r="DC48" i="63"/>
  <c r="BA62" i="51" s="1"/>
  <c r="DG47" i="63"/>
  <c r="BE61" i="51" s="1"/>
  <c r="CY47" i="63"/>
  <c r="AW61" i="51" s="1"/>
  <c r="DC46" i="63"/>
  <c r="BA60" i="51" s="1"/>
  <c r="DH45" i="63"/>
  <c r="BF59" i="51" s="1"/>
  <c r="CZ45" i="63"/>
  <c r="AX59" i="51" s="1"/>
  <c r="DD44" i="63"/>
  <c r="BB58" i="51" s="1"/>
  <c r="DH43" i="63"/>
  <c r="BF57" i="51" s="1"/>
  <c r="CZ43" i="63"/>
  <c r="DD42" i="63"/>
  <c r="BB56" i="51" s="1"/>
  <c r="DH41" i="63"/>
  <c r="BF55" i="51" s="1"/>
  <c r="CZ41" i="63"/>
  <c r="AX55" i="51" s="1"/>
  <c r="DD40" i="63"/>
  <c r="BB54" i="51" s="1"/>
  <c r="DH39" i="63"/>
  <c r="CZ39" i="63"/>
  <c r="DD38" i="63"/>
  <c r="CR50" i="63"/>
  <c r="AJ64" i="51" s="1"/>
  <c r="CJ50" i="63"/>
  <c r="AB64" i="51" s="1"/>
  <c r="CN49" i="63"/>
  <c r="AF63" i="51" s="1"/>
  <c r="CR48" i="63"/>
  <c r="AJ62" i="51" s="1"/>
  <c r="CJ48" i="63"/>
  <c r="AB62" i="51" s="1"/>
  <c r="CN47" i="63"/>
  <c r="AF61" i="51" s="1"/>
  <c r="CR46" i="63"/>
  <c r="AJ60" i="51" s="1"/>
  <c r="CJ46" i="63"/>
  <c r="AB60" i="51" s="1"/>
  <c r="CO45" i="63"/>
  <c r="AG59" i="51" s="1"/>
  <c r="CG45" i="63"/>
  <c r="CK44" i="63"/>
  <c r="AC58" i="51" s="1"/>
  <c r="CO43" i="63"/>
  <c r="AG57" i="51" s="1"/>
  <c r="CG43" i="63"/>
  <c r="CK42" i="63"/>
  <c r="AC56" i="51" s="1"/>
  <c r="CO41" i="63"/>
  <c r="AG55" i="51" s="1"/>
  <c r="CG41" i="63"/>
  <c r="CK40" i="63"/>
  <c r="CO39" i="63"/>
  <c r="AG53" i="51" s="1"/>
  <c r="CG39" i="63"/>
  <c r="CK38" i="63"/>
  <c r="BY50" i="63"/>
  <c r="K64" i="51" s="1"/>
  <c r="BQ50" i="63"/>
  <c r="C64" i="51" s="1"/>
  <c r="BU49" i="63"/>
  <c r="G63" i="51" s="1"/>
  <c r="BY48" i="63"/>
  <c r="K62" i="51" s="1"/>
  <c r="BQ48" i="63"/>
  <c r="C62" i="51" s="1"/>
  <c r="BU47" i="63"/>
  <c r="G61" i="51" s="1"/>
  <c r="BY46" i="63"/>
  <c r="K60" i="51" s="1"/>
  <c r="BQ46" i="63"/>
  <c r="C60" i="51" s="1"/>
  <c r="BU45" i="63"/>
  <c r="G59" i="51" s="1"/>
  <c r="BY44" i="63"/>
  <c r="K58" i="51" s="1"/>
  <c r="BQ44" i="63"/>
  <c r="C58" i="51" s="1"/>
  <c r="BU43" i="63"/>
  <c r="G57" i="51" s="1"/>
  <c r="BY42" i="63"/>
  <c r="K56" i="51" s="1"/>
  <c r="BQ42" i="63"/>
  <c r="BU41" i="63"/>
  <c r="G55" i="51" s="1"/>
  <c r="BY40" i="63"/>
  <c r="K54" i="51" s="1"/>
  <c r="BQ40" i="63"/>
  <c r="C54" i="51" s="1"/>
  <c r="BU39" i="63"/>
  <c r="G53" i="51" s="1"/>
  <c r="BY38" i="63"/>
  <c r="K52" i="51" s="1"/>
  <c r="BQ38" i="63"/>
  <c r="C52" i="51" s="1"/>
  <c r="BZ42" i="63"/>
  <c r="L56" i="51" s="1"/>
  <c r="BR48" i="63"/>
  <c r="D62" i="51" s="1"/>
  <c r="CL40" i="63"/>
  <c r="CO47" i="63"/>
  <c r="AG61" i="51" s="1"/>
  <c r="A19" i="62"/>
  <c r="AW51" i="63"/>
  <c r="Q51" i="63"/>
  <c r="AW38" i="63"/>
  <c r="U51" i="63"/>
  <c r="AG51" i="63" s="1"/>
  <c r="BA51" i="63"/>
  <c r="BM51" i="63" s="1"/>
  <c r="BM35" i="63"/>
  <c r="BM19" i="63"/>
  <c r="AW35" i="63"/>
  <c r="AW19" i="63"/>
  <c r="AG35" i="63"/>
  <c r="AG19" i="63"/>
  <c r="Q35" i="63"/>
  <c r="Q19" i="63"/>
  <c r="Q9" i="63"/>
  <c r="BM22" i="63"/>
  <c r="AG9" i="63"/>
  <c r="AW22" i="63"/>
  <c r="Q6" i="62"/>
  <c r="Q17" i="62" s="1"/>
  <c r="Q45" i="62"/>
  <c r="Q31" i="62"/>
  <c r="BQ35" i="63" l="1"/>
  <c r="CG35" i="63"/>
  <c r="CC6" i="63"/>
  <c r="DI38" i="63"/>
  <c r="DY22" i="63"/>
  <c r="DM51" i="63"/>
  <c r="BQ51" i="63"/>
  <c r="CC38" i="63"/>
  <c r="DF19" i="63"/>
  <c r="DW35" i="63"/>
  <c r="CA20" i="51"/>
  <c r="DX35" i="63"/>
  <c r="CB22" i="51"/>
  <c r="DF35" i="63"/>
  <c r="BD20" i="51"/>
  <c r="DY33" i="63"/>
  <c r="BQ31" i="51"/>
  <c r="DH35" i="63"/>
  <c r="CK35" i="63"/>
  <c r="AC20" i="51"/>
  <c r="CS24" i="63"/>
  <c r="CB35" i="63"/>
  <c r="N21" i="51"/>
  <c r="I20" i="51"/>
  <c r="BW35" i="63"/>
  <c r="CH35" i="63"/>
  <c r="Z20" i="51"/>
  <c r="CC30" i="63"/>
  <c r="CC26" i="63"/>
  <c r="CS30" i="63"/>
  <c r="Y28" i="51"/>
  <c r="DA35" i="63"/>
  <c r="AY20" i="51"/>
  <c r="DI33" i="63"/>
  <c r="AU31" i="51"/>
  <c r="DN35" i="63"/>
  <c r="BR20" i="51"/>
  <c r="DI22" i="63"/>
  <c r="AU20" i="51"/>
  <c r="DY31" i="63"/>
  <c r="BQ29" i="51"/>
  <c r="DG35" i="63"/>
  <c r="BE20" i="51"/>
  <c r="DY34" i="63"/>
  <c r="BQ32" i="51"/>
  <c r="CO35" i="63"/>
  <c r="J20" i="51"/>
  <c r="BX35" i="63"/>
  <c r="BY35" i="63"/>
  <c r="BR35" i="63"/>
  <c r="D21" i="51"/>
  <c r="CC29" i="63"/>
  <c r="CY35" i="63"/>
  <c r="AW20" i="51"/>
  <c r="BT35" i="63"/>
  <c r="F21" i="51"/>
  <c r="DI23" i="63"/>
  <c r="AU21" i="51"/>
  <c r="DV35" i="63"/>
  <c r="BZ20" i="51"/>
  <c r="DY28" i="63"/>
  <c r="BQ26" i="51"/>
  <c r="DE35" i="63"/>
  <c r="BC20" i="51"/>
  <c r="DI28" i="63"/>
  <c r="AU26" i="51"/>
  <c r="DI26" i="63"/>
  <c r="AX24" i="51"/>
  <c r="H20" i="51"/>
  <c r="BV35" i="63"/>
  <c r="BQ22" i="51"/>
  <c r="DY24" i="63"/>
  <c r="DY26" i="63"/>
  <c r="BQ24" i="51"/>
  <c r="CW35" i="63"/>
  <c r="DD35" i="63"/>
  <c r="BB20" i="51"/>
  <c r="BZ35" i="63"/>
  <c r="L21" i="51"/>
  <c r="CL35" i="63"/>
  <c r="AD20" i="51"/>
  <c r="CS28" i="63"/>
  <c r="CS25" i="63"/>
  <c r="Y23" i="51"/>
  <c r="CS22" i="63"/>
  <c r="CN35" i="63"/>
  <c r="CQ35" i="63"/>
  <c r="AI20" i="51"/>
  <c r="CC23" i="63"/>
  <c r="CC25" i="63"/>
  <c r="CC28" i="63"/>
  <c r="M20" i="51"/>
  <c r="CA35" i="63"/>
  <c r="DI27" i="63"/>
  <c r="AU25" i="51"/>
  <c r="DI31" i="63"/>
  <c r="AW29" i="51"/>
  <c r="DI32" i="63"/>
  <c r="AU30" i="51"/>
  <c r="DC35" i="63"/>
  <c r="BA25" i="51"/>
  <c r="CS27" i="63"/>
  <c r="Y25" i="51"/>
  <c r="CS26" i="63"/>
  <c r="AB24" i="51"/>
  <c r="CS32" i="63"/>
  <c r="Y30" i="51"/>
  <c r="DI24" i="63"/>
  <c r="AY22" i="51"/>
  <c r="DM35" i="63"/>
  <c r="BQ20" i="51"/>
  <c r="DY27" i="63"/>
  <c r="BT25" i="51"/>
  <c r="DI29" i="63"/>
  <c r="AY27" i="51"/>
  <c r="DS35" i="63"/>
  <c r="BW20" i="51"/>
  <c r="C30" i="51"/>
  <c r="CC32" i="63"/>
  <c r="CM35" i="63"/>
  <c r="AE25" i="51"/>
  <c r="CI35" i="63"/>
  <c r="AA20" i="51"/>
  <c r="CZ35" i="63"/>
  <c r="AX20" i="51"/>
  <c r="E20" i="51"/>
  <c r="BS35" i="63"/>
  <c r="DI25" i="63"/>
  <c r="AU23" i="51"/>
  <c r="DU35" i="63"/>
  <c r="BY20" i="51"/>
  <c r="DI30" i="63"/>
  <c r="AU28" i="51"/>
  <c r="DQ35" i="63"/>
  <c r="BU20" i="51"/>
  <c r="CC31" i="63"/>
  <c r="CS29" i="63"/>
  <c r="Y27" i="51"/>
  <c r="DI34" i="63"/>
  <c r="CC34" i="63"/>
  <c r="CR35" i="63"/>
  <c r="AJ20" i="51"/>
  <c r="BU35" i="63"/>
  <c r="CC33" i="63"/>
  <c r="CC27" i="63"/>
  <c r="CS31" i="63"/>
  <c r="Y29" i="51"/>
  <c r="CC22" i="63"/>
  <c r="DB35" i="63"/>
  <c r="AZ20" i="51"/>
  <c r="DO35" i="63"/>
  <c r="BS20" i="51"/>
  <c r="DR35" i="63"/>
  <c r="BV25" i="51"/>
  <c r="CS34" i="63"/>
  <c r="AB32" i="51"/>
  <c r="DP35" i="63"/>
  <c r="BT22" i="51"/>
  <c r="CS33" i="63"/>
  <c r="Y31" i="51"/>
  <c r="DY23" i="63"/>
  <c r="BQ21" i="51"/>
  <c r="CX35" i="63"/>
  <c r="AV20" i="51"/>
  <c r="DY25" i="63"/>
  <c r="BQ23" i="51"/>
  <c r="DY30" i="63"/>
  <c r="BU28" i="51"/>
  <c r="DY29" i="63"/>
  <c r="BR27" i="51"/>
  <c r="DY32" i="63"/>
  <c r="BU30" i="51"/>
  <c r="CS23" i="63"/>
  <c r="Y21" i="51"/>
  <c r="CJ35" i="63"/>
  <c r="AB20" i="51"/>
  <c r="DT35" i="63"/>
  <c r="BX20" i="51"/>
  <c r="CP35" i="63"/>
  <c r="AH20" i="51"/>
  <c r="CC24" i="63"/>
  <c r="Z17" i="62"/>
  <c r="H18" i="50"/>
  <c r="AG16" i="62"/>
  <c r="E28" i="50"/>
  <c r="AG14" i="62"/>
  <c r="C26" i="50"/>
  <c r="AG11" i="62"/>
  <c r="D23" i="50"/>
  <c r="J18" i="50"/>
  <c r="AB17" i="62"/>
  <c r="AG15" i="62"/>
  <c r="C27" i="50"/>
  <c r="AG10" i="62"/>
  <c r="E22" i="50"/>
  <c r="AG8" i="62"/>
  <c r="E20" i="50"/>
  <c r="AG12" i="62"/>
  <c r="C24" i="50"/>
  <c r="AC17" i="62"/>
  <c r="K18" i="50"/>
  <c r="AG9" i="62"/>
  <c r="D21" i="50"/>
  <c r="W17" i="62"/>
  <c r="E18" i="50"/>
  <c r="AE17" i="62"/>
  <c r="M18" i="50"/>
  <c r="U17" i="62"/>
  <c r="C18" i="50"/>
  <c r="AA17" i="62"/>
  <c r="I18" i="50"/>
  <c r="AG13" i="62"/>
  <c r="D25" i="50"/>
  <c r="AD17" i="62"/>
  <c r="L19" i="50"/>
  <c r="C19" i="50"/>
  <c r="AG7" i="62"/>
  <c r="AF17" i="62"/>
  <c r="N18" i="50"/>
  <c r="AG6" i="62"/>
  <c r="V17" i="62"/>
  <c r="D19" i="50"/>
  <c r="Y17" i="62"/>
  <c r="G18" i="50"/>
  <c r="X17" i="62"/>
  <c r="F18" i="50"/>
  <c r="CC9" i="63"/>
  <c r="D7" i="51"/>
  <c r="DP19" i="63"/>
  <c r="BT4" i="51"/>
  <c r="BR19" i="63"/>
  <c r="CO19" i="63"/>
  <c r="AG9" i="51"/>
  <c r="CH19" i="63"/>
  <c r="Z4" i="51"/>
  <c r="DX19" i="63"/>
  <c r="F4" i="51"/>
  <c r="BT19" i="63"/>
  <c r="DI10" i="63"/>
  <c r="AW8" i="51"/>
  <c r="DI14" i="63"/>
  <c r="AU12" i="51"/>
  <c r="DA19" i="63"/>
  <c r="AY4" i="51"/>
  <c r="CM19" i="63"/>
  <c r="AE4" i="51"/>
  <c r="DY7" i="63"/>
  <c r="BR5" i="51"/>
  <c r="CS9" i="63"/>
  <c r="Z7" i="51"/>
  <c r="BZ19" i="63"/>
  <c r="L5" i="51"/>
  <c r="DY14" i="63"/>
  <c r="BR12" i="51"/>
  <c r="AU14" i="51"/>
  <c r="DI16" i="63"/>
  <c r="CX19" i="63"/>
  <c r="CP19" i="63"/>
  <c r="AH4" i="51"/>
  <c r="DY16" i="63"/>
  <c r="CY19" i="63"/>
  <c r="AW4" i="51"/>
  <c r="DY9" i="63"/>
  <c r="BQ7" i="51"/>
  <c r="DY10" i="63"/>
  <c r="BQ8" i="51"/>
  <c r="DY17" i="63"/>
  <c r="BQ15" i="51"/>
  <c r="DI7" i="63"/>
  <c r="CW19" i="63"/>
  <c r="CC17" i="63"/>
  <c r="D15" i="51"/>
  <c r="H4" i="51"/>
  <c r="BV19" i="63"/>
  <c r="K5" i="51"/>
  <c r="BY19" i="63"/>
  <c r="CS8" i="63"/>
  <c r="DI15" i="63"/>
  <c r="AV13" i="51"/>
  <c r="DG19" i="63"/>
  <c r="BE4" i="51"/>
  <c r="DO19" i="63"/>
  <c r="BS4" i="51"/>
  <c r="CS13" i="63"/>
  <c r="Y11" i="51"/>
  <c r="CS7" i="63"/>
  <c r="Z5" i="51"/>
  <c r="CC18" i="63"/>
  <c r="CI19" i="63"/>
  <c r="CS11" i="63"/>
  <c r="CS10" i="63"/>
  <c r="CQ19" i="63"/>
  <c r="DY8" i="63"/>
  <c r="BU6" i="51"/>
  <c r="DC19" i="63"/>
  <c r="BA4" i="51"/>
  <c r="DS19" i="63"/>
  <c r="BW4" i="51"/>
  <c r="CC7" i="63"/>
  <c r="D5" i="51"/>
  <c r="DN19" i="63"/>
  <c r="CC11" i="63"/>
  <c r="D9" i="51"/>
  <c r="DI11" i="63"/>
  <c r="AU9" i="51"/>
  <c r="CK19" i="63"/>
  <c r="AZ4" i="51"/>
  <c r="DB19" i="63"/>
  <c r="CN19" i="63"/>
  <c r="AF4" i="51"/>
  <c r="DI13" i="63"/>
  <c r="AX11" i="51"/>
  <c r="DM19" i="63"/>
  <c r="BQ4" i="51"/>
  <c r="DI18" i="63"/>
  <c r="AW16" i="51"/>
  <c r="CZ19" i="63"/>
  <c r="AX4" i="51"/>
  <c r="CC14" i="63"/>
  <c r="CS16" i="63"/>
  <c r="CG19" i="63"/>
  <c r="CS6" i="63"/>
  <c r="Y4" i="51"/>
  <c r="CS12" i="63"/>
  <c r="CC12" i="63"/>
  <c r="DY6" i="63"/>
  <c r="BR4" i="51"/>
  <c r="DR19" i="63"/>
  <c r="BV9" i="51"/>
  <c r="DY18" i="63"/>
  <c r="BQ16" i="51"/>
  <c r="DY11" i="63"/>
  <c r="BQ9" i="51"/>
  <c r="DU19" i="63"/>
  <c r="BY4" i="51"/>
  <c r="DY12" i="63"/>
  <c r="BQ10" i="51"/>
  <c r="DY15" i="63"/>
  <c r="BR13" i="51"/>
  <c r="DY13" i="63"/>
  <c r="BT11" i="51"/>
  <c r="DI17" i="63"/>
  <c r="AU15" i="51"/>
  <c r="DI9" i="63"/>
  <c r="AU7" i="51"/>
  <c r="BQ19" i="63"/>
  <c r="CC8" i="63"/>
  <c r="DW19" i="63"/>
  <c r="BS19" i="63"/>
  <c r="DH19" i="63"/>
  <c r="CS17" i="63"/>
  <c r="CC13" i="63"/>
  <c r="D11" i="51"/>
  <c r="DD19" i="63"/>
  <c r="BB4" i="51"/>
  <c r="CJ19" i="63"/>
  <c r="CC15" i="63"/>
  <c r="D13" i="51"/>
  <c r="CS15" i="63"/>
  <c r="Z13" i="51"/>
  <c r="CC10" i="63"/>
  <c r="DI12" i="63"/>
  <c r="AU10" i="51"/>
  <c r="BX19" i="63"/>
  <c r="J5" i="51"/>
  <c r="DV19" i="63"/>
  <c r="BZ4" i="51"/>
  <c r="DQ19" i="63"/>
  <c r="BU4" i="51"/>
  <c r="CS14" i="63"/>
  <c r="Y12" i="51"/>
  <c r="CC16" i="63"/>
  <c r="CL19" i="63"/>
  <c r="AD8" i="51"/>
  <c r="BW19" i="63"/>
  <c r="DE19" i="63"/>
  <c r="BC4" i="51"/>
  <c r="DI8" i="63"/>
  <c r="AY6" i="51"/>
  <c r="N4" i="51"/>
  <c r="CB19" i="63"/>
  <c r="CS18" i="63"/>
  <c r="AA16" i="51"/>
  <c r="BU19" i="63"/>
  <c r="DT19" i="63"/>
  <c r="CA19" i="63"/>
  <c r="CR19" i="63"/>
  <c r="DI6" i="63"/>
  <c r="M74" i="50"/>
  <c r="AE45" i="62"/>
  <c r="AG37" i="62"/>
  <c r="H77" i="50"/>
  <c r="AB45" i="62"/>
  <c r="J75" i="50"/>
  <c r="U45" i="62"/>
  <c r="W45" i="62"/>
  <c r="E74" i="50"/>
  <c r="AG35" i="62"/>
  <c r="E75" i="50"/>
  <c r="K74" i="50"/>
  <c r="AC45" i="62"/>
  <c r="AF45" i="62"/>
  <c r="N74" i="50"/>
  <c r="Z45" i="62"/>
  <c r="H75" i="50"/>
  <c r="AG41" i="62"/>
  <c r="E81" i="50"/>
  <c r="F74" i="50"/>
  <c r="X45" i="62"/>
  <c r="AG40" i="62"/>
  <c r="D80" i="50"/>
  <c r="AD45" i="62"/>
  <c r="L74" i="50"/>
  <c r="I74" i="50"/>
  <c r="AA45" i="62"/>
  <c r="AG43" i="62"/>
  <c r="H83" i="50"/>
  <c r="AG38" i="62"/>
  <c r="D78" i="50"/>
  <c r="AG36" i="62"/>
  <c r="C76" i="50"/>
  <c r="AG39" i="62"/>
  <c r="H79" i="50"/>
  <c r="V45" i="62"/>
  <c r="D74" i="50"/>
  <c r="AG34" i="62"/>
  <c r="AG44" i="62"/>
  <c r="D84" i="50"/>
  <c r="C82" i="50"/>
  <c r="AG42" i="62"/>
  <c r="Y45" i="62"/>
  <c r="CS40" i="63"/>
  <c r="AC54" i="51"/>
  <c r="DI43" i="63"/>
  <c r="AX57" i="51"/>
  <c r="CZ51" i="63"/>
  <c r="AX53" i="51"/>
  <c r="DH51" i="63"/>
  <c r="BF53" i="51"/>
  <c r="BX51" i="63"/>
  <c r="AB30" i="62"/>
  <c r="J70" i="50" s="1"/>
  <c r="AF29" i="62"/>
  <c r="N69" i="50" s="1"/>
  <c r="X29" i="62"/>
  <c r="F69" i="50" s="1"/>
  <c r="AB28" i="62"/>
  <c r="J68" i="50" s="1"/>
  <c r="AF27" i="62"/>
  <c r="N67" i="50" s="1"/>
  <c r="X27" i="62"/>
  <c r="F67" i="50" s="1"/>
  <c r="AB26" i="62"/>
  <c r="J66" i="50" s="1"/>
  <c r="AF25" i="62"/>
  <c r="N65" i="50" s="1"/>
  <c r="X25" i="62"/>
  <c r="F65" i="50" s="1"/>
  <c r="AB24" i="62"/>
  <c r="J64" i="50" s="1"/>
  <c r="AF23" i="62"/>
  <c r="N63" i="50" s="1"/>
  <c r="X23" i="62"/>
  <c r="F63" i="50" s="1"/>
  <c r="AB22" i="62"/>
  <c r="J62" i="50" s="1"/>
  <c r="AF21" i="62"/>
  <c r="N61" i="50" s="1"/>
  <c r="X21" i="62"/>
  <c r="F61" i="50" s="1"/>
  <c r="AB20" i="62"/>
  <c r="AA29" i="62"/>
  <c r="I69" i="50" s="1"/>
  <c r="AA25" i="62"/>
  <c r="I65" i="50" s="1"/>
  <c r="W24" i="62"/>
  <c r="E64" i="50" s="1"/>
  <c r="W22" i="62"/>
  <c r="E62" i="50" s="1"/>
  <c r="AA30" i="62"/>
  <c r="I70" i="50" s="1"/>
  <c r="AE29" i="62"/>
  <c r="M69" i="50" s="1"/>
  <c r="W29" i="62"/>
  <c r="E69" i="50" s="1"/>
  <c r="AA28" i="62"/>
  <c r="I68" i="50" s="1"/>
  <c r="AE27" i="62"/>
  <c r="M67" i="50" s="1"/>
  <c r="W27" i="62"/>
  <c r="E67" i="50" s="1"/>
  <c r="AA26" i="62"/>
  <c r="I66" i="50" s="1"/>
  <c r="AE25" i="62"/>
  <c r="M65" i="50" s="1"/>
  <c r="W25" i="62"/>
  <c r="E65" i="50" s="1"/>
  <c r="AA24" i="62"/>
  <c r="I64" i="50" s="1"/>
  <c r="AE23" i="62"/>
  <c r="M63" i="50" s="1"/>
  <c r="W23" i="62"/>
  <c r="E63" i="50" s="1"/>
  <c r="AA22" i="62"/>
  <c r="I62" i="50" s="1"/>
  <c r="AE21" i="62"/>
  <c r="M61" i="50" s="1"/>
  <c r="W21" i="62"/>
  <c r="E61" i="50" s="1"/>
  <c r="AA20" i="62"/>
  <c r="W28" i="62"/>
  <c r="E68" i="50" s="1"/>
  <c r="AE22" i="62"/>
  <c r="M62" i="50" s="1"/>
  <c r="Z30" i="62"/>
  <c r="H70" i="50" s="1"/>
  <c r="AD29" i="62"/>
  <c r="L69" i="50" s="1"/>
  <c r="V29" i="62"/>
  <c r="Z28" i="62"/>
  <c r="H68" i="50" s="1"/>
  <c r="AD27" i="62"/>
  <c r="L67" i="50" s="1"/>
  <c r="V27" i="62"/>
  <c r="Z26" i="62"/>
  <c r="H66" i="50" s="1"/>
  <c r="AD25" i="62"/>
  <c r="L65" i="50" s="1"/>
  <c r="V25" i="62"/>
  <c r="Z24" i="62"/>
  <c r="H64" i="50" s="1"/>
  <c r="AD23" i="62"/>
  <c r="L63" i="50" s="1"/>
  <c r="V23" i="62"/>
  <c r="Z22" i="62"/>
  <c r="H62" i="50" s="1"/>
  <c r="AD21" i="62"/>
  <c r="L61" i="50" s="1"/>
  <c r="V21" i="62"/>
  <c r="D61" i="50" s="1"/>
  <c r="Z20" i="62"/>
  <c r="W30" i="62"/>
  <c r="E70" i="50" s="1"/>
  <c r="AA27" i="62"/>
  <c r="I67" i="50" s="1"/>
  <c r="W26" i="62"/>
  <c r="E66" i="50" s="1"/>
  <c r="AE24" i="62"/>
  <c r="M64" i="50" s="1"/>
  <c r="AA23" i="62"/>
  <c r="I63" i="50" s="1"/>
  <c r="AE20" i="62"/>
  <c r="Y30" i="62"/>
  <c r="G70" i="50" s="1"/>
  <c r="AC29" i="62"/>
  <c r="K69" i="50" s="1"/>
  <c r="U29" i="62"/>
  <c r="C69" i="50" s="1"/>
  <c r="Y28" i="62"/>
  <c r="G68" i="50" s="1"/>
  <c r="AC27" i="62"/>
  <c r="K67" i="50" s="1"/>
  <c r="U27" i="62"/>
  <c r="C67" i="50" s="1"/>
  <c r="Y26" i="62"/>
  <c r="G66" i="50" s="1"/>
  <c r="AC25" i="62"/>
  <c r="K65" i="50" s="1"/>
  <c r="U25" i="62"/>
  <c r="C65" i="50" s="1"/>
  <c r="Y24" i="62"/>
  <c r="G64" i="50" s="1"/>
  <c r="AC23" i="62"/>
  <c r="K63" i="50" s="1"/>
  <c r="U23" i="62"/>
  <c r="C63" i="50" s="1"/>
  <c r="Y22" i="62"/>
  <c r="G62" i="50" s="1"/>
  <c r="AC21" i="62"/>
  <c r="K61" i="50" s="1"/>
  <c r="U21" i="62"/>
  <c r="Y20" i="62"/>
  <c r="AE28" i="62"/>
  <c r="M68" i="50" s="1"/>
  <c r="W20" i="62"/>
  <c r="AF30" i="62"/>
  <c r="N70" i="50" s="1"/>
  <c r="X30" i="62"/>
  <c r="F70" i="50" s="1"/>
  <c r="AB29" i="62"/>
  <c r="J69" i="50" s="1"/>
  <c r="AF28" i="62"/>
  <c r="N68" i="50" s="1"/>
  <c r="X28" i="62"/>
  <c r="AB27" i="62"/>
  <c r="J67" i="50" s="1"/>
  <c r="AF26" i="62"/>
  <c r="N66" i="50" s="1"/>
  <c r="X26" i="62"/>
  <c r="F66" i="50" s="1"/>
  <c r="AB25" i="62"/>
  <c r="J65" i="50" s="1"/>
  <c r="AF24" i="62"/>
  <c r="N64" i="50" s="1"/>
  <c r="X24" i="62"/>
  <c r="F64" i="50" s="1"/>
  <c r="AB23" i="62"/>
  <c r="J63" i="50" s="1"/>
  <c r="AF22" i="62"/>
  <c r="N62" i="50" s="1"/>
  <c r="X22" i="62"/>
  <c r="AB21" i="62"/>
  <c r="J61" i="50" s="1"/>
  <c r="AF20" i="62"/>
  <c r="X20" i="62"/>
  <c r="AE30" i="62"/>
  <c r="M70" i="50" s="1"/>
  <c r="AA21" i="62"/>
  <c r="I61" i="50" s="1"/>
  <c r="AE26" i="62"/>
  <c r="M66" i="50" s="1"/>
  <c r="AC30" i="62"/>
  <c r="K70" i="50" s="1"/>
  <c r="U30" i="62"/>
  <c r="Y29" i="62"/>
  <c r="G69" i="50" s="1"/>
  <c r="AC28" i="62"/>
  <c r="K68" i="50" s="1"/>
  <c r="U28" i="62"/>
  <c r="C68" i="50" s="1"/>
  <c r="Y27" i="62"/>
  <c r="G67" i="50" s="1"/>
  <c r="AC26" i="62"/>
  <c r="K66" i="50" s="1"/>
  <c r="U26" i="62"/>
  <c r="Y25" i="62"/>
  <c r="G65" i="50" s="1"/>
  <c r="AC24" i="62"/>
  <c r="K64" i="50" s="1"/>
  <c r="U24" i="62"/>
  <c r="Y23" i="62"/>
  <c r="G63" i="50" s="1"/>
  <c r="AC22" i="62"/>
  <c r="K62" i="50" s="1"/>
  <c r="U22" i="62"/>
  <c r="C62" i="50" s="1"/>
  <c r="Y21" i="62"/>
  <c r="G61" i="50" s="1"/>
  <c r="AC20" i="62"/>
  <c r="U20" i="62"/>
  <c r="AD28" i="62"/>
  <c r="L68" i="50" s="1"/>
  <c r="Z23" i="62"/>
  <c r="H63" i="50" s="1"/>
  <c r="AD22" i="62"/>
  <c r="L62" i="50" s="1"/>
  <c r="Z21" i="62"/>
  <c r="H61" i="50" s="1"/>
  <c r="V28" i="62"/>
  <c r="D68" i="50" s="1"/>
  <c r="Z27" i="62"/>
  <c r="H67" i="50" s="1"/>
  <c r="V22" i="62"/>
  <c r="D62" i="50" s="1"/>
  <c r="AD26" i="62"/>
  <c r="L66" i="50" s="1"/>
  <c r="V26" i="62"/>
  <c r="D66" i="50" s="1"/>
  <c r="AD20" i="62"/>
  <c r="V30" i="62"/>
  <c r="D70" i="50" s="1"/>
  <c r="AD30" i="62"/>
  <c r="L70" i="50" s="1"/>
  <c r="Z25" i="62"/>
  <c r="H65" i="50" s="1"/>
  <c r="V20" i="62"/>
  <c r="AD24" i="62"/>
  <c r="L64" i="50" s="1"/>
  <c r="Z29" i="62"/>
  <c r="H69" i="50" s="1"/>
  <c r="V24" i="62"/>
  <c r="D64" i="50" s="1"/>
  <c r="CS43" i="63"/>
  <c r="Y57" i="51"/>
  <c r="DS51" i="63"/>
  <c r="BW57" i="51"/>
  <c r="CS47" i="63"/>
  <c r="Y61" i="51"/>
  <c r="F52" i="51"/>
  <c r="BT51" i="63"/>
  <c r="DG51" i="63"/>
  <c r="BE52" i="51"/>
  <c r="DQ51" i="63"/>
  <c r="BU52" i="51"/>
  <c r="BY51" i="63"/>
  <c r="K53" i="51"/>
  <c r="CC45" i="63"/>
  <c r="C59" i="51"/>
  <c r="CC50" i="63"/>
  <c r="G64" i="51"/>
  <c r="CS50" i="63"/>
  <c r="Y64" i="51"/>
  <c r="CI51" i="63"/>
  <c r="AA52" i="51"/>
  <c r="CM51" i="63"/>
  <c r="AE57" i="51"/>
  <c r="DU51" i="63"/>
  <c r="BY52" i="51"/>
  <c r="DY44" i="63"/>
  <c r="BQ58" i="51"/>
  <c r="DX51" i="63"/>
  <c r="CB52" i="51"/>
  <c r="DN51" i="63"/>
  <c r="BR52" i="51"/>
  <c r="CL51" i="63"/>
  <c r="AD54" i="51"/>
  <c r="CS39" i="63"/>
  <c r="Y53" i="51"/>
  <c r="DF51" i="63"/>
  <c r="BD52" i="51"/>
  <c r="DY41" i="63"/>
  <c r="BQ55" i="51"/>
  <c r="CC41" i="63"/>
  <c r="C55" i="51"/>
  <c r="CC46" i="63"/>
  <c r="G60" i="51"/>
  <c r="CO51" i="63"/>
  <c r="AG52" i="51"/>
  <c r="CS44" i="63"/>
  <c r="Y58" i="51"/>
  <c r="DW51" i="63"/>
  <c r="CA53" i="51"/>
  <c r="DY43" i="63"/>
  <c r="BQ57" i="51"/>
  <c r="CS46" i="63"/>
  <c r="Y60" i="51"/>
  <c r="DA51" i="63"/>
  <c r="AY52" i="51"/>
  <c r="CS49" i="63"/>
  <c r="Y63" i="51"/>
  <c r="DY45" i="63"/>
  <c r="BU59" i="51"/>
  <c r="DY50" i="63"/>
  <c r="BT64" i="51"/>
  <c r="CR51" i="63"/>
  <c r="AJ52" i="51"/>
  <c r="CS38" i="63"/>
  <c r="Y52" i="51"/>
  <c r="DO51" i="63"/>
  <c r="BS53" i="51"/>
  <c r="DI39" i="63"/>
  <c r="AU53" i="51"/>
  <c r="DI40" i="63"/>
  <c r="AU54" i="51"/>
  <c r="DY46" i="63"/>
  <c r="BQ60" i="51"/>
  <c r="CS48" i="63"/>
  <c r="AC62" i="51"/>
  <c r="DY40" i="63"/>
  <c r="BR54" i="51"/>
  <c r="DY42" i="63"/>
  <c r="BT56" i="51"/>
  <c r="DV51" i="63"/>
  <c r="BZ52" i="51"/>
  <c r="DY47" i="63"/>
  <c r="BQ61" i="51"/>
  <c r="CN51" i="63"/>
  <c r="AF52" i="51"/>
  <c r="CC47" i="63"/>
  <c r="K61" i="51"/>
  <c r="BR51" i="63"/>
  <c r="D53" i="51"/>
  <c r="AU59" i="51"/>
  <c r="DI45" i="63"/>
  <c r="DI50" i="63"/>
  <c r="AX64" i="51"/>
  <c r="DB51" i="63"/>
  <c r="AZ52" i="51"/>
  <c r="DI49" i="63"/>
  <c r="AU63" i="51"/>
  <c r="DE51" i="63"/>
  <c r="BC52" i="51"/>
  <c r="DY39" i="63"/>
  <c r="BQ53" i="51"/>
  <c r="CK51" i="63"/>
  <c r="AC52" i="51"/>
  <c r="CC40" i="63"/>
  <c r="G54" i="51"/>
  <c r="CQ51" i="63"/>
  <c r="AI52" i="51"/>
  <c r="DI47" i="63"/>
  <c r="AU61" i="51"/>
  <c r="CJ51" i="63"/>
  <c r="AB52" i="51"/>
  <c r="C56" i="51"/>
  <c r="CC42" i="63"/>
  <c r="Y59" i="51"/>
  <c r="CS45" i="63"/>
  <c r="DI44" i="63"/>
  <c r="AU58" i="51"/>
  <c r="M52" i="51"/>
  <c r="CA51" i="63"/>
  <c r="CS41" i="63"/>
  <c r="Y55" i="51"/>
  <c r="DD51" i="63"/>
  <c r="BB52" i="51"/>
  <c r="DI46" i="63"/>
  <c r="AU60" i="51"/>
  <c r="CC43" i="63"/>
  <c r="C57" i="51"/>
  <c r="CC48" i="63"/>
  <c r="G62" i="51"/>
  <c r="BZ51" i="63"/>
  <c r="L53" i="51"/>
  <c r="DP51" i="63"/>
  <c r="BT52" i="51"/>
  <c r="I52" i="51"/>
  <c r="BW51" i="63"/>
  <c r="DI42" i="63"/>
  <c r="AU56" i="51"/>
  <c r="N52" i="51"/>
  <c r="CB51" i="63"/>
  <c r="H52" i="51"/>
  <c r="BV51" i="63"/>
  <c r="CG51" i="63"/>
  <c r="CW51" i="63"/>
  <c r="AU52" i="51"/>
  <c r="DI48" i="63"/>
  <c r="AU62" i="51"/>
  <c r="CC49" i="63"/>
  <c r="C63" i="51"/>
  <c r="CH51" i="63"/>
  <c r="Z52" i="51"/>
  <c r="DI41" i="63"/>
  <c r="AU55" i="51"/>
  <c r="DT51" i="63"/>
  <c r="BX52" i="51"/>
  <c r="BU51" i="63"/>
  <c r="CX51" i="63"/>
  <c r="AV52" i="51"/>
  <c r="DR51" i="63"/>
  <c r="BV52" i="51"/>
  <c r="DY49" i="63"/>
  <c r="BQ63" i="51"/>
  <c r="E52" i="51"/>
  <c r="BS51" i="63"/>
  <c r="CY51" i="63"/>
  <c r="AW52" i="51"/>
  <c r="DC51" i="63"/>
  <c r="BA57" i="51"/>
  <c r="CC39" i="63"/>
  <c r="C53" i="51"/>
  <c r="CC44" i="63"/>
  <c r="G58" i="51"/>
  <c r="CS42" i="63"/>
  <c r="Y56" i="51"/>
  <c r="CP51" i="63"/>
  <c r="AH52" i="51"/>
  <c r="DY38" i="63"/>
  <c r="BQ52" i="51"/>
  <c r="DY48" i="63"/>
  <c r="BR62" i="51"/>
  <c r="DY51" i="63" l="1"/>
  <c r="CS35" i="63"/>
  <c r="CC35" i="63"/>
  <c r="DY35" i="63"/>
  <c r="DI35" i="63"/>
  <c r="AG17" i="62"/>
  <c r="AH17" i="62" s="1"/>
  <c r="CC19" i="63"/>
  <c r="CS19" i="63"/>
  <c r="DI19" i="63"/>
  <c r="DY19" i="63"/>
  <c r="AG45" i="62"/>
  <c r="AH45" i="62" s="1"/>
  <c r="C60" i="50"/>
  <c r="U31" i="62"/>
  <c r="AG20" i="62"/>
  <c r="V31" i="62"/>
  <c r="D60" i="50"/>
  <c r="AF31" i="62"/>
  <c r="N60" i="50"/>
  <c r="E60" i="50"/>
  <c r="W31" i="62"/>
  <c r="Z31" i="62"/>
  <c r="H60" i="50"/>
  <c r="DI51" i="63"/>
  <c r="C70" i="50"/>
  <c r="AG30" i="62"/>
  <c r="AG22" i="62"/>
  <c r="F62" i="50"/>
  <c r="G60" i="50"/>
  <c r="Y31" i="62"/>
  <c r="AE31" i="62"/>
  <c r="M60" i="50"/>
  <c r="AG27" i="62"/>
  <c r="D67" i="50"/>
  <c r="AA31" i="62"/>
  <c r="I60" i="50"/>
  <c r="AG28" i="62"/>
  <c r="F68" i="50"/>
  <c r="AG21" i="62"/>
  <c r="C61" i="50"/>
  <c r="K60" i="50"/>
  <c r="AC31" i="62"/>
  <c r="AG26" i="62"/>
  <c r="C66" i="50"/>
  <c r="AG23" i="62"/>
  <c r="D63" i="50"/>
  <c r="CS51" i="63"/>
  <c r="AG29" i="62"/>
  <c r="D69" i="50"/>
  <c r="AD31" i="62"/>
  <c r="L60" i="50"/>
  <c r="AB31" i="62"/>
  <c r="J60" i="50"/>
  <c r="CC51" i="63"/>
  <c r="C64" i="50"/>
  <c r="AG24" i="62"/>
  <c r="X31" i="62"/>
  <c r="F60" i="50"/>
  <c r="AG25" i="62"/>
  <c r="D65" i="50"/>
  <c r="DZ19" i="63" l="1"/>
  <c r="EA19" i="63" s="1"/>
  <c r="AG31" i="62"/>
  <c r="AH31" i="62" s="1"/>
  <c r="DZ51" i="63"/>
  <c r="EA51" i="63" s="1"/>
  <c r="EA35" i="63" l="1"/>
  <c r="CS36" i="63"/>
  <c r="CC36" i="63"/>
  <c r="DI36" i="63"/>
  <c r="DY36" i="63"/>
  <c r="B27" i="61" l="1"/>
  <c r="B22" i="61"/>
  <c r="B28" i="61" l="1"/>
  <c r="D4" i="47" l="1"/>
  <c r="S4" i="47" s="1"/>
  <c r="E4" i="47"/>
  <c r="F4" i="47" s="1"/>
  <c r="D29" i="50"/>
  <c r="C81" i="43"/>
  <c r="C106" i="31"/>
  <c r="C106" i="30"/>
  <c r="C106" i="29"/>
  <c r="G4" i="47" l="1"/>
  <c r="U4" i="47"/>
  <c r="T4" i="47"/>
  <c r="H4" i="47" l="1"/>
  <c r="V4" i="47"/>
  <c r="I4" i="47" l="1"/>
  <c r="W4" i="47"/>
  <c r="J4" i="47" l="1"/>
  <c r="X4" i="47"/>
  <c r="K4" i="47" l="1"/>
  <c r="Y4" i="47"/>
  <c r="L4" i="47" l="1"/>
  <c r="Z4" i="47"/>
  <c r="M4" i="47" l="1"/>
  <c r="AA4" i="47"/>
  <c r="N4" i="47" l="1"/>
  <c r="AB4" i="47"/>
  <c r="O4" i="47" l="1"/>
  <c r="AD4" i="47" s="1"/>
  <c r="AC4" i="47"/>
  <c r="O78" i="43" l="1"/>
  <c r="N78" i="43"/>
  <c r="M78" i="43"/>
  <c r="L78" i="43"/>
  <c r="K78" i="43"/>
  <c r="J78" i="43"/>
  <c r="I78" i="43"/>
  <c r="H78" i="43"/>
  <c r="G78" i="43"/>
  <c r="F78" i="43"/>
  <c r="E78" i="43"/>
  <c r="D78" i="43"/>
  <c r="O77" i="43"/>
  <c r="N77" i="43"/>
  <c r="M77" i="43"/>
  <c r="L77" i="43"/>
  <c r="K77" i="43"/>
  <c r="J77" i="43"/>
  <c r="I77" i="43"/>
  <c r="H77" i="43"/>
  <c r="G77" i="43"/>
  <c r="F77" i="43"/>
  <c r="E77" i="43"/>
  <c r="D77" i="43"/>
  <c r="O76" i="43"/>
  <c r="N76" i="43"/>
  <c r="M76" i="43"/>
  <c r="L76" i="43"/>
  <c r="K76" i="43"/>
  <c r="J76" i="43"/>
  <c r="I76" i="43"/>
  <c r="H76" i="43"/>
  <c r="G76" i="43"/>
  <c r="F76" i="43"/>
  <c r="E76" i="43"/>
  <c r="D76" i="43"/>
  <c r="O75" i="43"/>
  <c r="N75" i="43"/>
  <c r="M75" i="43"/>
  <c r="L75" i="43"/>
  <c r="K75" i="43"/>
  <c r="J75" i="43"/>
  <c r="I75" i="43"/>
  <c r="H75" i="43"/>
  <c r="G75" i="43"/>
  <c r="F75" i="43"/>
  <c r="E75" i="43"/>
  <c r="D75" i="43"/>
  <c r="C78" i="43"/>
  <c r="C77" i="43"/>
  <c r="C76" i="43"/>
  <c r="C75" i="43"/>
  <c r="O18" i="53"/>
  <c r="N18" i="53"/>
  <c r="M18" i="53"/>
  <c r="L18" i="53"/>
  <c r="K18" i="53"/>
  <c r="J18" i="53"/>
  <c r="I18" i="53"/>
  <c r="H18" i="53"/>
  <c r="G18" i="53"/>
  <c r="F18" i="53"/>
  <c r="E18" i="53"/>
  <c r="D18" i="53"/>
  <c r="C18" i="53"/>
  <c r="D21" i="53" l="1"/>
  <c r="E21" i="53" s="1"/>
  <c r="F21" i="53" s="1"/>
  <c r="T64" i="52"/>
  <c r="S64" i="52"/>
  <c r="R64" i="52"/>
  <c r="Q64" i="52"/>
  <c r="P64" i="52"/>
  <c r="O64" i="52"/>
  <c r="N64" i="52"/>
  <c r="M64" i="52"/>
  <c r="L64" i="52"/>
  <c r="K64" i="52"/>
  <c r="J64" i="52"/>
  <c r="I64" i="52"/>
  <c r="H64" i="52"/>
  <c r="G64" i="52"/>
  <c r="F64" i="52"/>
  <c r="E64" i="52"/>
  <c r="D64" i="52"/>
  <c r="C64" i="52"/>
  <c r="T63" i="52"/>
  <c r="S63" i="52"/>
  <c r="R63" i="52"/>
  <c r="Q63" i="52"/>
  <c r="P63" i="52"/>
  <c r="O63" i="52"/>
  <c r="N63" i="52"/>
  <c r="M63" i="52"/>
  <c r="L63" i="52"/>
  <c r="K63" i="52"/>
  <c r="J63" i="52"/>
  <c r="I63" i="52"/>
  <c r="H63" i="52"/>
  <c r="G63" i="52"/>
  <c r="F63" i="52"/>
  <c r="E63" i="52"/>
  <c r="D63" i="52"/>
  <c r="C63" i="52"/>
  <c r="T62" i="52"/>
  <c r="S62" i="52"/>
  <c r="R62" i="52"/>
  <c r="Q62" i="52"/>
  <c r="P62" i="52"/>
  <c r="O62" i="52"/>
  <c r="N62" i="52"/>
  <c r="M62" i="52"/>
  <c r="L62" i="52"/>
  <c r="K62" i="52"/>
  <c r="J62" i="52"/>
  <c r="I62" i="52"/>
  <c r="H62" i="52"/>
  <c r="G62" i="52"/>
  <c r="F62" i="52"/>
  <c r="E62" i="52"/>
  <c r="D62" i="52"/>
  <c r="C62" i="52"/>
  <c r="T61" i="52"/>
  <c r="S61" i="52"/>
  <c r="R61" i="52"/>
  <c r="Q61" i="52"/>
  <c r="P61" i="52"/>
  <c r="O61" i="52"/>
  <c r="N61" i="52"/>
  <c r="M61" i="52"/>
  <c r="L61" i="52"/>
  <c r="K61" i="52"/>
  <c r="J61" i="52"/>
  <c r="I61" i="52"/>
  <c r="H61" i="52"/>
  <c r="G61" i="52"/>
  <c r="F61" i="52"/>
  <c r="E61" i="52"/>
  <c r="D61" i="52"/>
  <c r="C61" i="52"/>
  <c r="T60" i="52"/>
  <c r="S60" i="52"/>
  <c r="R60" i="52"/>
  <c r="Q60" i="52"/>
  <c r="P60" i="52"/>
  <c r="O60" i="52"/>
  <c r="N60" i="52"/>
  <c r="M60" i="52"/>
  <c r="L60" i="52"/>
  <c r="K60" i="52"/>
  <c r="J60" i="52"/>
  <c r="I60" i="52"/>
  <c r="H60" i="52"/>
  <c r="G60" i="52"/>
  <c r="F60" i="52"/>
  <c r="E60" i="52"/>
  <c r="D60" i="52"/>
  <c r="C60" i="52"/>
  <c r="T59" i="52"/>
  <c r="S59" i="52"/>
  <c r="R59" i="52"/>
  <c r="Q59" i="52"/>
  <c r="P59" i="52"/>
  <c r="O59" i="52"/>
  <c r="N59" i="52"/>
  <c r="M59" i="52"/>
  <c r="L59" i="52"/>
  <c r="K59" i="52"/>
  <c r="J59" i="52"/>
  <c r="I59" i="52"/>
  <c r="H59" i="52"/>
  <c r="G59" i="52"/>
  <c r="F59" i="52"/>
  <c r="E59" i="52"/>
  <c r="D59" i="52"/>
  <c r="C59" i="52"/>
  <c r="T58" i="52"/>
  <c r="S58" i="52"/>
  <c r="R58" i="52"/>
  <c r="Q58" i="52"/>
  <c r="P58" i="52"/>
  <c r="O58" i="52"/>
  <c r="N58" i="52"/>
  <c r="M58" i="52"/>
  <c r="L58" i="52"/>
  <c r="K58" i="52"/>
  <c r="J58" i="52"/>
  <c r="I58" i="52"/>
  <c r="H58" i="52"/>
  <c r="G58" i="52"/>
  <c r="F58" i="52"/>
  <c r="E58" i="52"/>
  <c r="D58" i="52"/>
  <c r="C58" i="52"/>
  <c r="T57" i="52"/>
  <c r="S57" i="52"/>
  <c r="R57" i="52"/>
  <c r="Q57" i="52"/>
  <c r="P57" i="52"/>
  <c r="O57" i="52"/>
  <c r="N57" i="52"/>
  <c r="M57" i="52"/>
  <c r="L57" i="52"/>
  <c r="K57" i="52"/>
  <c r="J57" i="52"/>
  <c r="I57" i="52"/>
  <c r="H57" i="52"/>
  <c r="G57" i="52"/>
  <c r="F57" i="52"/>
  <c r="E57" i="52"/>
  <c r="D57" i="52"/>
  <c r="C57" i="52"/>
  <c r="T56" i="52"/>
  <c r="S56" i="52"/>
  <c r="R56" i="52"/>
  <c r="Q56" i="52"/>
  <c r="P56" i="52"/>
  <c r="O56" i="52"/>
  <c r="N56" i="52"/>
  <c r="M56" i="52"/>
  <c r="L56" i="52"/>
  <c r="K56" i="52"/>
  <c r="J56" i="52"/>
  <c r="I56" i="52"/>
  <c r="H56" i="52"/>
  <c r="G56" i="52"/>
  <c r="F56" i="52"/>
  <c r="E56" i="52"/>
  <c r="D56" i="52"/>
  <c r="C56" i="52"/>
  <c r="T55" i="52"/>
  <c r="S55" i="52"/>
  <c r="R55" i="52"/>
  <c r="Q55" i="52"/>
  <c r="P55" i="52"/>
  <c r="O55" i="52"/>
  <c r="N55" i="52"/>
  <c r="M55" i="52"/>
  <c r="L55" i="52"/>
  <c r="K55" i="52"/>
  <c r="J55" i="52"/>
  <c r="I55" i="52"/>
  <c r="H55" i="52"/>
  <c r="G55" i="52"/>
  <c r="F55" i="52"/>
  <c r="E55" i="52"/>
  <c r="D55" i="52"/>
  <c r="C55" i="52"/>
  <c r="T54" i="52"/>
  <c r="S54" i="52"/>
  <c r="R54" i="52"/>
  <c r="Q54" i="52"/>
  <c r="P54" i="52"/>
  <c r="O54" i="52"/>
  <c r="N54" i="52"/>
  <c r="M54" i="52"/>
  <c r="L54" i="52"/>
  <c r="K54" i="52"/>
  <c r="J54" i="52"/>
  <c r="I54" i="52"/>
  <c r="H54" i="52"/>
  <c r="G54" i="52"/>
  <c r="F54" i="52"/>
  <c r="E54" i="52"/>
  <c r="D54" i="52"/>
  <c r="C54" i="52"/>
  <c r="T53" i="52"/>
  <c r="S53" i="52"/>
  <c r="R53" i="52"/>
  <c r="Q53" i="52"/>
  <c r="P53" i="52"/>
  <c r="O53" i="52"/>
  <c r="N53" i="52"/>
  <c r="M53" i="52"/>
  <c r="L53" i="52"/>
  <c r="K53" i="52"/>
  <c r="J53" i="52"/>
  <c r="I53" i="52"/>
  <c r="H53" i="52"/>
  <c r="G53" i="52"/>
  <c r="F53" i="52"/>
  <c r="E53" i="52"/>
  <c r="D53" i="52"/>
  <c r="C53" i="52"/>
  <c r="T52" i="52"/>
  <c r="S52" i="52"/>
  <c r="R52" i="52"/>
  <c r="Q52" i="52"/>
  <c r="P52" i="52"/>
  <c r="O52" i="52"/>
  <c r="N52" i="52"/>
  <c r="M52" i="52"/>
  <c r="L52" i="52"/>
  <c r="K52" i="52"/>
  <c r="J52" i="52"/>
  <c r="I52" i="52"/>
  <c r="H52" i="52"/>
  <c r="G52" i="52"/>
  <c r="F52" i="52"/>
  <c r="E52" i="52"/>
  <c r="D52" i="52"/>
  <c r="C52" i="52"/>
  <c r="T48" i="52"/>
  <c r="T114" i="52" s="1"/>
  <c r="S48" i="52"/>
  <c r="S114" i="52" s="1"/>
  <c r="R48" i="52"/>
  <c r="R114" i="52" s="1"/>
  <c r="Q48" i="52"/>
  <c r="Q114" i="52" s="1"/>
  <c r="P48" i="52"/>
  <c r="P114" i="52" s="1"/>
  <c r="O48" i="52"/>
  <c r="O114" i="52" s="1"/>
  <c r="N48" i="52"/>
  <c r="N114" i="52" s="1"/>
  <c r="M48" i="52"/>
  <c r="M114" i="52" s="1"/>
  <c r="L48" i="52"/>
  <c r="L114" i="52" s="1"/>
  <c r="K48" i="52"/>
  <c r="K114" i="52" s="1"/>
  <c r="J48" i="52"/>
  <c r="J114" i="52" s="1"/>
  <c r="I48" i="52"/>
  <c r="I114" i="52" s="1"/>
  <c r="H48" i="52"/>
  <c r="H114" i="52" s="1"/>
  <c r="G48" i="52"/>
  <c r="G114" i="52" s="1"/>
  <c r="F48" i="52"/>
  <c r="F114" i="52" s="1"/>
  <c r="E48" i="52"/>
  <c r="E114" i="52" s="1"/>
  <c r="D48" i="52"/>
  <c r="D114" i="52" s="1"/>
  <c r="C48" i="52"/>
  <c r="C114" i="52" s="1"/>
  <c r="T47" i="52"/>
  <c r="T113" i="52" s="1"/>
  <c r="S47" i="52"/>
  <c r="S113" i="52" s="1"/>
  <c r="R47" i="52"/>
  <c r="R113" i="52" s="1"/>
  <c r="Q47" i="52"/>
  <c r="Q113" i="52" s="1"/>
  <c r="P47" i="52"/>
  <c r="P113" i="52" s="1"/>
  <c r="O47" i="52"/>
  <c r="O113" i="52" s="1"/>
  <c r="N47" i="52"/>
  <c r="N113" i="52" s="1"/>
  <c r="M47" i="52"/>
  <c r="M113" i="52" s="1"/>
  <c r="L47" i="52"/>
  <c r="L113" i="52" s="1"/>
  <c r="K47" i="52"/>
  <c r="K113" i="52" s="1"/>
  <c r="J47" i="52"/>
  <c r="J113" i="52" s="1"/>
  <c r="I47" i="52"/>
  <c r="I113" i="52" s="1"/>
  <c r="H47" i="52"/>
  <c r="H113" i="52" s="1"/>
  <c r="G47" i="52"/>
  <c r="G113" i="52" s="1"/>
  <c r="F47" i="52"/>
  <c r="F113" i="52" s="1"/>
  <c r="E47" i="52"/>
  <c r="E113" i="52" s="1"/>
  <c r="D47" i="52"/>
  <c r="D113" i="52" s="1"/>
  <c r="C47" i="52"/>
  <c r="C113" i="52" s="1"/>
  <c r="T46" i="52"/>
  <c r="T112" i="52" s="1"/>
  <c r="S46" i="52"/>
  <c r="S112" i="52" s="1"/>
  <c r="R46" i="52"/>
  <c r="R112" i="52" s="1"/>
  <c r="Q46" i="52"/>
  <c r="Q112" i="52" s="1"/>
  <c r="P46" i="52"/>
  <c r="P112" i="52" s="1"/>
  <c r="O46" i="52"/>
  <c r="O112" i="52" s="1"/>
  <c r="N46" i="52"/>
  <c r="N112" i="52" s="1"/>
  <c r="M46" i="52"/>
  <c r="M112" i="52" s="1"/>
  <c r="L46" i="52"/>
  <c r="L112" i="52" s="1"/>
  <c r="K46" i="52"/>
  <c r="K112" i="52" s="1"/>
  <c r="J46" i="52"/>
  <c r="J112" i="52" s="1"/>
  <c r="I46" i="52"/>
  <c r="I112" i="52" s="1"/>
  <c r="H46" i="52"/>
  <c r="H112" i="52" s="1"/>
  <c r="G46" i="52"/>
  <c r="G112" i="52" s="1"/>
  <c r="F46" i="52"/>
  <c r="F112" i="52" s="1"/>
  <c r="E46" i="52"/>
  <c r="E112" i="52" s="1"/>
  <c r="D46" i="52"/>
  <c r="D112" i="52" s="1"/>
  <c r="C46" i="52"/>
  <c r="C112" i="52" s="1"/>
  <c r="T45" i="52"/>
  <c r="T111" i="52" s="1"/>
  <c r="S45" i="52"/>
  <c r="S111" i="52" s="1"/>
  <c r="R45" i="52"/>
  <c r="R111" i="52" s="1"/>
  <c r="Q45" i="52"/>
  <c r="Q111" i="52" s="1"/>
  <c r="P45" i="52"/>
  <c r="P111" i="52" s="1"/>
  <c r="O45" i="52"/>
  <c r="O111" i="52" s="1"/>
  <c r="N45" i="52"/>
  <c r="N111" i="52" s="1"/>
  <c r="M45" i="52"/>
  <c r="M111" i="52" s="1"/>
  <c r="L45" i="52"/>
  <c r="L111" i="52" s="1"/>
  <c r="K45" i="52"/>
  <c r="K111" i="52" s="1"/>
  <c r="J45" i="52"/>
  <c r="J111" i="52" s="1"/>
  <c r="I45" i="52"/>
  <c r="I111" i="52" s="1"/>
  <c r="H45" i="52"/>
  <c r="H111" i="52" s="1"/>
  <c r="G45" i="52"/>
  <c r="G111" i="52" s="1"/>
  <c r="F45" i="52"/>
  <c r="F111" i="52" s="1"/>
  <c r="E45" i="52"/>
  <c r="E111" i="52" s="1"/>
  <c r="D45" i="52"/>
  <c r="D111" i="52" s="1"/>
  <c r="C45" i="52"/>
  <c r="T44" i="52"/>
  <c r="T110" i="52" s="1"/>
  <c r="S44" i="52"/>
  <c r="S110" i="52" s="1"/>
  <c r="R44" i="52"/>
  <c r="R110" i="52" s="1"/>
  <c r="Q44" i="52"/>
  <c r="Q110" i="52" s="1"/>
  <c r="P44" i="52"/>
  <c r="P110" i="52" s="1"/>
  <c r="O44" i="52"/>
  <c r="O110" i="52" s="1"/>
  <c r="N44" i="52"/>
  <c r="N110" i="52" s="1"/>
  <c r="M44" i="52"/>
  <c r="M110" i="52" s="1"/>
  <c r="L44" i="52"/>
  <c r="L110" i="52" s="1"/>
  <c r="K44" i="52"/>
  <c r="K110" i="52" s="1"/>
  <c r="J44" i="52"/>
  <c r="J110" i="52" s="1"/>
  <c r="I44" i="52"/>
  <c r="I110" i="52" s="1"/>
  <c r="H44" i="52"/>
  <c r="H110" i="52" s="1"/>
  <c r="G44" i="52"/>
  <c r="G110" i="52" s="1"/>
  <c r="F44" i="52"/>
  <c r="F110" i="52" s="1"/>
  <c r="E44" i="52"/>
  <c r="E110" i="52" s="1"/>
  <c r="D44" i="52"/>
  <c r="D110" i="52" s="1"/>
  <c r="C44" i="52"/>
  <c r="C110" i="52" s="1"/>
  <c r="T43" i="52"/>
  <c r="T109" i="52" s="1"/>
  <c r="S43" i="52"/>
  <c r="S109" i="52" s="1"/>
  <c r="R43" i="52"/>
  <c r="R109" i="52" s="1"/>
  <c r="Q43" i="52"/>
  <c r="Q109" i="52" s="1"/>
  <c r="P43" i="52"/>
  <c r="P109" i="52" s="1"/>
  <c r="O43" i="52"/>
  <c r="O109" i="52" s="1"/>
  <c r="N43" i="52"/>
  <c r="N109" i="52" s="1"/>
  <c r="M43" i="52"/>
  <c r="M109" i="52" s="1"/>
  <c r="L43" i="52"/>
  <c r="L109" i="52" s="1"/>
  <c r="K43" i="52"/>
  <c r="K109" i="52" s="1"/>
  <c r="J43" i="52"/>
  <c r="J109" i="52" s="1"/>
  <c r="I43" i="52"/>
  <c r="I109" i="52" s="1"/>
  <c r="H43" i="52"/>
  <c r="H109" i="52" s="1"/>
  <c r="G43" i="52"/>
  <c r="G109" i="52" s="1"/>
  <c r="F43" i="52"/>
  <c r="F109" i="52" s="1"/>
  <c r="E43" i="52"/>
  <c r="E109" i="52" s="1"/>
  <c r="D43" i="52"/>
  <c r="D109" i="52" s="1"/>
  <c r="C43" i="52"/>
  <c r="C109" i="52" s="1"/>
  <c r="T42" i="52"/>
  <c r="T108" i="52" s="1"/>
  <c r="S42" i="52"/>
  <c r="S108" i="52" s="1"/>
  <c r="R42" i="52"/>
  <c r="R108" i="52" s="1"/>
  <c r="Q42" i="52"/>
  <c r="Q108" i="52" s="1"/>
  <c r="P42" i="52"/>
  <c r="P108" i="52" s="1"/>
  <c r="O42" i="52"/>
  <c r="O108" i="52" s="1"/>
  <c r="N42" i="52"/>
  <c r="N108" i="52" s="1"/>
  <c r="M42" i="52"/>
  <c r="M108" i="52" s="1"/>
  <c r="L42" i="52"/>
  <c r="L108" i="52" s="1"/>
  <c r="K42" i="52"/>
  <c r="K108" i="52" s="1"/>
  <c r="J42" i="52"/>
  <c r="J108" i="52" s="1"/>
  <c r="I42" i="52"/>
  <c r="I108" i="52" s="1"/>
  <c r="H42" i="52"/>
  <c r="H108" i="52" s="1"/>
  <c r="G42" i="52"/>
  <c r="G108" i="52" s="1"/>
  <c r="F42" i="52"/>
  <c r="F108" i="52" s="1"/>
  <c r="E42" i="52"/>
  <c r="E108" i="52" s="1"/>
  <c r="D42" i="52"/>
  <c r="D108" i="52" s="1"/>
  <c r="C42" i="52"/>
  <c r="T41" i="52"/>
  <c r="T107" i="52" s="1"/>
  <c r="S41" i="52"/>
  <c r="S107" i="52" s="1"/>
  <c r="R41" i="52"/>
  <c r="R107" i="52" s="1"/>
  <c r="Q41" i="52"/>
  <c r="Q107" i="52" s="1"/>
  <c r="P41" i="52"/>
  <c r="P107" i="52" s="1"/>
  <c r="O41" i="52"/>
  <c r="O107" i="52" s="1"/>
  <c r="N41" i="52"/>
  <c r="N107" i="52" s="1"/>
  <c r="M41" i="52"/>
  <c r="M107" i="52" s="1"/>
  <c r="L41" i="52"/>
  <c r="L107" i="52" s="1"/>
  <c r="K41" i="52"/>
  <c r="K107" i="52" s="1"/>
  <c r="J41" i="52"/>
  <c r="J107" i="52" s="1"/>
  <c r="I41" i="52"/>
  <c r="I107" i="52" s="1"/>
  <c r="H41" i="52"/>
  <c r="H107" i="52" s="1"/>
  <c r="G41" i="52"/>
  <c r="G107" i="52" s="1"/>
  <c r="F41" i="52"/>
  <c r="F107" i="52" s="1"/>
  <c r="E41" i="52"/>
  <c r="E107" i="52" s="1"/>
  <c r="D41" i="52"/>
  <c r="C41" i="52"/>
  <c r="C107" i="52" s="1"/>
  <c r="T40" i="52"/>
  <c r="T106" i="52" s="1"/>
  <c r="S40" i="52"/>
  <c r="S106" i="52" s="1"/>
  <c r="R40" i="52"/>
  <c r="R106" i="52" s="1"/>
  <c r="Q40" i="52"/>
  <c r="Q106" i="52" s="1"/>
  <c r="P40" i="52"/>
  <c r="P106" i="52" s="1"/>
  <c r="O40" i="52"/>
  <c r="O106" i="52" s="1"/>
  <c r="N40" i="52"/>
  <c r="N106" i="52" s="1"/>
  <c r="M40" i="52"/>
  <c r="M106" i="52" s="1"/>
  <c r="L40" i="52"/>
  <c r="L106" i="52" s="1"/>
  <c r="K40" i="52"/>
  <c r="K106" i="52" s="1"/>
  <c r="J40" i="52"/>
  <c r="J106" i="52" s="1"/>
  <c r="I40" i="52"/>
  <c r="I106" i="52" s="1"/>
  <c r="H40" i="52"/>
  <c r="H106" i="52" s="1"/>
  <c r="G40" i="52"/>
  <c r="G106" i="52" s="1"/>
  <c r="F40" i="52"/>
  <c r="F106" i="52" s="1"/>
  <c r="E40" i="52"/>
  <c r="E106" i="52" s="1"/>
  <c r="D40" i="52"/>
  <c r="D106" i="52" s="1"/>
  <c r="C40" i="52"/>
  <c r="C106" i="52" s="1"/>
  <c r="T39" i="52"/>
  <c r="T105" i="52" s="1"/>
  <c r="S39" i="52"/>
  <c r="S105" i="52" s="1"/>
  <c r="R39" i="52"/>
  <c r="R105" i="52" s="1"/>
  <c r="Q39" i="52"/>
  <c r="Q105" i="52" s="1"/>
  <c r="P39" i="52"/>
  <c r="P105" i="52" s="1"/>
  <c r="O39" i="52"/>
  <c r="O105" i="52" s="1"/>
  <c r="N39" i="52"/>
  <c r="N105" i="52" s="1"/>
  <c r="M39" i="52"/>
  <c r="M105" i="52" s="1"/>
  <c r="L39" i="52"/>
  <c r="L105" i="52" s="1"/>
  <c r="K39" i="52"/>
  <c r="K105" i="52" s="1"/>
  <c r="J39" i="52"/>
  <c r="J105" i="52" s="1"/>
  <c r="I39" i="52"/>
  <c r="I105" i="52" s="1"/>
  <c r="H39" i="52"/>
  <c r="H105" i="52" s="1"/>
  <c r="G39" i="52"/>
  <c r="G105" i="52" s="1"/>
  <c r="F39" i="52"/>
  <c r="F105" i="52" s="1"/>
  <c r="E39" i="52"/>
  <c r="E105" i="52" s="1"/>
  <c r="D39" i="52"/>
  <c r="D105" i="52" s="1"/>
  <c r="C39" i="52"/>
  <c r="C105" i="52" s="1"/>
  <c r="T38" i="52"/>
  <c r="T104" i="52" s="1"/>
  <c r="S38" i="52"/>
  <c r="S104" i="52" s="1"/>
  <c r="R38" i="52"/>
  <c r="R104" i="52" s="1"/>
  <c r="Q38" i="52"/>
  <c r="Q104" i="52" s="1"/>
  <c r="P38" i="52"/>
  <c r="P104" i="52" s="1"/>
  <c r="O38" i="52"/>
  <c r="O104" i="52" s="1"/>
  <c r="N38" i="52"/>
  <c r="N104" i="52" s="1"/>
  <c r="M38" i="52"/>
  <c r="M104" i="52" s="1"/>
  <c r="L38" i="52"/>
  <c r="L104" i="52" s="1"/>
  <c r="K38" i="52"/>
  <c r="K104" i="52" s="1"/>
  <c r="J38" i="52"/>
  <c r="J104" i="52" s="1"/>
  <c r="I38" i="52"/>
  <c r="I104" i="52" s="1"/>
  <c r="H38" i="52"/>
  <c r="H104" i="52" s="1"/>
  <c r="G38" i="52"/>
  <c r="G104" i="52" s="1"/>
  <c r="F38" i="52"/>
  <c r="F104" i="52" s="1"/>
  <c r="E38" i="52"/>
  <c r="E104" i="52" s="1"/>
  <c r="D38" i="52"/>
  <c r="D104" i="52" s="1"/>
  <c r="C38" i="52"/>
  <c r="C104" i="52" s="1"/>
  <c r="T37" i="52"/>
  <c r="T103" i="52" s="1"/>
  <c r="S37" i="52"/>
  <c r="S103" i="52" s="1"/>
  <c r="R37" i="52"/>
  <c r="R103" i="52" s="1"/>
  <c r="Q37" i="52"/>
  <c r="Q103" i="52" s="1"/>
  <c r="P37" i="52"/>
  <c r="P103" i="52" s="1"/>
  <c r="O37" i="52"/>
  <c r="O103" i="52" s="1"/>
  <c r="N37" i="52"/>
  <c r="N103" i="52" s="1"/>
  <c r="M37" i="52"/>
  <c r="M103" i="52" s="1"/>
  <c r="L37" i="52"/>
  <c r="L103" i="52" s="1"/>
  <c r="K37" i="52"/>
  <c r="K103" i="52" s="1"/>
  <c r="J37" i="52"/>
  <c r="J103" i="52" s="1"/>
  <c r="I37" i="52"/>
  <c r="I103" i="52" s="1"/>
  <c r="H37" i="52"/>
  <c r="H103" i="52" s="1"/>
  <c r="G37" i="52"/>
  <c r="G103" i="52" s="1"/>
  <c r="F37" i="52"/>
  <c r="F103" i="52" s="1"/>
  <c r="E37" i="52"/>
  <c r="E103" i="52" s="1"/>
  <c r="D37" i="52"/>
  <c r="D103" i="52" s="1"/>
  <c r="C37" i="52"/>
  <c r="T36" i="52"/>
  <c r="T102" i="52" s="1"/>
  <c r="S36" i="52"/>
  <c r="S102" i="52" s="1"/>
  <c r="R36" i="52"/>
  <c r="R102" i="52" s="1"/>
  <c r="Q36" i="52"/>
  <c r="Q102" i="52" s="1"/>
  <c r="P36" i="52"/>
  <c r="P102" i="52" s="1"/>
  <c r="O36" i="52"/>
  <c r="O102" i="52" s="1"/>
  <c r="N36" i="52"/>
  <c r="N102" i="52" s="1"/>
  <c r="M36" i="52"/>
  <c r="M102" i="52" s="1"/>
  <c r="L36" i="52"/>
  <c r="L102" i="52" s="1"/>
  <c r="K36" i="52"/>
  <c r="K102" i="52" s="1"/>
  <c r="J36" i="52"/>
  <c r="J102" i="52" s="1"/>
  <c r="I36" i="52"/>
  <c r="I102" i="52" s="1"/>
  <c r="H36" i="52"/>
  <c r="H102" i="52" s="1"/>
  <c r="G36" i="52"/>
  <c r="G102" i="52" s="1"/>
  <c r="F36" i="52"/>
  <c r="F102" i="52" s="1"/>
  <c r="E36" i="52"/>
  <c r="E102" i="52" s="1"/>
  <c r="D36" i="52"/>
  <c r="D102" i="52" s="1"/>
  <c r="C36" i="52"/>
  <c r="C102" i="52" s="1"/>
  <c r="T32" i="52"/>
  <c r="T82" i="52" s="1"/>
  <c r="S32" i="52"/>
  <c r="S82" i="52" s="1"/>
  <c r="R32" i="52"/>
  <c r="R82" i="52" s="1"/>
  <c r="Q32" i="52"/>
  <c r="Q82" i="52" s="1"/>
  <c r="P32" i="52"/>
  <c r="P82" i="52" s="1"/>
  <c r="O32" i="52"/>
  <c r="O82" i="52" s="1"/>
  <c r="N32" i="52"/>
  <c r="N82" i="52" s="1"/>
  <c r="M32" i="52"/>
  <c r="M82" i="52" s="1"/>
  <c r="L32" i="52"/>
  <c r="L82" i="52" s="1"/>
  <c r="K32" i="52"/>
  <c r="K82" i="52" s="1"/>
  <c r="J32" i="52"/>
  <c r="J82" i="52" s="1"/>
  <c r="I32" i="52"/>
  <c r="I82" i="52" s="1"/>
  <c r="H32" i="52"/>
  <c r="H82" i="52" s="1"/>
  <c r="G32" i="52"/>
  <c r="G82" i="52" s="1"/>
  <c r="F32" i="52"/>
  <c r="F82" i="52" s="1"/>
  <c r="E32" i="52"/>
  <c r="E82" i="52" s="1"/>
  <c r="D32" i="52"/>
  <c r="D82" i="52" s="1"/>
  <c r="C32" i="52"/>
  <c r="C82" i="52" s="1"/>
  <c r="T31" i="52"/>
  <c r="T81" i="52" s="1"/>
  <c r="S31" i="52"/>
  <c r="S81" i="52" s="1"/>
  <c r="R31" i="52"/>
  <c r="R81" i="52" s="1"/>
  <c r="Q31" i="52"/>
  <c r="Q81" i="52" s="1"/>
  <c r="P31" i="52"/>
  <c r="P81" i="52" s="1"/>
  <c r="O31" i="52"/>
  <c r="O81" i="52" s="1"/>
  <c r="N31" i="52"/>
  <c r="N81" i="52" s="1"/>
  <c r="M31" i="52"/>
  <c r="M81" i="52" s="1"/>
  <c r="L31" i="52"/>
  <c r="L81" i="52" s="1"/>
  <c r="K31" i="52"/>
  <c r="K81" i="52" s="1"/>
  <c r="J31" i="52"/>
  <c r="J81" i="52" s="1"/>
  <c r="I31" i="52"/>
  <c r="I81" i="52" s="1"/>
  <c r="H31" i="52"/>
  <c r="H81" i="52" s="1"/>
  <c r="G31" i="52"/>
  <c r="G81" i="52" s="1"/>
  <c r="F31" i="52"/>
  <c r="F81" i="52" s="1"/>
  <c r="E31" i="52"/>
  <c r="E81" i="52" s="1"/>
  <c r="D31" i="52"/>
  <c r="D81" i="52" s="1"/>
  <c r="C31" i="52"/>
  <c r="T30" i="52"/>
  <c r="T80" i="52" s="1"/>
  <c r="S30" i="52"/>
  <c r="S80" i="52" s="1"/>
  <c r="R30" i="52"/>
  <c r="R80" i="52" s="1"/>
  <c r="Q30" i="52"/>
  <c r="Q80" i="52" s="1"/>
  <c r="P30" i="52"/>
  <c r="P80" i="52" s="1"/>
  <c r="O30" i="52"/>
  <c r="O80" i="52" s="1"/>
  <c r="N30" i="52"/>
  <c r="N80" i="52" s="1"/>
  <c r="M30" i="52"/>
  <c r="M80" i="52" s="1"/>
  <c r="L30" i="52"/>
  <c r="L80" i="52" s="1"/>
  <c r="K30" i="52"/>
  <c r="K80" i="52" s="1"/>
  <c r="J30" i="52"/>
  <c r="J80" i="52" s="1"/>
  <c r="I30" i="52"/>
  <c r="I80" i="52" s="1"/>
  <c r="H30" i="52"/>
  <c r="H80" i="52" s="1"/>
  <c r="G30" i="52"/>
  <c r="G80" i="52" s="1"/>
  <c r="F30" i="52"/>
  <c r="F80" i="52" s="1"/>
  <c r="E30" i="52"/>
  <c r="E80" i="52" s="1"/>
  <c r="D30" i="52"/>
  <c r="D80" i="52" s="1"/>
  <c r="C30" i="52"/>
  <c r="C80" i="52" s="1"/>
  <c r="T29" i="52"/>
  <c r="T79" i="52" s="1"/>
  <c r="S29" i="52"/>
  <c r="S79" i="52" s="1"/>
  <c r="R29" i="52"/>
  <c r="R79" i="52" s="1"/>
  <c r="Q29" i="52"/>
  <c r="Q79" i="52" s="1"/>
  <c r="P29" i="52"/>
  <c r="P79" i="52" s="1"/>
  <c r="O29" i="52"/>
  <c r="O79" i="52" s="1"/>
  <c r="N29" i="52"/>
  <c r="N79" i="52" s="1"/>
  <c r="M29" i="52"/>
  <c r="M79" i="52" s="1"/>
  <c r="L29" i="52"/>
  <c r="L79" i="52" s="1"/>
  <c r="K29" i="52"/>
  <c r="K79" i="52" s="1"/>
  <c r="J29" i="52"/>
  <c r="J79" i="52" s="1"/>
  <c r="I29" i="52"/>
  <c r="I79" i="52" s="1"/>
  <c r="H29" i="52"/>
  <c r="H79" i="52" s="1"/>
  <c r="G29" i="52"/>
  <c r="G79" i="52" s="1"/>
  <c r="F29" i="52"/>
  <c r="F79" i="52" s="1"/>
  <c r="E29" i="52"/>
  <c r="E79" i="52" s="1"/>
  <c r="D29" i="52"/>
  <c r="D79" i="52" s="1"/>
  <c r="C29" i="52"/>
  <c r="C79" i="52" s="1"/>
  <c r="T28" i="52"/>
  <c r="T78" i="52" s="1"/>
  <c r="S28" i="52"/>
  <c r="S78" i="52" s="1"/>
  <c r="R28" i="52"/>
  <c r="R78" i="52" s="1"/>
  <c r="Q28" i="52"/>
  <c r="Q78" i="52" s="1"/>
  <c r="P28" i="52"/>
  <c r="P78" i="52" s="1"/>
  <c r="O28" i="52"/>
  <c r="O78" i="52" s="1"/>
  <c r="N28" i="52"/>
  <c r="N78" i="52" s="1"/>
  <c r="M28" i="52"/>
  <c r="M78" i="52" s="1"/>
  <c r="L28" i="52"/>
  <c r="L78" i="52" s="1"/>
  <c r="K28" i="52"/>
  <c r="K78" i="52" s="1"/>
  <c r="J28" i="52"/>
  <c r="J78" i="52" s="1"/>
  <c r="I28" i="52"/>
  <c r="I78" i="52" s="1"/>
  <c r="H28" i="52"/>
  <c r="H78" i="52" s="1"/>
  <c r="G28" i="52"/>
  <c r="G78" i="52" s="1"/>
  <c r="F28" i="52"/>
  <c r="F78" i="52" s="1"/>
  <c r="E28" i="52"/>
  <c r="E78" i="52" s="1"/>
  <c r="D28" i="52"/>
  <c r="D78" i="52" s="1"/>
  <c r="C28" i="52"/>
  <c r="T27" i="52"/>
  <c r="T77" i="52" s="1"/>
  <c r="S27" i="52"/>
  <c r="S77" i="52" s="1"/>
  <c r="R27" i="52"/>
  <c r="R77" i="52" s="1"/>
  <c r="Q27" i="52"/>
  <c r="Q77" i="52" s="1"/>
  <c r="P27" i="52"/>
  <c r="P77" i="52" s="1"/>
  <c r="O27" i="52"/>
  <c r="O77" i="52" s="1"/>
  <c r="N27" i="52"/>
  <c r="N77" i="52" s="1"/>
  <c r="M27" i="52"/>
  <c r="M77" i="52" s="1"/>
  <c r="L27" i="52"/>
  <c r="L77" i="52" s="1"/>
  <c r="K27" i="52"/>
  <c r="K77" i="52" s="1"/>
  <c r="J27" i="52"/>
  <c r="J77" i="52" s="1"/>
  <c r="I27" i="52"/>
  <c r="I77" i="52" s="1"/>
  <c r="H27" i="52"/>
  <c r="H77" i="52" s="1"/>
  <c r="G27" i="52"/>
  <c r="G77" i="52" s="1"/>
  <c r="F27" i="52"/>
  <c r="F77" i="52" s="1"/>
  <c r="E27" i="52"/>
  <c r="E77" i="52" s="1"/>
  <c r="D27" i="52"/>
  <c r="D77" i="52" s="1"/>
  <c r="C27" i="52"/>
  <c r="C77" i="52" s="1"/>
  <c r="T26" i="52"/>
  <c r="T76" i="52" s="1"/>
  <c r="S26" i="52"/>
  <c r="S76" i="52" s="1"/>
  <c r="R26" i="52"/>
  <c r="R76" i="52" s="1"/>
  <c r="Q26" i="52"/>
  <c r="Q76" i="52" s="1"/>
  <c r="P26" i="52"/>
  <c r="P76" i="52" s="1"/>
  <c r="O26" i="52"/>
  <c r="O76" i="52" s="1"/>
  <c r="N26" i="52"/>
  <c r="N76" i="52" s="1"/>
  <c r="M26" i="52"/>
  <c r="M76" i="52" s="1"/>
  <c r="L26" i="52"/>
  <c r="L76" i="52" s="1"/>
  <c r="K26" i="52"/>
  <c r="K76" i="52" s="1"/>
  <c r="J26" i="52"/>
  <c r="J76" i="52" s="1"/>
  <c r="I26" i="52"/>
  <c r="I76" i="52" s="1"/>
  <c r="H26" i="52"/>
  <c r="H76" i="52" s="1"/>
  <c r="G26" i="52"/>
  <c r="G76" i="52" s="1"/>
  <c r="F26" i="52"/>
  <c r="F76" i="52" s="1"/>
  <c r="E26" i="52"/>
  <c r="E76" i="52" s="1"/>
  <c r="D26" i="52"/>
  <c r="D76" i="52" s="1"/>
  <c r="C26" i="52"/>
  <c r="C76" i="52" s="1"/>
  <c r="T25" i="52"/>
  <c r="T75" i="52" s="1"/>
  <c r="S25" i="52"/>
  <c r="S75" i="52" s="1"/>
  <c r="R25" i="52"/>
  <c r="R75" i="52" s="1"/>
  <c r="Q25" i="52"/>
  <c r="Q75" i="52" s="1"/>
  <c r="P25" i="52"/>
  <c r="P75" i="52" s="1"/>
  <c r="O25" i="52"/>
  <c r="O75" i="52" s="1"/>
  <c r="N25" i="52"/>
  <c r="N75" i="52" s="1"/>
  <c r="M25" i="52"/>
  <c r="M75" i="52" s="1"/>
  <c r="L25" i="52"/>
  <c r="L75" i="52" s="1"/>
  <c r="K25" i="52"/>
  <c r="K75" i="52" s="1"/>
  <c r="J25" i="52"/>
  <c r="J75" i="52" s="1"/>
  <c r="I25" i="52"/>
  <c r="I75" i="52" s="1"/>
  <c r="H25" i="52"/>
  <c r="H75" i="52" s="1"/>
  <c r="G25" i="52"/>
  <c r="G75" i="52" s="1"/>
  <c r="F25" i="52"/>
  <c r="F75" i="52" s="1"/>
  <c r="E25" i="52"/>
  <c r="E75" i="52" s="1"/>
  <c r="D25" i="52"/>
  <c r="D75" i="52" s="1"/>
  <c r="C25" i="52"/>
  <c r="C75" i="52" s="1"/>
  <c r="T24" i="52"/>
  <c r="T74" i="52" s="1"/>
  <c r="S24" i="52"/>
  <c r="S74" i="52" s="1"/>
  <c r="R24" i="52"/>
  <c r="R74" i="52" s="1"/>
  <c r="Q24" i="52"/>
  <c r="Q74" i="52" s="1"/>
  <c r="P24" i="52"/>
  <c r="P74" i="52" s="1"/>
  <c r="O24" i="52"/>
  <c r="O74" i="52" s="1"/>
  <c r="N24" i="52"/>
  <c r="N74" i="52" s="1"/>
  <c r="M24" i="52"/>
  <c r="M74" i="52" s="1"/>
  <c r="L24" i="52"/>
  <c r="L74" i="52" s="1"/>
  <c r="K24" i="52"/>
  <c r="K74" i="52" s="1"/>
  <c r="J24" i="52"/>
  <c r="J74" i="52" s="1"/>
  <c r="I24" i="52"/>
  <c r="I74" i="52" s="1"/>
  <c r="H24" i="52"/>
  <c r="H74" i="52" s="1"/>
  <c r="G24" i="52"/>
  <c r="G74" i="52" s="1"/>
  <c r="F24" i="52"/>
  <c r="F74" i="52" s="1"/>
  <c r="E24" i="52"/>
  <c r="E74" i="52" s="1"/>
  <c r="D24" i="52"/>
  <c r="D74" i="52" s="1"/>
  <c r="C24" i="52"/>
  <c r="C74" i="52" s="1"/>
  <c r="T23" i="52"/>
  <c r="T73" i="52" s="1"/>
  <c r="S23" i="52"/>
  <c r="S73" i="52" s="1"/>
  <c r="R23" i="52"/>
  <c r="R73" i="52" s="1"/>
  <c r="Q23" i="52"/>
  <c r="Q73" i="52" s="1"/>
  <c r="P23" i="52"/>
  <c r="P73" i="52" s="1"/>
  <c r="O23" i="52"/>
  <c r="O73" i="52" s="1"/>
  <c r="N23" i="52"/>
  <c r="N73" i="52" s="1"/>
  <c r="M23" i="52"/>
  <c r="M73" i="52" s="1"/>
  <c r="L23" i="52"/>
  <c r="L73" i="52" s="1"/>
  <c r="K23" i="52"/>
  <c r="K73" i="52" s="1"/>
  <c r="J23" i="52"/>
  <c r="J73" i="52" s="1"/>
  <c r="I23" i="52"/>
  <c r="I73" i="52" s="1"/>
  <c r="H23" i="52"/>
  <c r="H73" i="52" s="1"/>
  <c r="G23" i="52"/>
  <c r="G73" i="52" s="1"/>
  <c r="F23" i="52"/>
  <c r="F73" i="52" s="1"/>
  <c r="E23" i="52"/>
  <c r="E73" i="52" s="1"/>
  <c r="D23" i="52"/>
  <c r="D73" i="52" s="1"/>
  <c r="C23" i="52"/>
  <c r="T22" i="52"/>
  <c r="T72" i="52" s="1"/>
  <c r="S22" i="52"/>
  <c r="S72" i="52" s="1"/>
  <c r="R22" i="52"/>
  <c r="R72" i="52" s="1"/>
  <c r="Q22" i="52"/>
  <c r="Q72" i="52" s="1"/>
  <c r="P22" i="52"/>
  <c r="P72" i="52" s="1"/>
  <c r="O22" i="52"/>
  <c r="O72" i="52" s="1"/>
  <c r="N22" i="52"/>
  <c r="N72" i="52" s="1"/>
  <c r="M22" i="52"/>
  <c r="M72" i="52" s="1"/>
  <c r="L22" i="52"/>
  <c r="L72" i="52" s="1"/>
  <c r="K22" i="52"/>
  <c r="J22" i="52"/>
  <c r="J72" i="52" s="1"/>
  <c r="I22" i="52"/>
  <c r="I72" i="52" s="1"/>
  <c r="H22" i="52"/>
  <c r="H72" i="52" s="1"/>
  <c r="G22" i="52"/>
  <c r="G72" i="52" s="1"/>
  <c r="F22" i="52"/>
  <c r="F72" i="52" s="1"/>
  <c r="E22" i="52"/>
  <c r="E72" i="52" s="1"/>
  <c r="D22" i="52"/>
  <c r="D72" i="52" s="1"/>
  <c r="C22" i="52"/>
  <c r="T21" i="52"/>
  <c r="T71" i="52" s="1"/>
  <c r="S21" i="52"/>
  <c r="S71" i="52" s="1"/>
  <c r="R21" i="52"/>
  <c r="R71" i="52" s="1"/>
  <c r="Q21" i="52"/>
  <c r="Q71" i="52" s="1"/>
  <c r="P21" i="52"/>
  <c r="P71" i="52" s="1"/>
  <c r="O21" i="52"/>
  <c r="O71" i="52" s="1"/>
  <c r="N21" i="52"/>
  <c r="N71" i="52" s="1"/>
  <c r="M21" i="52"/>
  <c r="M71" i="52" s="1"/>
  <c r="L21" i="52"/>
  <c r="L71" i="52" s="1"/>
  <c r="K21" i="52"/>
  <c r="K71" i="52" s="1"/>
  <c r="J21" i="52"/>
  <c r="J71" i="52" s="1"/>
  <c r="I21" i="52"/>
  <c r="I71" i="52" s="1"/>
  <c r="H21" i="52"/>
  <c r="H71" i="52" s="1"/>
  <c r="G21" i="52"/>
  <c r="G71" i="52" s="1"/>
  <c r="F21" i="52"/>
  <c r="F71" i="52" s="1"/>
  <c r="E21" i="52"/>
  <c r="E71" i="52" s="1"/>
  <c r="D21" i="52"/>
  <c r="D71" i="52" s="1"/>
  <c r="C21" i="52"/>
  <c r="C71" i="52" s="1"/>
  <c r="T20" i="52"/>
  <c r="T70" i="52" s="1"/>
  <c r="S20" i="52"/>
  <c r="S70" i="52" s="1"/>
  <c r="R20" i="52"/>
  <c r="R70" i="52" s="1"/>
  <c r="Q20" i="52"/>
  <c r="Q70" i="52" s="1"/>
  <c r="P20" i="52"/>
  <c r="P70" i="52" s="1"/>
  <c r="O20" i="52"/>
  <c r="O70" i="52" s="1"/>
  <c r="N20" i="52"/>
  <c r="N70" i="52" s="1"/>
  <c r="M20" i="52"/>
  <c r="M70" i="52" s="1"/>
  <c r="L20" i="52"/>
  <c r="L70" i="52" s="1"/>
  <c r="K20" i="52"/>
  <c r="K70" i="52" s="1"/>
  <c r="J20" i="52"/>
  <c r="J70" i="52" s="1"/>
  <c r="I20" i="52"/>
  <c r="I70" i="52" s="1"/>
  <c r="H20" i="52"/>
  <c r="H70" i="52" s="1"/>
  <c r="G20" i="52"/>
  <c r="G70" i="52" s="1"/>
  <c r="F20" i="52"/>
  <c r="F70" i="52" s="1"/>
  <c r="E20" i="52"/>
  <c r="E70" i="52" s="1"/>
  <c r="D20" i="52"/>
  <c r="D70" i="52" s="1"/>
  <c r="C20" i="52"/>
  <c r="T16" i="52"/>
  <c r="S16" i="52"/>
  <c r="R16" i="52"/>
  <c r="Q16" i="52"/>
  <c r="Q98" i="52" s="1"/>
  <c r="P16" i="52"/>
  <c r="P98" i="52" s="1"/>
  <c r="O16" i="52"/>
  <c r="N16" i="52"/>
  <c r="M16" i="52"/>
  <c r="L16" i="52"/>
  <c r="K16" i="52"/>
  <c r="J16" i="52"/>
  <c r="I16" i="52"/>
  <c r="H16" i="52"/>
  <c r="G16" i="52"/>
  <c r="F16" i="52"/>
  <c r="E16" i="52"/>
  <c r="D16" i="52"/>
  <c r="C16" i="52"/>
  <c r="T15" i="52"/>
  <c r="S15" i="52"/>
  <c r="S97" i="52" s="1"/>
  <c r="R15" i="52"/>
  <c r="R97" i="52" s="1"/>
  <c r="Q15" i="52"/>
  <c r="P15" i="52"/>
  <c r="P97" i="52" s="1"/>
  <c r="O15" i="52"/>
  <c r="N15" i="52"/>
  <c r="M15" i="52"/>
  <c r="L15" i="52"/>
  <c r="K15" i="52"/>
  <c r="J15" i="52"/>
  <c r="I15" i="52"/>
  <c r="H15" i="52"/>
  <c r="G15" i="52"/>
  <c r="F15" i="52"/>
  <c r="E15" i="52"/>
  <c r="D15" i="52"/>
  <c r="C15" i="52"/>
  <c r="T14" i="52"/>
  <c r="T96" i="52" s="1"/>
  <c r="S14" i="52"/>
  <c r="R14" i="52"/>
  <c r="R96" i="52" s="1"/>
  <c r="Q14" i="52"/>
  <c r="P14" i="52"/>
  <c r="O14" i="52"/>
  <c r="N14" i="52"/>
  <c r="M14" i="52"/>
  <c r="L14" i="52"/>
  <c r="K14" i="52"/>
  <c r="J14" i="52"/>
  <c r="I14" i="52"/>
  <c r="H14" i="52"/>
  <c r="G14" i="52"/>
  <c r="F14" i="52"/>
  <c r="E14" i="52"/>
  <c r="D14" i="52"/>
  <c r="C14" i="52"/>
  <c r="T13" i="52"/>
  <c r="T95" i="52" s="1"/>
  <c r="S13" i="52"/>
  <c r="R13" i="52"/>
  <c r="Q13" i="52"/>
  <c r="P13" i="52"/>
  <c r="O13" i="52"/>
  <c r="O95" i="52" s="1"/>
  <c r="N13" i="52"/>
  <c r="M13" i="52"/>
  <c r="L13" i="52"/>
  <c r="K13" i="52"/>
  <c r="J13" i="52"/>
  <c r="I13" i="52"/>
  <c r="H13" i="52"/>
  <c r="G13" i="52"/>
  <c r="F13" i="52"/>
  <c r="E13" i="52"/>
  <c r="D13" i="52"/>
  <c r="C13" i="52"/>
  <c r="C95" i="52" s="1"/>
  <c r="T12" i="52"/>
  <c r="S12" i="52"/>
  <c r="R12" i="52"/>
  <c r="Q12" i="52"/>
  <c r="Q94" i="52" s="1"/>
  <c r="P12" i="52"/>
  <c r="O12" i="52"/>
  <c r="N12" i="52"/>
  <c r="M12" i="52"/>
  <c r="L12" i="52"/>
  <c r="K12" i="52"/>
  <c r="J12" i="52"/>
  <c r="I12" i="52"/>
  <c r="H12" i="52"/>
  <c r="G12" i="52"/>
  <c r="F12" i="52"/>
  <c r="E12" i="52"/>
  <c r="D12" i="52"/>
  <c r="C12" i="52"/>
  <c r="T11" i="52"/>
  <c r="S11" i="52"/>
  <c r="R11" i="52"/>
  <c r="R93" i="52" s="1"/>
  <c r="Q11" i="52"/>
  <c r="P11" i="52"/>
  <c r="P93" i="52" s="1"/>
  <c r="O11" i="52"/>
  <c r="N11" i="52"/>
  <c r="M11" i="52"/>
  <c r="L11" i="52"/>
  <c r="K11" i="52"/>
  <c r="J11" i="52"/>
  <c r="I11" i="52"/>
  <c r="H11" i="52"/>
  <c r="G11" i="52"/>
  <c r="F11" i="52"/>
  <c r="E11" i="52"/>
  <c r="D11" i="52"/>
  <c r="C11" i="52"/>
  <c r="T10" i="52"/>
  <c r="T92" i="52" s="1"/>
  <c r="S10" i="52"/>
  <c r="R10" i="52"/>
  <c r="R92" i="52" s="1"/>
  <c r="Q10" i="52"/>
  <c r="P10" i="52"/>
  <c r="O10" i="52"/>
  <c r="N10" i="52"/>
  <c r="M10" i="52"/>
  <c r="L10" i="52"/>
  <c r="K10" i="52"/>
  <c r="J10" i="52"/>
  <c r="I10" i="52"/>
  <c r="H10" i="52"/>
  <c r="G10" i="52"/>
  <c r="F10" i="52"/>
  <c r="E10" i="52"/>
  <c r="D10" i="52"/>
  <c r="C10" i="52"/>
  <c r="T9" i="52"/>
  <c r="S9" i="52"/>
  <c r="R9" i="52"/>
  <c r="Q9" i="52"/>
  <c r="P9" i="52"/>
  <c r="O9" i="52"/>
  <c r="O91" i="52" s="1"/>
  <c r="N9" i="52"/>
  <c r="M9" i="52"/>
  <c r="L9" i="52"/>
  <c r="K9" i="52"/>
  <c r="J9" i="52"/>
  <c r="I9" i="52"/>
  <c r="H9" i="52"/>
  <c r="G9" i="52"/>
  <c r="F9" i="52"/>
  <c r="E9" i="52"/>
  <c r="D9" i="52"/>
  <c r="C9" i="52"/>
  <c r="C91" i="52" s="1"/>
  <c r="T8" i="52"/>
  <c r="S8" i="52"/>
  <c r="R8" i="52"/>
  <c r="Q8" i="52"/>
  <c r="Q90" i="52" s="1"/>
  <c r="P8" i="52"/>
  <c r="P90" i="52" s="1"/>
  <c r="O8" i="52"/>
  <c r="N8" i="52"/>
  <c r="M8" i="52"/>
  <c r="L8" i="52"/>
  <c r="K8" i="52"/>
  <c r="J8" i="52"/>
  <c r="I8" i="52"/>
  <c r="H8" i="52"/>
  <c r="G8" i="52"/>
  <c r="F8" i="52"/>
  <c r="E8" i="52"/>
  <c r="D8" i="52"/>
  <c r="C8" i="52"/>
  <c r="T7" i="52"/>
  <c r="S7" i="52"/>
  <c r="S89" i="52" s="1"/>
  <c r="R7" i="52"/>
  <c r="R89" i="52" s="1"/>
  <c r="Q7" i="52"/>
  <c r="P7" i="52"/>
  <c r="O7" i="52"/>
  <c r="N7" i="52"/>
  <c r="M7" i="52"/>
  <c r="L7" i="52"/>
  <c r="K7" i="52"/>
  <c r="J7" i="52"/>
  <c r="I7" i="52"/>
  <c r="H7" i="52"/>
  <c r="G7" i="52"/>
  <c r="F7" i="52"/>
  <c r="E7" i="52"/>
  <c r="D7" i="52"/>
  <c r="C7" i="52"/>
  <c r="T6" i="52"/>
  <c r="T88" i="52" s="1"/>
  <c r="S6" i="52"/>
  <c r="R6" i="52"/>
  <c r="Q6" i="52"/>
  <c r="P6" i="52"/>
  <c r="O6" i="52"/>
  <c r="N6" i="52"/>
  <c r="M6" i="52"/>
  <c r="L6" i="52"/>
  <c r="K6" i="52"/>
  <c r="J6" i="52"/>
  <c r="I6" i="52"/>
  <c r="H6" i="52"/>
  <c r="G6" i="52"/>
  <c r="F6" i="52"/>
  <c r="E6" i="52"/>
  <c r="D6" i="52"/>
  <c r="C6" i="52"/>
  <c r="T5" i="52"/>
  <c r="S5" i="52"/>
  <c r="R5" i="52"/>
  <c r="Q5" i="52"/>
  <c r="P5" i="52"/>
  <c r="O5" i="52"/>
  <c r="O87" i="52" s="1"/>
  <c r="N5" i="52"/>
  <c r="M5" i="52"/>
  <c r="L5" i="52"/>
  <c r="K5" i="52"/>
  <c r="J5" i="52"/>
  <c r="I5" i="52"/>
  <c r="H5" i="52"/>
  <c r="G5" i="52"/>
  <c r="F5" i="52"/>
  <c r="E5" i="52"/>
  <c r="D5" i="52"/>
  <c r="C5" i="52"/>
  <c r="C87" i="52" s="1"/>
  <c r="T4" i="52"/>
  <c r="S4" i="52"/>
  <c r="R4" i="52"/>
  <c r="Q4" i="52"/>
  <c r="Q86" i="52" s="1"/>
  <c r="P4" i="52"/>
  <c r="P86" i="52" s="1"/>
  <c r="O4" i="52"/>
  <c r="N4" i="52"/>
  <c r="M4" i="52"/>
  <c r="L4" i="52"/>
  <c r="K4" i="52"/>
  <c r="J4" i="52"/>
  <c r="I4" i="52"/>
  <c r="H4" i="52"/>
  <c r="G4" i="52"/>
  <c r="F4" i="52"/>
  <c r="E4" i="52"/>
  <c r="D4" i="52"/>
  <c r="C4" i="52"/>
  <c r="C3" i="52"/>
  <c r="CH98" i="51"/>
  <c r="CG98" i="51"/>
  <c r="CF98" i="51"/>
  <c r="CE98" i="51"/>
  <c r="CD98" i="51"/>
  <c r="CC98" i="51"/>
  <c r="CB98" i="51"/>
  <c r="CA98" i="51"/>
  <c r="BZ98" i="51"/>
  <c r="BY98" i="51"/>
  <c r="BX98" i="51"/>
  <c r="BW98" i="51"/>
  <c r="BV98" i="51"/>
  <c r="BU98" i="51"/>
  <c r="BT98" i="51"/>
  <c r="BS98" i="51"/>
  <c r="BR98" i="51"/>
  <c r="BQ98" i="51"/>
  <c r="BL98" i="51"/>
  <c r="BK98" i="51"/>
  <c r="BJ98" i="51"/>
  <c r="BI98" i="51"/>
  <c r="BH98" i="51"/>
  <c r="BG98" i="51"/>
  <c r="BF98" i="51"/>
  <c r="BE98" i="51"/>
  <c r="BD98" i="51"/>
  <c r="BC98" i="51"/>
  <c r="BB98" i="51"/>
  <c r="BA98" i="51"/>
  <c r="AZ98" i="51"/>
  <c r="AY98" i="51"/>
  <c r="AX98" i="51"/>
  <c r="AW98" i="51"/>
  <c r="AV98" i="51"/>
  <c r="AU98" i="51"/>
  <c r="AP98" i="51"/>
  <c r="AO98" i="51"/>
  <c r="AN98" i="51"/>
  <c r="AM98" i="51"/>
  <c r="AL98" i="51"/>
  <c r="AK98" i="51"/>
  <c r="AJ98" i="51"/>
  <c r="AI98" i="51"/>
  <c r="AH98" i="51"/>
  <c r="AG98" i="51"/>
  <c r="AF98" i="51"/>
  <c r="AE98" i="51"/>
  <c r="AD98" i="51"/>
  <c r="AC98" i="51"/>
  <c r="AB98" i="51"/>
  <c r="AA98" i="51"/>
  <c r="Z98" i="51"/>
  <c r="Y98" i="51"/>
  <c r="T98" i="51"/>
  <c r="S98" i="51"/>
  <c r="R98" i="51"/>
  <c r="Q98" i="51"/>
  <c r="P98" i="51"/>
  <c r="O98" i="51"/>
  <c r="N98" i="51"/>
  <c r="M98" i="51"/>
  <c r="L98" i="51"/>
  <c r="K98" i="51"/>
  <c r="J98" i="51"/>
  <c r="I98" i="51"/>
  <c r="H98" i="51"/>
  <c r="G98" i="51"/>
  <c r="F98" i="51"/>
  <c r="E98" i="51"/>
  <c r="D98" i="51"/>
  <c r="C98" i="51"/>
  <c r="CH97" i="51"/>
  <c r="CG97" i="51"/>
  <c r="CF97" i="51"/>
  <c r="CE97" i="51"/>
  <c r="CD97" i="51"/>
  <c r="CC97" i="51"/>
  <c r="CB97" i="51"/>
  <c r="CA97" i="51"/>
  <c r="BZ97" i="51"/>
  <c r="BY97" i="51"/>
  <c r="BX97" i="51"/>
  <c r="BW97" i="51"/>
  <c r="BV97" i="51"/>
  <c r="BU97" i="51"/>
  <c r="BT97" i="51"/>
  <c r="BS97" i="51"/>
  <c r="BR97" i="51"/>
  <c r="BQ97" i="51"/>
  <c r="BL97" i="51"/>
  <c r="BK97" i="51"/>
  <c r="BJ97" i="51"/>
  <c r="BI97" i="51"/>
  <c r="BH97" i="51"/>
  <c r="BG97" i="51"/>
  <c r="BF97" i="51"/>
  <c r="BE97" i="51"/>
  <c r="BD97" i="51"/>
  <c r="BC97" i="51"/>
  <c r="BB97" i="51"/>
  <c r="BA97" i="51"/>
  <c r="AZ97" i="51"/>
  <c r="AY97" i="51"/>
  <c r="AX97" i="51"/>
  <c r="AW97" i="51"/>
  <c r="AV97" i="51"/>
  <c r="AU97" i="51"/>
  <c r="AP97" i="51"/>
  <c r="AO97" i="51"/>
  <c r="AN97" i="51"/>
  <c r="AM97" i="51"/>
  <c r="AL97" i="51"/>
  <c r="AK97" i="51"/>
  <c r="AJ97" i="51"/>
  <c r="AI97" i="51"/>
  <c r="AH97" i="51"/>
  <c r="AG97" i="51"/>
  <c r="AF97" i="51"/>
  <c r="AE97" i="51"/>
  <c r="AD97" i="51"/>
  <c r="AC97" i="51"/>
  <c r="AB97" i="51"/>
  <c r="AA97" i="51"/>
  <c r="Z97" i="51"/>
  <c r="Y97" i="51"/>
  <c r="T97" i="51"/>
  <c r="S97" i="51"/>
  <c r="R97" i="51"/>
  <c r="Q97" i="51"/>
  <c r="P97" i="51"/>
  <c r="O97" i="51"/>
  <c r="N97" i="51"/>
  <c r="M97" i="51"/>
  <c r="L97" i="51"/>
  <c r="K97" i="51"/>
  <c r="J97" i="51"/>
  <c r="I97" i="51"/>
  <c r="H97" i="51"/>
  <c r="G97" i="51"/>
  <c r="F97" i="51"/>
  <c r="E97" i="51"/>
  <c r="D97" i="51"/>
  <c r="C97" i="51"/>
  <c r="CH96" i="51"/>
  <c r="CG96" i="51"/>
  <c r="CF96" i="51"/>
  <c r="CE96" i="51"/>
  <c r="CD96" i="51"/>
  <c r="CC96" i="51"/>
  <c r="CB96" i="51"/>
  <c r="CA96" i="51"/>
  <c r="BZ96" i="51"/>
  <c r="BY96" i="51"/>
  <c r="BX96" i="51"/>
  <c r="BW96" i="51"/>
  <c r="BV96" i="51"/>
  <c r="BU96" i="51"/>
  <c r="BT96" i="51"/>
  <c r="BS96" i="51"/>
  <c r="BR96" i="51"/>
  <c r="BQ96" i="51"/>
  <c r="BL96" i="51"/>
  <c r="BK96" i="51"/>
  <c r="BJ96" i="51"/>
  <c r="BI96" i="51"/>
  <c r="BH96" i="51"/>
  <c r="BG96" i="51"/>
  <c r="BF96" i="51"/>
  <c r="BE96" i="51"/>
  <c r="BD96" i="51"/>
  <c r="BC96" i="51"/>
  <c r="BB96" i="51"/>
  <c r="BA96" i="51"/>
  <c r="AZ96" i="51"/>
  <c r="AY96" i="51"/>
  <c r="AX96" i="51"/>
  <c r="AW96" i="51"/>
  <c r="AV96" i="51"/>
  <c r="AU96" i="51"/>
  <c r="AP96" i="51"/>
  <c r="AO96" i="51"/>
  <c r="AN96" i="51"/>
  <c r="AM96" i="51"/>
  <c r="AL96" i="51"/>
  <c r="AK96" i="51"/>
  <c r="AJ96" i="51"/>
  <c r="AI96" i="51"/>
  <c r="AH96" i="51"/>
  <c r="AG96" i="51"/>
  <c r="AF96" i="51"/>
  <c r="AE96" i="51"/>
  <c r="AD96" i="51"/>
  <c r="AC96" i="51"/>
  <c r="AB96" i="51"/>
  <c r="AA96" i="51"/>
  <c r="Z96" i="51"/>
  <c r="Y96" i="51"/>
  <c r="T96" i="51"/>
  <c r="S96" i="51"/>
  <c r="R96" i="51"/>
  <c r="Q96" i="51"/>
  <c r="P96" i="51"/>
  <c r="O96" i="51"/>
  <c r="N96" i="51"/>
  <c r="M96" i="51"/>
  <c r="L96" i="51"/>
  <c r="K96" i="51"/>
  <c r="J96" i="51"/>
  <c r="I96" i="51"/>
  <c r="H96" i="51"/>
  <c r="G96" i="51"/>
  <c r="F96" i="51"/>
  <c r="E96" i="51"/>
  <c r="D96" i="51"/>
  <c r="C96" i="51"/>
  <c r="CH95" i="51"/>
  <c r="CG95" i="51"/>
  <c r="CF95" i="51"/>
  <c r="CE95" i="51"/>
  <c r="CD95" i="51"/>
  <c r="CC95" i="51"/>
  <c r="CB95" i="51"/>
  <c r="CA95" i="51"/>
  <c r="BZ95" i="51"/>
  <c r="BY95" i="51"/>
  <c r="BX95" i="51"/>
  <c r="BW95" i="51"/>
  <c r="BV95" i="51"/>
  <c r="BU95" i="51"/>
  <c r="BT95" i="51"/>
  <c r="BS95" i="51"/>
  <c r="BR95" i="51"/>
  <c r="BQ95" i="51"/>
  <c r="BL95" i="51"/>
  <c r="BK95" i="51"/>
  <c r="BJ95" i="51"/>
  <c r="BI95" i="51"/>
  <c r="BH95" i="51"/>
  <c r="BG95" i="51"/>
  <c r="BF95" i="51"/>
  <c r="BE95" i="51"/>
  <c r="BD95" i="51"/>
  <c r="BC95" i="51"/>
  <c r="BB95" i="51"/>
  <c r="BA95" i="51"/>
  <c r="AZ95" i="51"/>
  <c r="AY95" i="51"/>
  <c r="AX95" i="51"/>
  <c r="AW95" i="51"/>
  <c r="AV95" i="51"/>
  <c r="AU95" i="51"/>
  <c r="AP95" i="51"/>
  <c r="AO95" i="51"/>
  <c r="AN95" i="51"/>
  <c r="AM95" i="51"/>
  <c r="AL95" i="51"/>
  <c r="AK95" i="51"/>
  <c r="AJ95" i="51"/>
  <c r="AI95" i="51"/>
  <c r="AH95" i="51"/>
  <c r="AG95" i="51"/>
  <c r="AF95" i="51"/>
  <c r="AE95" i="51"/>
  <c r="AD95" i="51"/>
  <c r="AC95" i="51"/>
  <c r="AB95" i="51"/>
  <c r="AA95" i="51"/>
  <c r="Z95" i="51"/>
  <c r="Y95" i="51"/>
  <c r="T95" i="51"/>
  <c r="S95" i="51"/>
  <c r="R95" i="51"/>
  <c r="Q95" i="51"/>
  <c r="P95" i="51"/>
  <c r="O95" i="51"/>
  <c r="N95" i="51"/>
  <c r="M95" i="51"/>
  <c r="L95" i="51"/>
  <c r="K95" i="51"/>
  <c r="J95" i="51"/>
  <c r="I95" i="51"/>
  <c r="H95" i="51"/>
  <c r="G95" i="51"/>
  <c r="F95" i="51"/>
  <c r="E95" i="51"/>
  <c r="D95" i="51"/>
  <c r="C95" i="51"/>
  <c r="CH94" i="51"/>
  <c r="CG94" i="51"/>
  <c r="CF94" i="51"/>
  <c r="CE94" i="51"/>
  <c r="CD94" i="51"/>
  <c r="CC94" i="51"/>
  <c r="CB94" i="51"/>
  <c r="CA94" i="51"/>
  <c r="BZ94" i="51"/>
  <c r="BY94" i="51"/>
  <c r="BX94" i="51"/>
  <c r="BW94" i="51"/>
  <c r="BV94" i="51"/>
  <c r="BU94" i="51"/>
  <c r="BT94" i="51"/>
  <c r="BS94" i="51"/>
  <c r="BR94" i="51"/>
  <c r="BQ94" i="51"/>
  <c r="BL94" i="51"/>
  <c r="BK94" i="51"/>
  <c r="BJ94" i="51"/>
  <c r="BI94" i="51"/>
  <c r="BH94" i="51"/>
  <c r="BG94" i="51"/>
  <c r="BF94" i="51"/>
  <c r="BE94" i="51"/>
  <c r="BD94" i="51"/>
  <c r="BC94" i="51"/>
  <c r="BB94" i="51"/>
  <c r="BA94" i="51"/>
  <c r="AZ94" i="51"/>
  <c r="AY94" i="51"/>
  <c r="AX94" i="51"/>
  <c r="AW94" i="51"/>
  <c r="AV94" i="51"/>
  <c r="AU94" i="51"/>
  <c r="AP94" i="51"/>
  <c r="AO94" i="51"/>
  <c r="AN94" i="51"/>
  <c r="AM94" i="51"/>
  <c r="AL94" i="51"/>
  <c r="AK94" i="51"/>
  <c r="AJ94" i="51"/>
  <c r="AI94" i="51"/>
  <c r="AH94" i="51"/>
  <c r="AG94" i="51"/>
  <c r="AF94" i="51"/>
  <c r="AE94" i="51"/>
  <c r="AD94" i="51"/>
  <c r="AC94" i="51"/>
  <c r="AB94" i="51"/>
  <c r="AA94" i="51"/>
  <c r="Z94" i="51"/>
  <c r="Y94" i="51"/>
  <c r="T94" i="51"/>
  <c r="S94" i="51"/>
  <c r="R94" i="51"/>
  <c r="Q94" i="51"/>
  <c r="P94" i="51"/>
  <c r="O94" i="51"/>
  <c r="N94" i="51"/>
  <c r="M94" i="51"/>
  <c r="L94" i="51"/>
  <c r="K94" i="51"/>
  <c r="J94" i="51"/>
  <c r="I94" i="51"/>
  <c r="H94" i="51"/>
  <c r="G94" i="51"/>
  <c r="F94" i="51"/>
  <c r="E94" i="51"/>
  <c r="D94" i="51"/>
  <c r="C94" i="51"/>
  <c r="CH93" i="51"/>
  <c r="CG93" i="51"/>
  <c r="CF93" i="51"/>
  <c r="CE93" i="51"/>
  <c r="CD93" i="51"/>
  <c r="CC93" i="51"/>
  <c r="CB93" i="51"/>
  <c r="CA93" i="51"/>
  <c r="BZ93" i="51"/>
  <c r="BY93" i="51"/>
  <c r="BX93" i="51"/>
  <c r="BW93" i="51"/>
  <c r="BV93" i="51"/>
  <c r="BU93" i="51"/>
  <c r="BT93" i="51"/>
  <c r="BS93" i="51"/>
  <c r="BR93" i="51"/>
  <c r="BQ93" i="51"/>
  <c r="BL93" i="51"/>
  <c r="BK93" i="51"/>
  <c r="BJ93" i="51"/>
  <c r="BI93" i="51"/>
  <c r="BH93" i="51"/>
  <c r="BG93" i="51"/>
  <c r="BF93" i="51"/>
  <c r="BE93" i="51"/>
  <c r="BD93" i="51"/>
  <c r="BC93" i="51"/>
  <c r="BB93" i="51"/>
  <c r="BA93" i="51"/>
  <c r="AZ93" i="51"/>
  <c r="AY93" i="51"/>
  <c r="AX93" i="51"/>
  <c r="AW93" i="51"/>
  <c r="AV93" i="51"/>
  <c r="AU93" i="51"/>
  <c r="AP93" i="51"/>
  <c r="AO93" i="51"/>
  <c r="AN93" i="51"/>
  <c r="AM93" i="51"/>
  <c r="AL93" i="51"/>
  <c r="AK93" i="51"/>
  <c r="AJ93" i="51"/>
  <c r="AI93" i="51"/>
  <c r="AH93" i="51"/>
  <c r="AG93" i="51"/>
  <c r="AF93" i="51"/>
  <c r="AE93" i="51"/>
  <c r="AD93" i="51"/>
  <c r="AC93" i="51"/>
  <c r="AB93" i="51"/>
  <c r="AA93" i="51"/>
  <c r="Z93" i="51"/>
  <c r="Y93" i="51"/>
  <c r="T93" i="51"/>
  <c r="S93" i="51"/>
  <c r="R93" i="51"/>
  <c r="Q93" i="51"/>
  <c r="P93" i="51"/>
  <c r="O93" i="51"/>
  <c r="N93" i="51"/>
  <c r="M93" i="51"/>
  <c r="L93" i="51"/>
  <c r="K93" i="51"/>
  <c r="J93" i="51"/>
  <c r="I93" i="51"/>
  <c r="H93" i="51"/>
  <c r="G93" i="51"/>
  <c r="F93" i="51"/>
  <c r="E93" i="51"/>
  <c r="D93" i="51"/>
  <c r="C93" i="51"/>
  <c r="CH92" i="51"/>
  <c r="CG92" i="51"/>
  <c r="CF92" i="51"/>
  <c r="CE92" i="51"/>
  <c r="CD92" i="51"/>
  <c r="CC92" i="51"/>
  <c r="CB92" i="51"/>
  <c r="CA92" i="51"/>
  <c r="BZ92" i="51"/>
  <c r="BY92" i="51"/>
  <c r="BX92" i="51"/>
  <c r="BW92" i="51"/>
  <c r="BV92" i="51"/>
  <c r="BU92" i="51"/>
  <c r="BT92" i="51"/>
  <c r="BS92" i="51"/>
  <c r="BR92" i="51"/>
  <c r="BQ92" i="51"/>
  <c r="BL92" i="51"/>
  <c r="BK92" i="51"/>
  <c r="BJ92" i="51"/>
  <c r="BI92" i="51"/>
  <c r="BH92" i="51"/>
  <c r="BG92" i="51"/>
  <c r="BF92" i="51"/>
  <c r="BE92" i="51"/>
  <c r="BD92" i="51"/>
  <c r="BC92" i="51"/>
  <c r="BB92" i="51"/>
  <c r="BA92" i="51"/>
  <c r="AZ92" i="51"/>
  <c r="AY92" i="51"/>
  <c r="AX92" i="51"/>
  <c r="AW92" i="51"/>
  <c r="AV92" i="51"/>
  <c r="AU92" i="51"/>
  <c r="AP92" i="51"/>
  <c r="AO92" i="51"/>
  <c r="AN92" i="51"/>
  <c r="AM92" i="51"/>
  <c r="AL92" i="51"/>
  <c r="AK92" i="51"/>
  <c r="AJ92" i="51"/>
  <c r="AI92" i="51"/>
  <c r="AH92" i="51"/>
  <c r="AG92" i="51"/>
  <c r="AF92" i="51"/>
  <c r="AE92" i="51"/>
  <c r="AD92" i="51"/>
  <c r="AC92" i="51"/>
  <c r="AB92" i="51"/>
  <c r="AA92" i="51"/>
  <c r="Z92" i="51"/>
  <c r="Y92" i="51"/>
  <c r="T92" i="51"/>
  <c r="S92" i="51"/>
  <c r="R92" i="51"/>
  <c r="Q92" i="51"/>
  <c r="P92" i="51"/>
  <c r="O92" i="51"/>
  <c r="N92" i="51"/>
  <c r="M92" i="51"/>
  <c r="L92" i="51"/>
  <c r="K92" i="51"/>
  <c r="J92" i="51"/>
  <c r="I92" i="51"/>
  <c r="H92" i="51"/>
  <c r="G92" i="51"/>
  <c r="F92" i="51"/>
  <c r="E92" i="51"/>
  <c r="D92" i="51"/>
  <c r="C92" i="51"/>
  <c r="CH91" i="51"/>
  <c r="CG91" i="51"/>
  <c r="CF91" i="51"/>
  <c r="CE91" i="51"/>
  <c r="CD91" i="51"/>
  <c r="CC91" i="51"/>
  <c r="CB91" i="51"/>
  <c r="CA91" i="51"/>
  <c r="BZ91" i="51"/>
  <c r="BY91" i="51"/>
  <c r="BX91" i="51"/>
  <c r="BW91" i="51"/>
  <c r="BV91" i="51"/>
  <c r="BU91" i="51"/>
  <c r="BT91" i="51"/>
  <c r="BS91" i="51"/>
  <c r="BR91" i="51"/>
  <c r="BQ91" i="51"/>
  <c r="BL91" i="51"/>
  <c r="BK91" i="51"/>
  <c r="BJ91" i="51"/>
  <c r="BI91" i="51"/>
  <c r="BH91" i="51"/>
  <c r="BG91" i="51"/>
  <c r="BF91" i="51"/>
  <c r="BE91" i="51"/>
  <c r="BD91" i="51"/>
  <c r="BC91" i="51"/>
  <c r="BB91" i="51"/>
  <c r="BA91" i="51"/>
  <c r="AZ91" i="51"/>
  <c r="AY91" i="51"/>
  <c r="AX91" i="51"/>
  <c r="AW91" i="51"/>
  <c r="AV91" i="51"/>
  <c r="AU91" i="51"/>
  <c r="AP91" i="51"/>
  <c r="AO91" i="51"/>
  <c r="AN91" i="51"/>
  <c r="AM91" i="51"/>
  <c r="AL91" i="51"/>
  <c r="AK91" i="51"/>
  <c r="AJ91" i="51"/>
  <c r="AI91" i="51"/>
  <c r="AH91" i="51"/>
  <c r="AG91" i="51"/>
  <c r="AF91" i="51"/>
  <c r="AE91" i="51"/>
  <c r="AD91" i="51"/>
  <c r="AC91" i="51"/>
  <c r="AB91" i="51"/>
  <c r="AA91" i="51"/>
  <c r="Z91" i="51"/>
  <c r="Y91" i="51"/>
  <c r="T91" i="51"/>
  <c r="S91" i="51"/>
  <c r="R91" i="51"/>
  <c r="Q91" i="51"/>
  <c r="P91" i="51"/>
  <c r="O91" i="51"/>
  <c r="N91" i="51"/>
  <c r="M91" i="51"/>
  <c r="L91" i="51"/>
  <c r="K91" i="51"/>
  <c r="J91" i="51"/>
  <c r="I91" i="51"/>
  <c r="H91" i="51"/>
  <c r="G91" i="51"/>
  <c r="F91" i="51"/>
  <c r="E91" i="51"/>
  <c r="D91" i="51"/>
  <c r="C91" i="51"/>
  <c r="CH90" i="51"/>
  <c r="CG90" i="51"/>
  <c r="CF90" i="51"/>
  <c r="CE90" i="51"/>
  <c r="CD90" i="51"/>
  <c r="CC90" i="51"/>
  <c r="CB90" i="51"/>
  <c r="CA90" i="51"/>
  <c r="BZ90" i="51"/>
  <c r="BY90" i="51"/>
  <c r="BX90" i="51"/>
  <c r="BW90" i="51"/>
  <c r="BV90" i="51"/>
  <c r="BU90" i="51"/>
  <c r="BT90" i="51"/>
  <c r="BS90" i="51"/>
  <c r="BR90" i="51"/>
  <c r="BQ90" i="51"/>
  <c r="BL90" i="51"/>
  <c r="BK90" i="51"/>
  <c r="BJ90" i="51"/>
  <c r="BI90" i="51"/>
  <c r="BH90" i="51"/>
  <c r="BG90" i="51"/>
  <c r="BF90" i="51"/>
  <c r="BE90" i="51"/>
  <c r="BD90" i="51"/>
  <c r="BC90" i="51"/>
  <c r="BB90" i="51"/>
  <c r="BA90" i="51"/>
  <c r="AZ90" i="51"/>
  <c r="AY90" i="51"/>
  <c r="AX90" i="51"/>
  <c r="AW90" i="51"/>
  <c r="AV90" i="51"/>
  <c r="AU90" i="51"/>
  <c r="AP90" i="51"/>
  <c r="AO90" i="51"/>
  <c r="AN90" i="51"/>
  <c r="AM90" i="51"/>
  <c r="AL90" i="51"/>
  <c r="AK90" i="51"/>
  <c r="AJ90" i="51"/>
  <c r="AI90" i="51"/>
  <c r="AH90" i="51"/>
  <c r="AG90" i="51"/>
  <c r="AF90" i="51"/>
  <c r="AE90" i="51"/>
  <c r="AD90" i="51"/>
  <c r="AC90" i="51"/>
  <c r="AB90" i="51"/>
  <c r="AA90" i="51"/>
  <c r="Z90" i="51"/>
  <c r="Y90" i="51"/>
  <c r="T90" i="51"/>
  <c r="S90" i="51"/>
  <c r="R90" i="51"/>
  <c r="Q90" i="51"/>
  <c r="P90" i="51"/>
  <c r="O90" i="51"/>
  <c r="N90" i="51"/>
  <c r="M90" i="51"/>
  <c r="L90" i="51"/>
  <c r="K90" i="51"/>
  <c r="J90" i="51"/>
  <c r="I90" i="51"/>
  <c r="H90" i="51"/>
  <c r="G90" i="51"/>
  <c r="F90" i="51"/>
  <c r="E90" i="51"/>
  <c r="D90" i="51"/>
  <c r="C90" i="51"/>
  <c r="CH89" i="51"/>
  <c r="CG89" i="51"/>
  <c r="CF89" i="51"/>
  <c r="CE89" i="51"/>
  <c r="CD89" i="51"/>
  <c r="CC89" i="51"/>
  <c r="CB89" i="51"/>
  <c r="CA89" i="51"/>
  <c r="BZ89" i="51"/>
  <c r="BY89" i="51"/>
  <c r="BX89" i="51"/>
  <c r="BW89" i="51"/>
  <c r="BV89" i="51"/>
  <c r="BU89" i="51"/>
  <c r="BT89" i="51"/>
  <c r="BS89" i="51"/>
  <c r="BR89" i="51"/>
  <c r="BQ89" i="51"/>
  <c r="BL89" i="51"/>
  <c r="BK89" i="51"/>
  <c r="BJ89" i="51"/>
  <c r="BI89" i="51"/>
  <c r="BH89" i="51"/>
  <c r="BG89" i="51"/>
  <c r="BF89" i="51"/>
  <c r="BE89" i="51"/>
  <c r="BD89" i="51"/>
  <c r="BC89" i="51"/>
  <c r="BB89" i="51"/>
  <c r="BA89" i="51"/>
  <c r="AZ89" i="51"/>
  <c r="AY89" i="51"/>
  <c r="AX89" i="51"/>
  <c r="AW89" i="51"/>
  <c r="AV89" i="51"/>
  <c r="AU89" i="51"/>
  <c r="AP89" i="51"/>
  <c r="AO89" i="51"/>
  <c r="AN89" i="51"/>
  <c r="AM89" i="51"/>
  <c r="AL89" i="51"/>
  <c r="AK89" i="51"/>
  <c r="AJ89" i="51"/>
  <c r="AI89" i="51"/>
  <c r="AH89" i="51"/>
  <c r="AG89" i="51"/>
  <c r="AF89" i="51"/>
  <c r="AE89" i="51"/>
  <c r="AD89" i="51"/>
  <c r="AC89" i="51"/>
  <c r="AB89" i="51"/>
  <c r="AA89" i="51"/>
  <c r="Z89" i="51"/>
  <c r="Y89" i="51"/>
  <c r="T89" i="51"/>
  <c r="S89" i="51"/>
  <c r="R89" i="51"/>
  <c r="Q89" i="51"/>
  <c r="P89" i="51"/>
  <c r="O89" i="51"/>
  <c r="N89" i="51"/>
  <c r="M89" i="51"/>
  <c r="L89" i="51"/>
  <c r="K89" i="51"/>
  <c r="J89" i="51"/>
  <c r="I89" i="51"/>
  <c r="H89" i="51"/>
  <c r="G89" i="51"/>
  <c r="F89" i="51"/>
  <c r="E89" i="51"/>
  <c r="D89" i="51"/>
  <c r="C89" i="51"/>
  <c r="CH88" i="51"/>
  <c r="CG88" i="51"/>
  <c r="CF88" i="51"/>
  <c r="CE88" i="51"/>
  <c r="CD88" i="51"/>
  <c r="CC88" i="51"/>
  <c r="CB88" i="51"/>
  <c r="CA88" i="51"/>
  <c r="BZ88" i="51"/>
  <c r="BY88" i="51"/>
  <c r="BX88" i="51"/>
  <c r="BW88" i="51"/>
  <c r="BV88" i="51"/>
  <c r="BU88" i="51"/>
  <c r="BT88" i="51"/>
  <c r="BS88" i="51"/>
  <c r="BR88" i="51"/>
  <c r="BQ88" i="51"/>
  <c r="BL88" i="51"/>
  <c r="BK88" i="51"/>
  <c r="BJ88" i="51"/>
  <c r="BI88" i="51"/>
  <c r="BH88" i="51"/>
  <c r="BG88" i="51"/>
  <c r="BF88" i="51"/>
  <c r="BE88" i="51"/>
  <c r="BD88" i="51"/>
  <c r="BC88" i="51"/>
  <c r="BB88" i="51"/>
  <c r="BA88" i="51"/>
  <c r="AZ88" i="51"/>
  <c r="AY88" i="51"/>
  <c r="AX88" i="51"/>
  <c r="AW88" i="51"/>
  <c r="AV88" i="51"/>
  <c r="AU88" i="51"/>
  <c r="AP88" i="51"/>
  <c r="AO88" i="51"/>
  <c r="AN88" i="51"/>
  <c r="AM88" i="51"/>
  <c r="AL88" i="51"/>
  <c r="AK88" i="51"/>
  <c r="AJ88" i="51"/>
  <c r="AI88" i="51"/>
  <c r="AH88" i="51"/>
  <c r="AG88" i="51"/>
  <c r="AF88" i="51"/>
  <c r="AE88" i="51"/>
  <c r="AD88" i="51"/>
  <c r="AC88" i="51"/>
  <c r="AB88" i="51"/>
  <c r="AA88" i="51"/>
  <c r="Z88" i="51"/>
  <c r="Y88" i="51"/>
  <c r="T88" i="51"/>
  <c r="S88" i="51"/>
  <c r="R88" i="51"/>
  <c r="Q88" i="51"/>
  <c r="P88" i="51"/>
  <c r="O88" i="51"/>
  <c r="N88" i="51"/>
  <c r="M88" i="51"/>
  <c r="L88" i="51"/>
  <c r="K88" i="51"/>
  <c r="J88" i="51"/>
  <c r="I88" i="51"/>
  <c r="H88" i="51"/>
  <c r="G88" i="51"/>
  <c r="F88" i="51"/>
  <c r="E88" i="51"/>
  <c r="D88" i="51"/>
  <c r="C88" i="51"/>
  <c r="CH87" i="51"/>
  <c r="CG87" i="51"/>
  <c r="CF87" i="51"/>
  <c r="CE87" i="51"/>
  <c r="CD87" i="51"/>
  <c r="CC87" i="51"/>
  <c r="CB87" i="51"/>
  <c r="CA87" i="51"/>
  <c r="BZ87" i="51"/>
  <c r="BY87" i="51"/>
  <c r="BX87" i="51"/>
  <c r="BW87" i="51"/>
  <c r="BV87" i="51"/>
  <c r="BU87" i="51"/>
  <c r="BT87" i="51"/>
  <c r="BS87" i="51"/>
  <c r="BR87" i="51"/>
  <c r="BQ87" i="51"/>
  <c r="BL87" i="51"/>
  <c r="BK87" i="51"/>
  <c r="BJ87" i="51"/>
  <c r="BI87" i="51"/>
  <c r="BH87" i="51"/>
  <c r="BG87" i="51"/>
  <c r="BF87" i="51"/>
  <c r="BE87" i="51"/>
  <c r="BD87" i="51"/>
  <c r="BC87" i="51"/>
  <c r="BB87" i="51"/>
  <c r="BA87" i="51"/>
  <c r="AZ87" i="51"/>
  <c r="AY87" i="51"/>
  <c r="AX87" i="51"/>
  <c r="AW87" i="51"/>
  <c r="AV87" i="51"/>
  <c r="AU87" i="51"/>
  <c r="AP87" i="51"/>
  <c r="AO87" i="51"/>
  <c r="AN87" i="51"/>
  <c r="AM87" i="51"/>
  <c r="AL87" i="51"/>
  <c r="AK87" i="51"/>
  <c r="AJ87" i="51"/>
  <c r="AI87" i="51"/>
  <c r="AH87" i="51"/>
  <c r="AG87" i="51"/>
  <c r="AF87" i="51"/>
  <c r="AE87" i="51"/>
  <c r="AD87" i="51"/>
  <c r="AC87" i="51"/>
  <c r="AB87" i="51"/>
  <c r="AA87" i="51"/>
  <c r="Z87" i="51"/>
  <c r="Y87" i="51"/>
  <c r="T87" i="51"/>
  <c r="S87" i="51"/>
  <c r="R87" i="51"/>
  <c r="Q87" i="51"/>
  <c r="P87" i="51"/>
  <c r="O87" i="51"/>
  <c r="N87" i="51"/>
  <c r="M87" i="51"/>
  <c r="L87" i="51"/>
  <c r="K87" i="51"/>
  <c r="J87" i="51"/>
  <c r="I87" i="51"/>
  <c r="H87" i="51"/>
  <c r="G87" i="51"/>
  <c r="F87" i="51"/>
  <c r="E87" i="51"/>
  <c r="D87" i="51"/>
  <c r="C87" i="51"/>
  <c r="CH86" i="51"/>
  <c r="CG86" i="51"/>
  <c r="CF86" i="51"/>
  <c r="CE86" i="51"/>
  <c r="CE99" i="51" s="1"/>
  <c r="CD86" i="51"/>
  <c r="CC86" i="51"/>
  <c r="CB86" i="51"/>
  <c r="CA86" i="51"/>
  <c r="BZ86" i="51"/>
  <c r="BY86" i="51"/>
  <c r="BX86" i="51"/>
  <c r="BW86" i="51"/>
  <c r="BV86" i="51"/>
  <c r="BU86" i="51"/>
  <c r="BT86" i="51"/>
  <c r="BS86" i="51"/>
  <c r="BR86" i="51"/>
  <c r="BQ86" i="51"/>
  <c r="BL86" i="51"/>
  <c r="BK86" i="51"/>
  <c r="BK99" i="51" s="1"/>
  <c r="BJ86" i="51"/>
  <c r="BI86" i="51"/>
  <c r="BH86" i="51"/>
  <c r="BH99" i="51" s="1"/>
  <c r="BG86" i="51"/>
  <c r="BG99" i="51" s="1"/>
  <c r="BF86" i="51"/>
  <c r="BE86" i="51"/>
  <c r="BD86" i="51"/>
  <c r="BC86" i="51"/>
  <c r="BB86" i="51"/>
  <c r="BA86" i="51"/>
  <c r="AZ86" i="51"/>
  <c r="AY86" i="51"/>
  <c r="AX86" i="51"/>
  <c r="AW86" i="51"/>
  <c r="AV86" i="51"/>
  <c r="AU86" i="51"/>
  <c r="AP86" i="51"/>
  <c r="AO86" i="51"/>
  <c r="AN86" i="51"/>
  <c r="AM86" i="51"/>
  <c r="AM99" i="51" s="1"/>
  <c r="AL86" i="51"/>
  <c r="AK86" i="51"/>
  <c r="AJ86" i="51"/>
  <c r="AI86" i="51"/>
  <c r="AH86" i="51"/>
  <c r="AG86" i="51"/>
  <c r="AF86" i="51"/>
  <c r="AE86" i="51"/>
  <c r="AD86" i="51"/>
  <c r="AC86" i="51"/>
  <c r="AB86" i="51"/>
  <c r="AA86" i="51"/>
  <c r="Z86" i="51"/>
  <c r="Y86" i="51"/>
  <c r="T86" i="51"/>
  <c r="S86" i="51"/>
  <c r="R86" i="51"/>
  <c r="Q86" i="51"/>
  <c r="P86" i="51"/>
  <c r="O86" i="51"/>
  <c r="N86" i="51"/>
  <c r="M86" i="51"/>
  <c r="L86" i="51"/>
  <c r="K86" i="51"/>
  <c r="J86" i="51"/>
  <c r="I86" i="51"/>
  <c r="H86" i="51"/>
  <c r="G86" i="51"/>
  <c r="F86" i="51"/>
  <c r="E86" i="51"/>
  <c r="D86" i="51"/>
  <c r="C86" i="51"/>
  <c r="AB115" i="51"/>
  <c r="CH114" i="51"/>
  <c r="CG114" i="51"/>
  <c r="CF114" i="51"/>
  <c r="CE114" i="51"/>
  <c r="CD114" i="51"/>
  <c r="CC114" i="51"/>
  <c r="CB114" i="51"/>
  <c r="CA114" i="51"/>
  <c r="BZ114" i="51"/>
  <c r="BY114" i="51"/>
  <c r="BX114" i="51"/>
  <c r="BW114" i="51"/>
  <c r="BV114" i="51"/>
  <c r="BU114" i="51"/>
  <c r="BT114" i="51"/>
  <c r="BS114" i="51"/>
  <c r="BR114" i="51"/>
  <c r="BQ114" i="51"/>
  <c r="BL114" i="51"/>
  <c r="BK114" i="51"/>
  <c r="BJ114" i="51"/>
  <c r="BI114" i="51"/>
  <c r="BH114" i="51"/>
  <c r="BG114" i="51"/>
  <c r="BF114" i="51"/>
  <c r="BE114" i="51"/>
  <c r="BD114" i="51"/>
  <c r="BC114" i="51"/>
  <c r="BB114" i="51"/>
  <c r="BA114" i="51"/>
  <c r="AZ114" i="51"/>
  <c r="AY114" i="51"/>
  <c r="AX114" i="51"/>
  <c r="AW114" i="51"/>
  <c r="AV114" i="51"/>
  <c r="AU114" i="51"/>
  <c r="AP114" i="51"/>
  <c r="AO114" i="51"/>
  <c r="AN114" i="51"/>
  <c r="AM114" i="51"/>
  <c r="AL114" i="51"/>
  <c r="AK114" i="51"/>
  <c r="AJ114" i="51"/>
  <c r="AI114" i="51"/>
  <c r="AH114" i="51"/>
  <c r="AG114" i="51"/>
  <c r="AF114" i="51"/>
  <c r="AE114" i="51"/>
  <c r="AD114" i="51"/>
  <c r="AC114" i="51"/>
  <c r="AB114" i="51"/>
  <c r="AA114" i="51"/>
  <c r="Z114" i="51"/>
  <c r="Y114" i="51"/>
  <c r="T114" i="51"/>
  <c r="S114" i="51"/>
  <c r="R114" i="51"/>
  <c r="Q114" i="51"/>
  <c r="P114" i="51"/>
  <c r="O114" i="51"/>
  <c r="N114" i="51"/>
  <c r="M114" i="51"/>
  <c r="L114" i="51"/>
  <c r="K114" i="51"/>
  <c r="J114" i="51"/>
  <c r="I114" i="51"/>
  <c r="H114" i="51"/>
  <c r="G114" i="51"/>
  <c r="F114" i="51"/>
  <c r="E114" i="51"/>
  <c r="D114" i="51"/>
  <c r="C114" i="51"/>
  <c r="CH113" i="51"/>
  <c r="CG113" i="51"/>
  <c r="CF113" i="51"/>
  <c r="CE113" i="51"/>
  <c r="CD113" i="51"/>
  <c r="CC113" i="51"/>
  <c r="CB113" i="51"/>
  <c r="CA113" i="51"/>
  <c r="BZ113" i="51"/>
  <c r="BY113" i="51"/>
  <c r="BX113" i="51"/>
  <c r="BW113" i="51"/>
  <c r="BV113" i="51"/>
  <c r="BU113" i="51"/>
  <c r="BT113" i="51"/>
  <c r="BS113" i="51"/>
  <c r="BR113" i="51"/>
  <c r="BQ113" i="51"/>
  <c r="BL113" i="51"/>
  <c r="BK113" i="51"/>
  <c r="BJ113" i="51"/>
  <c r="BI113" i="51"/>
  <c r="BH113" i="51"/>
  <c r="BG113" i="51"/>
  <c r="BF113" i="51"/>
  <c r="BE113" i="51"/>
  <c r="BD113" i="51"/>
  <c r="BC113" i="51"/>
  <c r="BB113" i="51"/>
  <c r="BA113" i="51"/>
  <c r="AZ113" i="51"/>
  <c r="AY113" i="51"/>
  <c r="AX113" i="51"/>
  <c r="AW113" i="51"/>
  <c r="AV113" i="51"/>
  <c r="AU113" i="51"/>
  <c r="AP113" i="51"/>
  <c r="AO113" i="51"/>
  <c r="AN113" i="51"/>
  <c r="AM113" i="51"/>
  <c r="AL113" i="51"/>
  <c r="AK113" i="51"/>
  <c r="AJ113" i="51"/>
  <c r="AI113" i="51"/>
  <c r="AH113" i="51"/>
  <c r="AG113" i="51"/>
  <c r="AF113" i="51"/>
  <c r="AE113" i="51"/>
  <c r="AD113" i="51"/>
  <c r="AC113" i="51"/>
  <c r="AB113" i="51"/>
  <c r="AA113" i="51"/>
  <c r="Z113" i="51"/>
  <c r="Y113" i="51"/>
  <c r="T113" i="51"/>
  <c r="S113" i="51"/>
  <c r="R113" i="51"/>
  <c r="Q113" i="51"/>
  <c r="P113" i="51"/>
  <c r="O113" i="51"/>
  <c r="N113" i="51"/>
  <c r="M113" i="51"/>
  <c r="L113" i="51"/>
  <c r="K113" i="51"/>
  <c r="J113" i="51"/>
  <c r="I113" i="51"/>
  <c r="H113" i="51"/>
  <c r="G113" i="51"/>
  <c r="F113" i="51"/>
  <c r="E113" i="51"/>
  <c r="D113" i="51"/>
  <c r="C113" i="51"/>
  <c r="CH112" i="51"/>
  <c r="CG112" i="51"/>
  <c r="CF112" i="51"/>
  <c r="CE112" i="51"/>
  <c r="CD112" i="51"/>
  <c r="CC112" i="51"/>
  <c r="CB112" i="51"/>
  <c r="CA112" i="51"/>
  <c r="BZ112" i="51"/>
  <c r="BY112" i="51"/>
  <c r="BX112" i="51"/>
  <c r="BW112" i="51"/>
  <c r="BV112" i="51"/>
  <c r="BU112" i="51"/>
  <c r="BT112" i="51"/>
  <c r="BS112" i="51"/>
  <c r="BR112" i="51"/>
  <c r="BQ112" i="51"/>
  <c r="BL112" i="51"/>
  <c r="BK112" i="51"/>
  <c r="BJ112" i="51"/>
  <c r="BI112" i="51"/>
  <c r="BH112" i="51"/>
  <c r="BG112" i="51"/>
  <c r="BF112" i="51"/>
  <c r="BE112" i="51"/>
  <c r="BD112" i="51"/>
  <c r="BC112" i="51"/>
  <c r="BB112" i="51"/>
  <c r="BA112" i="51"/>
  <c r="AZ112" i="51"/>
  <c r="AY112" i="51"/>
  <c r="AX112" i="51"/>
  <c r="AW112" i="51"/>
  <c r="AV112" i="51"/>
  <c r="AU112" i="51"/>
  <c r="AP112" i="51"/>
  <c r="AO112" i="51"/>
  <c r="AN112" i="51"/>
  <c r="AM112" i="51"/>
  <c r="AL112" i="51"/>
  <c r="AK112" i="51"/>
  <c r="AJ112" i="51"/>
  <c r="AI112" i="51"/>
  <c r="AH112" i="51"/>
  <c r="AG112" i="51"/>
  <c r="AF112" i="51"/>
  <c r="AE112" i="51"/>
  <c r="AD112" i="51"/>
  <c r="AC112" i="51"/>
  <c r="AB112" i="51"/>
  <c r="AA112" i="51"/>
  <c r="Z112" i="51"/>
  <c r="Y112" i="51"/>
  <c r="T112" i="51"/>
  <c r="S112" i="51"/>
  <c r="R112" i="51"/>
  <c r="Q112" i="51"/>
  <c r="P112" i="51"/>
  <c r="O112" i="51"/>
  <c r="N112" i="51"/>
  <c r="M112" i="51"/>
  <c r="L112" i="51"/>
  <c r="K112" i="51"/>
  <c r="J112" i="51"/>
  <c r="I112" i="51"/>
  <c r="H112" i="51"/>
  <c r="G112" i="51"/>
  <c r="F112" i="51"/>
  <c r="E112" i="51"/>
  <c r="D112" i="51"/>
  <c r="C112" i="51"/>
  <c r="CH111" i="51"/>
  <c r="CG111" i="51"/>
  <c r="CF111" i="51"/>
  <c r="CE111" i="51"/>
  <c r="CD111" i="51"/>
  <c r="CC111" i="51"/>
  <c r="CB111" i="51"/>
  <c r="CA111" i="51"/>
  <c r="BZ111" i="51"/>
  <c r="BY111" i="51"/>
  <c r="BX111" i="51"/>
  <c r="BW111" i="51"/>
  <c r="BV111" i="51"/>
  <c r="BU111" i="51"/>
  <c r="BT111" i="51"/>
  <c r="BS111" i="51"/>
  <c r="BR111" i="51"/>
  <c r="BQ111" i="51"/>
  <c r="BL111" i="51"/>
  <c r="BK111" i="51"/>
  <c r="BJ111" i="51"/>
  <c r="BI111" i="51"/>
  <c r="BH111" i="51"/>
  <c r="BG111" i="51"/>
  <c r="BF111" i="51"/>
  <c r="BE111" i="51"/>
  <c r="BD111" i="51"/>
  <c r="BC111" i="51"/>
  <c r="BB111" i="51"/>
  <c r="BA111" i="51"/>
  <c r="AZ111" i="51"/>
  <c r="AY111" i="51"/>
  <c r="AX111" i="51"/>
  <c r="AW111" i="51"/>
  <c r="AV111" i="51"/>
  <c r="AU111" i="51"/>
  <c r="AP111" i="51"/>
  <c r="AO111" i="51"/>
  <c r="AN111" i="51"/>
  <c r="AM111" i="51"/>
  <c r="AL111" i="51"/>
  <c r="AK111" i="51"/>
  <c r="AJ111" i="51"/>
  <c r="AI111" i="51"/>
  <c r="AH111" i="51"/>
  <c r="AG111" i="51"/>
  <c r="AF111" i="51"/>
  <c r="AE111" i="51"/>
  <c r="AD111" i="51"/>
  <c r="AC111" i="51"/>
  <c r="AB111" i="51"/>
  <c r="AA111" i="51"/>
  <c r="Z111" i="51"/>
  <c r="Y111" i="51"/>
  <c r="T111" i="51"/>
  <c r="S111" i="51"/>
  <c r="R111" i="51"/>
  <c r="Q111" i="51"/>
  <c r="P111" i="51"/>
  <c r="O111" i="51"/>
  <c r="N111" i="51"/>
  <c r="M111" i="51"/>
  <c r="L111" i="51"/>
  <c r="K111" i="51"/>
  <c r="J111" i="51"/>
  <c r="I111" i="51"/>
  <c r="H111" i="51"/>
  <c r="G111" i="51"/>
  <c r="F111" i="51"/>
  <c r="E111" i="51"/>
  <c r="D111" i="51"/>
  <c r="C111" i="51"/>
  <c r="CH110" i="51"/>
  <c r="CG110" i="51"/>
  <c r="CF110" i="51"/>
  <c r="CE110" i="51"/>
  <c r="CD110" i="51"/>
  <c r="CC110" i="51"/>
  <c r="CB110" i="51"/>
  <c r="CA110" i="51"/>
  <c r="BZ110" i="51"/>
  <c r="BY110" i="51"/>
  <c r="BX110" i="51"/>
  <c r="BW110" i="51"/>
  <c r="BV110" i="51"/>
  <c r="BU110" i="51"/>
  <c r="BT110" i="51"/>
  <c r="BS110" i="51"/>
  <c r="BR110" i="51"/>
  <c r="BQ110" i="51"/>
  <c r="BL110" i="51"/>
  <c r="BK110" i="51"/>
  <c r="BJ110" i="51"/>
  <c r="BI110" i="51"/>
  <c r="BH110" i="51"/>
  <c r="BG110" i="51"/>
  <c r="BF110" i="51"/>
  <c r="BE110" i="51"/>
  <c r="BD110" i="51"/>
  <c r="BC110" i="51"/>
  <c r="BB110" i="51"/>
  <c r="BA110" i="51"/>
  <c r="AZ110" i="51"/>
  <c r="AY110" i="51"/>
  <c r="AX110" i="51"/>
  <c r="AW110" i="51"/>
  <c r="AV110" i="51"/>
  <c r="AU110" i="51"/>
  <c r="AP110" i="51"/>
  <c r="AO110" i="51"/>
  <c r="AN110" i="51"/>
  <c r="AM110" i="51"/>
  <c r="AL110" i="51"/>
  <c r="AK110" i="51"/>
  <c r="AJ110" i="51"/>
  <c r="AI110" i="51"/>
  <c r="AH110" i="51"/>
  <c r="AG110" i="51"/>
  <c r="AF110" i="51"/>
  <c r="AE110" i="51"/>
  <c r="AD110" i="51"/>
  <c r="AC110" i="51"/>
  <c r="AB110" i="51"/>
  <c r="AA110" i="51"/>
  <c r="Z110" i="51"/>
  <c r="Y110" i="51"/>
  <c r="T110" i="51"/>
  <c r="S110" i="51"/>
  <c r="R110" i="51"/>
  <c r="Q110" i="51"/>
  <c r="P110" i="51"/>
  <c r="O110" i="51"/>
  <c r="N110" i="51"/>
  <c r="M110" i="51"/>
  <c r="L110" i="51"/>
  <c r="K110" i="51"/>
  <c r="J110" i="51"/>
  <c r="I110" i="51"/>
  <c r="H110" i="51"/>
  <c r="G110" i="51"/>
  <c r="F110" i="51"/>
  <c r="E110" i="51"/>
  <c r="D110" i="51"/>
  <c r="C110" i="51"/>
  <c r="CH109" i="51"/>
  <c r="CG109" i="51"/>
  <c r="CF109" i="51"/>
  <c r="CE109" i="51"/>
  <c r="CD109" i="51"/>
  <c r="CC109" i="51"/>
  <c r="CB109" i="51"/>
  <c r="CA109" i="51"/>
  <c r="BZ109" i="51"/>
  <c r="BY109" i="51"/>
  <c r="BX109" i="51"/>
  <c r="BW109" i="51"/>
  <c r="BV109" i="51"/>
  <c r="BU109" i="51"/>
  <c r="BT109" i="51"/>
  <c r="BS109" i="51"/>
  <c r="BR109" i="51"/>
  <c r="BQ109" i="51"/>
  <c r="BL109" i="51"/>
  <c r="BK109" i="51"/>
  <c r="BJ109" i="51"/>
  <c r="BI109" i="51"/>
  <c r="BH109" i="51"/>
  <c r="BG109" i="51"/>
  <c r="BF109" i="51"/>
  <c r="BE109" i="51"/>
  <c r="BD109" i="51"/>
  <c r="BC109" i="51"/>
  <c r="BB109" i="51"/>
  <c r="BA109" i="51"/>
  <c r="AZ109" i="51"/>
  <c r="AY109" i="51"/>
  <c r="AX109" i="51"/>
  <c r="AW109" i="51"/>
  <c r="AV109" i="51"/>
  <c r="AU109" i="51"/>
  <c r="AP109" i="51"/>
  <c r="AO109" i="51"/>
  <c r="AN109" i="51"/>
  <c r="AM109" i="51"/>
  <c r="AL109" i="51"/>
  <c r="AK109" i="51"/>
  <c r="AJ109" i="51"/>
  <c r="AI109" i="51"/>
  <c r="AH109" i="51"/>
  <c r="AG109" i="51"/>
  <c r="AF109" i="51"/>
  <c r="AE109" i="51"/>
  <c r="AD109" i="51"/>
  <c r="AC109" i="51"/>
  <c r="AB109" i="51"/>
  <c r="AA109" i="51"/>
  <c r="Z109" i="51"/>
  <c r="Y109" i="51"/>
  <c r="T109" i="51"/>
  <c r="S109" i="51"/>
  <c r="R109" i="51"/>
  <c r="Q109" i="51"/>
  <c r="P109" i="51"/>
  <c r="O109" i="51"/>
  <c r="N109" i="51"/>
  <c r="M109" i="51"/>
  <c r="L109" i="51"/>
  <c r="K109" i="51"/>
  <c r="J109" i="51"/>
  <c r="I109" i="51"/>
  <c r="H109" i="51"/>
  <c r="G109" i="51"/>
  <c r="F109" i="51"/>
  <c r="E109" i="51"/>
  <c r="D109" i="51"/>
  <c r="C109" i="51"/>
  <c r="CH108" i="51"/>
  <c r="CG108" i="51"/>
  <c r="CF108" i="51"/>
  <c r="CE108" i="51"/>
  <c r="CD108" i="51"/>
  <c r="CC108" i="51"/>
  <c r="CB108" i="51"/>
  <c r="CA108" i="51"/>
  <c r="BZ108" i="51"/>
  <c r="BY108" i="51"/>
  <c r="BX108" i="51"/>
  <c r="BW108" i="51"/>
  <c r="BV108" i="51"/>
  <c r="BU108" i="51"/>
  <c r="BT108" i="51"/>
  <c r="BS108" i="51"/>
  <c r="BR108" i="51"/>
  <c r="BQ108" i="51"/>
  <c r="BL108" i="51"/>
  <c r="BK108" i="51"/>
  <c r="BJ108" i="51"/>
  <c r="BI108" i="51"/>
  <c r="BH108" i="51"/>
  <c r="BG108" i="51"/>
  <c r="BF108" i="51"/>
  <c r="BE108" i="51"/>
  <c r="BD108" i="51"/>
  <c r="BC108" i="51"/>
  <c r="BB108" i="51"/>
  <c r="BA108" i="51"/>
  <c r="AZ108" i="51"/>
  <c r="AY108" i="51"/>
  <c r="AX108" i="51"/>
  <c r="AW108" i="51"/>
  <c r="AV108" i="51"/>
  <c r="AU108" i="51"/>
  <c r="AP108" i="51"/>
  <c r="AO108" i="51"/>
  <c r="AN108" i="51"/>
  <c r="AM108" i="51"/>
  <c r="AL108" i="51"/>
  <c r="AK108" i="51"/>
  <c r="AJ108" i="51"/>
  <c r="AI108" i="51"/>
  <c r="AH108" i="51"/>
  <c r="AG108" i="51"/>
  <c r="AF108" i="51"/>
  <c r="AE108" i="51"/>
  <c r="AD108" i="51"/>
  <c r="AC108" i="51"/>
  <c r="AB108" i="51"/>
  <c r="AA108" i="51"/>
  <c r="Z108" i="51"/>
  <c r="Y108" i="51"/>
  <c r="T108" i="51"/>
  <c r="S108" i="51"/>
  <c r="R108" i="51"/>
  <c r="Q108" i="51"/>
  <c r="P108" i="51"/>
  <c r="O108" i="51"/>
  <c r="N108" i="51"/>
  <c r="M108" i="51"/>
  <c r="L108" i="51"/>
  <c r="K108" i="51"/>
  <c r="J108" i="51"/>
  <c r="I108" i="51"/>
  <c r="H108" i="51"/>
  <c r="G108" i="51"/>
  <c r="F108" i="51"/>
  <c r="E108" i="51"/>
  <c r="D108" i="51"/>
  <c r="C108" i="51"/>
  <c r="CH107" i="51"/>
  <c r="CG107" i="51"/>
  <c r="CF107" i="51"/>
  <c r="CE107" i="51"/>
  <c r="CD107" i="51"/>
  <c r="CC107" i="51"/>
  <c r="CB107" i="51"/>
  <c r="CA107" i="51"/>
  <c r="BZ107" i="51"/>
  <c r="BY107" i="51"/>
  <c r="BX107" i="51"/>
  <c r="BW107" i="51"/>
  <c r="BV107" i="51"/>
  <c r="BU107" i="51"/>
  <c r="BT107" i="51"/>
  <c r="BS107" i="51"/>
  <c r="BR107" i="51"/>
  <c r="BQ107" i="51"/>
  <c r="BL107" i="51"/>
  <c r="BK107" i="51"/>
  <c r="BJ107" i="51"/>
  <c r="BI107" i="51"/>
  <c r="BH107" i="51"/>
  <c r="BG107" i="51"/>
  <c r="BF107" i="51"/>
  <c r="BE107" i="51"/>
  <c r="BD107" i="51"/>
  <c r="BC107" i="51"/>
  <c r="BB107" i="51"/>
  <c r="BA107" i="51"/>
  <c r="AZ107" i="51"/>
  <c r="AY107" i="51"/>
  <c r="AX107" i="51"/>
  <c r="AW107" i="51"/>
  <c r="AV107" i="51"/>
  <c r="AU107" i="51"/>
  <c r="AP107" i="51"/>
  <c r="AO107" i="51"/>
  <c r="AN107" i="51"/>
  <c r="AM107" i="51"/>
  <c r="AL107" i="51"/>
  <c r="AK107" i="51"/>
  <c r="AJ107" i="51"/>
  <c r="AI107" i="51"/>
  <c r="AH107" i="51"/>
  <c r="AG107" i="51"/>
  <c r="AF107" i="51"/>
  <c r="AE107" i="51"/>
  <c r="AD107" i="51"/>
  <c r="AC107" i="51"/>
  <c r="AB107" i="51"/>
  <c r="AA107" i="51"/>
  <c r="Z107" i="51"/>
  <c r="Y107" i="51"/>
  <c r="T107" i="51"/>
  <c r="S107" i="51"/>
  <c r="R107" i="51"/>
  <c r="Q107" i="51"/>
  <c r="P107" i="51"/>
  <c r="O107" i="51"/>
  <c r="N107" i="51"/>
  <c r="M107" i="51"/>
  <c r="L107" i="51"/>
  <c r="K107" i="51"/>
  <c r="J107" i="51"/>
  <c r="I107" i="51"/>
  <c r="H107" i="51"/>
  <c r="G107" i="51"/>
  <c r="F107" i="51"/>
  <c r="E107" i="51"/>
  <c r="D107" i="51"/>
  <c r="C107" i="51"/>
  <c r="CH106" i="51"/>
  <c r="CG106" i="51"/>
  <c r="CF106" i="51"/>
  <c r="CE106" i="51"/>
  <c r="CD106" i="51"/>
  <c r="CC106" i="51"/>
  <c r="CB106" i="51"/>
  <c r="CA106" i="51"/>
  <c r="BZ106" i="51"/>
  <c r="BY106" i="51"/>
  <c r="BX106" i="51"/>
  <c r="BW106" i="51"/>
  <c r="BV106" i="51"/>
  <c r="BU106" i="51"/>
  <c r="BT106" i="51"/>
  <c r="BS106" i="51"/>
  <c r="BR106" i="51"/>
  <c r="BQ106" i="51"/>
  <c r="BL106" i="51"/>
  <c r="BK106" i="51"/>
  <c r="BJ106" i="51"/>
  <c r="BI106" i="51"/>
  <c r="BH106" i="51"/>
  <c r="BG106" i="51"/>
  <c r="BF106" i="51"/>
  <c r="BE106" i="51"/>
  <c r="BD106" i="51"/>
  <c r="BC106" i="51"/>
  <c r="BB106" i="51"/>
  <c r="BA106" i="51"/>
  <c r="AZ106" i="51"/>
  <c r="AY106" i="51"/>
  <c r="AX106" i="51"/>
  <c r="AW106" i="51"/>
  <c r="AV106" i="51"/>
  <c r="AU106" i="51"/>
  <c r="AP106" i="51"/>
  <c r="AO106" i="51"/>
  <c r="AN106" i="51"/>
  <c r="AM106" i="51"/>
  <c r="AL106" i="51"/>
  <c r="AK106" i="51"/>
  <c r="AJ106" i="51"/>
  <c r="AI106" i="51"/>
  <c r="AH106" i="51"/>
  <c r="AG106" i="51"/>
  <c r="AF106" i="51"/>
  <c r="AE106" i="51"/>
  <c r="AD106" i="51"/>
  <c r="AC106" i="51"/>
  <c r="AB106" i="51"/>
  <c r="AA106" i="51"/>
  <c r="Z106" i="51"/>
  <c r="Y106" i="51"/>
  <c r="T106" i="51"/>
  <c r="S106" i="51"/>
  <c r="R106" i="51"/>
  <c r="Q106" i="51"/>
  <c r="P106" i="51"/>
  <c r="O106" i="51"/>
  <c r="N106" i="51"/>
  <c r="M106" i="51"/>
  <c r="L106" i="51"/>
  <c r="K106" i="51"/>
  <c r="J106" i="51"/>
  <c r="I106" i="51"/>
  <c r="H106" i="51"/>
  <c r="G106" i="51"/>
  <c r="F106" i="51"/>
  <c r="E106" i="51"/>
  <c r="D106" i="51"/>
  <c r="C106" i="51"/>
  <c r="CH105" i="51"/>
  <c r="CG105" i="51"/>
  <c r="CF105" i="51"/>
  <c r="CE105" i="51"/>
  <c r="CD105" i="51"/>
  <c r="CC105" i="51"/>
  <c r="CB105" i="51"/>
  <c r="CA105" i="51"/>
  <c r="BZ105" i="51"/>
  <c r="BY105" i="51"/>
  <c r="BX105" i="51"/>
  <c r="BW105" i="51"/>
  <c r="BV105" i="51"/>
  <c r="BU105" i="51"/>
  <c r="BT105" i="51"/>
  <c r="BS105" i="51"/>
  <c r="BR105" i="51"/>
  <c r="BQ105" i="51"/>
  <c r="BL105" i="51"/>
  <c r="BK105" i="51"/>
  <c r="BJ105" i="51"/>
  <c r="BI105" i="51"/>
  <c r="BH105" i="51"/>
  <c r="BG105" i="51"/>
  <c r="BF105" i="51"/>
  <c r="BE105" i="51"/>
  <c r="BD105" i="51"/>
  <c r="BC105" i="51"/>
  <c r="BB105" i="51"/>
  <c r="BA105" i="51"/>
  <c r="AZ105" i="51"/>
  <c r="AY105" i="51"/>
  <c r="AX105" i="51"/>
  <c r="AW105" i="51"/>
  <c r="AV105" i="51"/>
  <c r="AU105" i="51"/>
  <c r="AP105" i="51"/>
  <c r="AO105" i="51"/>
  <c r="AN105" i="51"/>
  <c r="AM105" i="51"/>
  <c r="AL105" i="51"/>
  <c r="AK105" i="51"/>
  <c r="AJ105" i="51"/>
  <c r="AI105" i="51"/>
  <c r="AH105" i="51"/>
  <c r="AG105" i="51"/>
  <c r="AF105" i="51"/>
  <c r="AE105" i="51"/>
  <c r="AD105" i="51"/>
  <c r="AC105" i="51"/>
  <c r="AB105" i="51"/>
  <c r="AA105" i="51"/>
  <c r="Z105" i="51"/>
  <c r="Y105" i="51"/>
  <c r="T105" i="51"/>
  <c r="S105" i="51"/>
  <c r="R105" i="51"/>
  <c r="Q105" i="51"/>
  <c r="P105" i="51"/>
  <c r="O105" i="51"/>
  <c r="N105" i="51"/>
  <c r="M105" i="51"/>
  <c r="L105" i="51"/>
  <c r="K105" i="51"/>
  <c r="J105" i="51"/>
  <c r="I105" i="51"/>
  <c r="H105" i="51"/>
  <c r="G105" i="51"/>
  <c r="F105" i="51"/>
  <c r="E105" i="51"/>
  <c r="D105" i="51"/>
  <c r="C105" i="51"/>
  <c r="CH104" i="51"/>
  <c r="CG104" i="51"/>
  <c r="CF104" i="51"/>
  <c r="CE104" i="51"/>
  <c r="CD104" i="51"/>
  <c r="CC104" i="51"/>
  <c r="CB104" i="51"/>
  <c r="CA104" i="51"/>
  <c r="BZ104" i="51"/>
  <c r="BY104" i="51"/>
  <c r="BX104" i="51"/>
  <c r="BW104" i="51"/>
  <c r="BV104" i="51"/>
  <c r="BU104" i="51"/>
  <c r="BT104" i="51"/>
  <c r="BS104" i="51"/>
  <c r="BR104" i="51"/>
  <c r="BQ104" i="51"/>
  <c r="BL104" i="51"/>
  <c r="BK104" i="51"/>
  <c r="BJ104" i="51"/>
  <c r="BI104" i="51"/>
  <c r="BH104" i="51"/>
  <c r="BG104" i="51"/>
  <c r="BF104" i="51"/>
  <c r="BE104" i="51"/>
  <c r="BD104" i="51"/>
  <c r="BC104" i="51"/>
  <c r="BB104" i="51"/>
  <c r="BA104" i="51"/>
  <c r="AZ104" i="51"/>
  <c r="AY104" i="51"/>
  <c r="AX104" i="51"/>
  <c r="AW104" i="51"/>
  <c r="AV104" i="51"/>
  <c r="AU104" i="51"/>
  <c r="AP104" i="51"/>
  <c r="AO104" i="51"/>
  <c r="AN104" i="51"/>
  <c r="AM104" i="51"/>
  <c r="AL104" i="51"/>
  <c r="AK104" i="51"/>
  <c r="AJ104" i="51"/>
  <c r="AI104" i="51"/>
  <c r="AH104" i="51"/>
  <c r="AG104" i="51"/>
  <c r="AF104" i="51"/>
  <c r="AE104" i="51"/>
  <c r="AD104" i="51"/>
  <c r="AC104" i="51"/>
  <c r="AB104" i="51"/>
  <c r="AA104" i="51"/>
  <c r="Z104" i="51"/>
  <c r="Y104" i="51"/>
  <c r="T104" i="51"/>
  <c r="S104" i="51"/>
  <c r="R104" i="51"/>
  <c r="Q104" i="51"/>
  <c r="P104" i="51"/>
  <c r="O104" i="51"/>
  <c r="N104" i="51"/>
  <c r="M104" i="51"/>
  <c r="L104" i="51"/>
  <c r="K104" i="51"/>
  <c r="J104" i="51"/>
  <c r="I104" i="51"/>
  <c r="H104" i="51"/>
  <c r="G104" i="51"/>
  <c r="F104" i="51"/>
  <c r="E104" i="51"/>
  <c r="D104" i="51"/>
  <c r="C104" i="51"/>
  <c r="CH103" i="51"/>
  <c r="CG103" i="51"/>
  <c r="CF103" i="51"/>
  <c r="CE103" i="51"/>
  <c r="CD103" i="51"/>
  <c r="CC103" i="51"/>
  <c r="CB103" i="51"/>
  <c r="CA103" i="51"/>
  <c r="BZ103" i="51"/>
  <c r="BY103" i="51"/>
  <c r="BX103" i="51"/>
  <c r="BW103" i="51"/>
  <c r="BV103" i="51"/>
  <c r="BU103" i="51"/>
  <c r="BT103" i="51"/>
  <c r="BS103" i="51"/>
  <c r="BR103" i="51"/>
  <c r="BQ103" i="51"/>
  <c r="BL103" i="51"/>
  <c r="BK103" i="51"/>
  <c r="BJ103" i="51"/>
  <c r="BI103" i="51"/>
  <c r="BH103" i="51"/>
  <c r="BG103" i="51"/>
  <c r="BF103" i="51"/>
  <c r="BE103" i="51"/>
  <c r="BD103" i="51"/>
  <c r="BC103" i="51"/>
  <c r="BB103" i="51"/>
  <c r="BA103" i="51"/>
  <c r="AZ103" i="51"/>
  <c r="AY103" i="51"/>
  <c r="AX103" i="51"/>
  <c r="AW103" i="51"/>
  <c r="AV103" i="51"/>
  <c r="AU103" i="51"/>
  <c r="AP103" i="51"/>
  <c r="AO103" i="51"/>
  <c r="AN103" i="51"/>
  <c r="AM103" i="51"/>
  <c r="AL103" i="51"/>
  <c r="AK103" i="51"/>
  <c r="AJ103" i="51"/>
  <c r="AI103" i="51"/>
  <c r="AH103" i="51"/>
  <c r="AG103" i="51"/>
  <c r="AF103" i="51"/>
  <c r="AE103" i="51"/>
  <c r="AD103" i="51"/>
  <c r="AC103" i="51"/>
  <c r="AB103" i="51"/>
  <c r="AA103" i="51"/>
  <c r="Z103" i="51"/>
  <c r="Y103" i="51"/>
  <c r="T103" i="51"/>
  <c r="S103" i="51"/>
  <c r="R103" i="51"/>
  <c r="Q103" i="51"/>
  <c r="P103" i="51"/>
  <c r="O103" i="51"/>
  <c r="N103" i="51"/>
  <c r="M103" i="51"/>
  <c r="L103" i="51"/>
  <c r="K103" i="51"/>
  <c r="J103" i="51"/>
  <c r="I103" i="51"/>
  <c r="H103" i="51"/>
  <c r="G103" i="51"/>
  <c r="F103" i="51"/>
  <c r="E103" i="51"/>
  <c r="D103" i="51"/>
  <c r="C103" i="51"/>
  <c r="CH102" i="51"/>
  <c r="CG102" i="51"/>
  <c r="CF102" i="51"/>
  <c r="CF115" i="51" s="1"/>
  <c r="CE102" i="51"/>
  <c r="CD102" i="51"/>
  <c r="CD115" i="51" s="1"/>
  <c r="CC102" i="51"/>
  <c r="CB102" i="51"/>
  <c r="CA102" i="51"/>
  <c r="BZ102" i="51"/>
  <c r="BY102" i="51"/>
  <c r="BX102" i="51"/>
  <c r="BW102" i="51"/>
  <c r="BV102" i="51"/>
  <c r="BU102" i="51"/>
  <c r="BT102" i="51"/>
  <c r="BS102" i="51"/>
  <c r="BR102" i="51"/>
  <c r="BQ102" i="51"/>
  <c r="BL102" i="51"/>
  <c r="BK102" i="51"/>
  <c r="BK115" i="51" s="1"/>
  <c r="BJ102" i="51"/>
  <c r="BI102" i="51"/>
  <c r="BH102" i="51"/>
  <c r="BG102" i="51"/>
  <c r="BF102" i="51"/>
  <c r="BE102" i="51"/>
  <c r="BD102" i="51"/>
  <c r="BC102" i="51"/>
  <c r="BB102" i="51"/>
  <c r="BA102" i="51"/>
  <c r="AZ102" i="51"/>
  <c r="AY102" i="51"/>
  <c r="AX102" i="51"/>
  <c r="AW102" i="51"/>
  <c r="AV102" i="51"/>
  <c r="AU102" i="51"/>
  <c r="AP102" i="51"/>
  <c r="AP115" i="51" s="1"/>
  <c r="AO102" i="51"/>
  <c r="AN102" i="51"/>
  <c r="AM102" i="51"/>
  <c r="AL102" i="51"/>
  <c r="AK102" i="51"/>
  <c r="AJ102" i="51"/>
  <c r="AI102" i="51"/>
  <c r="AH102" i="51"/>
  <c r="AG102" i="51"/>
  <c r="AF102" i="51"/>
  <c r="AE102" i="51"/>
  <c r="AD102" i="51"/>
  <c r="AC102" i="51"/>
  <c r="AB102" i="51"/>
  <c r="AA102" i="51"/>
  <c r="Z102" i="51"/>
  <c r="Y102" i="51"/>
  <c r="T102" i="51"/>
  <c r="S102" i="51"/>
  <c r="R102" i="51"/>
  <c r="Q102" i="51"/>
  <c r="P102" i="51"/>
  <c r="P115" i="51" s="1"/>
  <c r="O102" i="51"/>
  <c r="N102" i="51"/>
  <c r="M102" i="51"/>
  <c r="L102" i="51"/>
  <c r="K102" i="51"/>
  <c r="J102" i="51"/>
  <c r="I102" i="51"/>
  <c r="H102" i="51"/>
  <c r="G102" i="51"/>
  <c r="F102" i="51"/>
  <c r="E102" i="51"/>
  <c r="D102" i="51"/>
  <c r="C102" i="51"/>
  <c r="CH82" i="51"/>
  <c r="CG82" i="51"/>
  <c r="CF82" i="51"/>
  <c r="CF134" i="51" s="1"/>
  <c r="CE82" i="51"/>
  <c r="CE134" i="51" s="1"/>
  <c r="CD82" i="51"/>
  <c r="CD134" i="51" s="1"/>
  <c r="CC82" i="51"/>
  <c r="CC134" i="51" s="1"/>
  <c r="CB82" i="51"/>
  <c r="CA82" i="51"/>
  <c r="BZ82" i="51"/>
  <c r="BY82" i="51"/>
  <c r="BX82" i="51"/>
  <c r="BW82" i="51"/>
  <c r="BV82" i="51"/>
  <c r="BU82" i="51"/>
  <c r="BT82" i="51"/>
  <c r="BS82" i="51"/>
  <c r="BR82" i="51"/>
  <c r="BQ82" i="51"/>
  <c r="BL82" i="51"/>
  <c r="BL134" i="51" s="1"/>
  <c r="BK82" i="51"/>
  <c r="BK134" i="51" s="1"/>
  <c r="BJ82" i="51"/>
  <c r="BJ134" i="51" s="1"/>
  <c r="BI82" i="51"/>
  <c r="BI134" i="51" s="1"/>
  <c r="BH82" i="51"/>
  <c r="BH134" i="51" s="1"/>
  <c r="BG82" i="51"/>
  <c r="BF82" i="51"/>
  <c r="BE82" i="51"/>
  <c r="BD82" i="51"/>
  <c r="BC82" i="51"/>
  <c r="BB82" i="51"/>
  <c r="BA82" i="51"/>
  <c r="AZ82" i="51"/>
  <c r="AY82" i="51"/>
  <c r="AX82" i="51"/>
  <c r="AW82" i="51"/>
  <c r="AV82" i="51"/>
  <c r="AU82" i="51"/>
  <c r="AP82" i="51"/>
  <c r="AP134" i="51" s="1"/>
  <c r="AO82" i="51"/>
  <c r="AN82" i="51"/>
  <c r="AN134" i="51" s="1"/>
  <c r="AM82" i="51"/>
  <c r="AL82" i="51"/>
  <c r="AK82" i="51"/>
  <c r="AK134" i="51" s="1"/>
  <c r="AJ82" i="51"/>
  <c r="AI82" i="51"/>
  <c r="AH82" i="51"/>
  <c r="AG82" i="51"/>
  <c r="AF82" i="51"/>
  <c r="AE82" i="51"/>
  <c r="AD82" i="51"/>
  <c r="AC82" i="51"/>
  <c r="AB82" i="51"/>
  <c r="AA82" i="51"/>
  <c r="Z82" i="51"/>
  <c r="Y82" i="51"/>
  <c r="T82" i="51"/>
  <c r="S82" i="51"/>
  <c r="R82" i="51"/>
  <c r="Q82" i="51"/>
  <c r="P82" i="51"/>
  <c r="O82" i="51"/>
  <c r="N82" i="51"/>
  <c r="M82" i="51"/>
  <c r="L82" i="51"/>
  <c r="K82" i="51"/>
  <c r="J82" i="51"/>
  <c r="I82" i="51"/>
  <c r="H82" i="51"/>
  <c r="G82" i="51"/>
  <c r="F82" i="51"/>
  <c r="E82" i="51"/>
  <c r="D82" i="51"/>
  <c r="C82" i="51"/>
  <c r="CH81" i="51"/>
  <c r="CG81" i="51"/>
  <c r="CF81" i="51"/>
  <c r="CF133" i="51" s="1"/>
  <c r="CE81" i="51"/>
  <c r="CE133" i="51" s="1"/>
  <c r="CD81" i="51"/>
  <c r="CD133" i="51" s="1"/>
  <c r="CC81" i="51"/>
  <c r="CC133" i="51" s="1"/>
  <c r="CB81" i="51"/>
  <c r="CA81" i="51"/>
  <c r="BZ81" i="51"/>
  <c r="BY81" i="51"/>
  <c r="BX81" i="51"/>
  <c r="BW81" i="51"/>
  <c r="BV81" i="51"/>
  <c r="BU81" i="51"/>
  <c r="BT81" i="51"/>
  <c r="BS81" i="51"/>
  <c r="BR81" i="51"/>
  <c r="BQ81" i="51"/>
  <c r="BL81" i="51"/>
  <c r="BL133" i="51" s="1"/>
  <c r="BK81" i="51"/>
  <c r="BK133" i="51" s="1"/>
  <c r="BJ81" i="51"/>
  <c r="BJ133" i="51" s="1"/>
  <c r="BI81" i="51"/>
  <c r="BI133" i="51" s="1"/>
  <c r="BH81" i="51"/>
  <c r="BH133" i="51" s="1"/>
  <c r="BG81" i="51"/>
  <c r="BF81" i="51"/>
  <c r="BE81" i="51"/>
  <c r="BD81" i="51"/>
  <c r="BC81" i="51"/>
  <c r="BB81" i="51"/>
  <c r="BA81" i="51"/>
  <c r="AZ81" i="51"/>
  <c r="AY81" i="51"/>
  <c r="AX81" i="51"/>
  <c r="AW81" i="51"/>
  <c r="AV81" i="51"/>
  <c r="AU81" i="51"/>
  <c r="AP81" i="51"/>
  <c r="AP133" i="51" s="1"/>
  <c r="AO81" i="51"/>
  <c r="AO133" i="51" s="1"/>
  <c r="AN81" i="51"/>
  <c r="AN133" i="51" s="1"/>
  <c r="AM81" i="51"/>
  <c r="AL81" i="51"/>
  <c r="AK81" i="51"/>
  <c r="AK133" i="51" s="1"/>
  <c r="AJ81" i="51"/>
  <c r="AI81" i="51"/>
  <c r="AH81" i="51"/>
  <c r="AG81" i="51"/>
  <c r="AF81" i="51"/>
  <c r="AE81" i="51"/>
  <c r="AD81" i="51"/>
  <c r="AC81" i="51"/>
  <c r="AB81" i="51"/>
  <c r="AA81" i="51"/>
  <c r="Z81" i="51"/>
  <c r="Y81" i="51"/>
  <c r="T81" i="51"/>
  <c r="S81" i="51"/>
  <c r="R81" i="51"/>
  <c r="Q81" i="51"/>
  <c r="P81" i="51"/>
  <c r="O81" i="51"/>
  <c r="N81" i="51"/>
  <c r="M81" i="51"/>
  <c r="L81" i="51"/>
  <c r="K81" i="51"/>
  <c r="J81" i="51"/>
  <c r="I81" i="51"/>
  <c r="H81" i="51"/>
  <c r="G81" i="51"/>
  <c r="F81" i="51"/>
  <c r="E81" i="51"/>
  <c r="D81" i="51"/>
  <c r="C81" i="51"/>
  <c r="CH80" i="51"/>
  <c r="CG80" i="51"/>
  <c r="CF80" i="51"/>
  <c r="CF132" i="51" s="1"/>
  <c r="CE80" i="51"/>
  <c r="CE132" i="51" s="1"/>
  <c r="CD80" i="51"/>
  <c r="CD132" i="51" s="1"/>
  <c r="CC80" i="51"/>
  <c r="CC132" i="51" s="1"/>
  <c r="CB80" i="51"/>
  <c r="CA80" i="51"/>
  <c r="BZ80" i="51"/>
  <c r="BY80" i="51"/>
  <c r="BX80" i="51"/>
  <c r="BW80" i="51"/>
  <c r="BV80" i="51"/>
  <c r="BU80" i="51"/>
  <c r="BT80" i="51"/>
  <c r="BS80" i="51"/>
  <c r="BR80" i="51"/>
  <c r="BQ80" i="51"/>
  <c r="BL80" i="51"/>
  <c r="BL132" i="51" s="1"/>
  <c r="BK80" i="51"/>
  <c r="BK132" i="51" s="1"/>
  <c r="BJ80" i="51"/>
  <c r="BJ132" i="51" s="1"/>
  <c r="BI80" i="51"/>
  <c r="BI132" i="51" s="1"/>
  <c r="BH80" i="51"/>
  <c r="BH132" i="51" s="1"/>
  <c r="BG80" i="51"/>
  <c r="BF80" i="51"/>
  <c r="BE80" i="51"/>
  <c r="BD80" i="51"/>
  <c r="BC80" i="51"/>
  <c r="BB80" i="51"/>
  <c r="BA80" i="51"/>
  <c r="AZ80" i="51"/>
  <c r="AY80" i="51"/>
  <c r="AX80" i="51"/>
  <c r="AW80" i="51"/>
  <c r="AV80" i="51"/>
  <c r="AU80" i="51"/>
  <c r="AP80" i="51"/>
  <c r="AP132" i="51" s="1"/>
  <c r="AO80" i="51"/>
  <c r="AO132" i="51" s="1"/>
  <c r="AN80" i="51"/>
  <c r="AN132" i="51" s="1"/>
  <c r="AM80" i="51"/>
  <c r="AL80" i="51"/>
  <c r="AK80" i="51"/>
  <c r="AK132" i="51" s="1"/>
  <c r="AJ80" i="51"/>
  <c r="AI80" i="51"/>
  <c r="AH80" i="51"/>
  <c r="AG80" i="51"/>
  <c r="AF80" i="51"/>
  <c r="AE80" i="51"/>
  <c r="AD80" i="51"/>
  <c r="AC80" i="51"/>
  <c r="AB80" i="51"/>
  <c r="AA80" i="51"/>
  <c r="Z80" i="51"/>
  <c r="Y80" i="51"/>
  <c r="T80" i="51"/>
  <c r="S80" i="51"/>
  <c r="R80" i="51"/>
  <c r="Q80" i="51"/>
  <c r="P80" i="51"/>
  <c r="O80" i="51"/>
  <c r="N80" i="51"/>
  <c r="M80" i="51"/>
  <c r="L80" i="51"/>
  <c r="K80" i="51"/>
  <c r="J80" i="51"/>
  <c r="I80" i="51"/>
  <c r="H80" i="51"/>
  <c r="G80" i="51"/>
  <c r="F80" i="51"/>
  <c r="E80" i="51"/>
  <c r="D80" i="51"/>
  <c r="C80" i="51"/>
  <c r="CH79" i="51"/>
  <c r="CG79" i="51"/>
  <c r="CF79" i="51"/>
  <c r="CF131" i="51" s="1"/>
  <c r="CE79" i="51"/>
  <c r="CE131" i="51" s="1"/>
  <c r="CD79" i="51"/>
  <c r="CD131" i="51" s="1"/>
  <c r="CC79" i="51"/>
  <c r="CC131" i="51" s="1"/>
  <c r="CB79" i="51"/>
  <c r="CA79" i="51"/>
  <c r="BZ79" i="51"/>
  <c r="BY79" i="51"/>
  <c r="BX79" i="51"/>
  <c r="BW79" i="51"/>
  <c r="BV79" i="51"/>
  <c r="BU79" i="51"/>
  <c r="BT79" i="51"/>
  <c r="BS79" i="51"/>
  <c r="BR79" i="51"/>
  <c r="BQ79" i="51"/>
  <c r="BL79" i="51"/>
  <c r="BL131" i="51" s="1"/>
  <c r="BK79" i="51"/>
  <c r="BK131" i="51" s="1"/>
  <c r="BJ79" i="51"/>
  <c r="BJ131" i="51" s="1"/>
  <c r="BI79" i="51"/>
  <c r="BI131" i="51" s="1"/>
  <c r="BH79" i="51"/>
  <c r="BH131" i="51" s="1"/>
  <c r="BG79" i="51"/>
  <c r="BF79" i="51"/>
  <c r="BE79" i="51"/>
  <c r="BD79" i="51"/>
  <c r="BC79" i="51"/>
  <c r="BB79" i="51"/>
  <c r="BA79" i="51"/>
  <c r="AZ79" i="51"/>
  <c r="AY79" i="51"/>
  <c r="AX79" i="51"/>
  <c r="AW79" i="51"/>
  <c r="AV79" i="51"/>
  <c r="AU79" i="51"/>
  <c r="AP79" i="51"/>
  <c r="AP131" i="51" s="1"/>
  <c r="AO79" i="51"/>
  <c r="AO131" i="51" s="1"/>
  <c r="AN79" i="51"/>
  <c r="AN131" i="51" s="1"/>
  <c r="AM79" i="51"/>
  <c r="AL79" i="51"/>
  <c r="AK79" i="51"/>
  <c r="AK131" i="51" s="1"/>
  <c r="AJ79" i="51"/>
  <c r="AI79" i="51"/>
  <c r="AH79" i="51"/>
  <c r="AG79" i="51"/>
  <c r="AF79" i="51"/>
  <c r="AE79" i="51"/>
  <c r="AD79" i="51"/>
  <c r="AC79" i="51"/>
  <c r="AB79" i="51"/>
  <c r="AA79" i="51"/>
  <c r="Z79" i="51"/>
  <c r="Y79" i="51"/>
  <c r="T79" i="51"/>
  <c r="S79" i="51"/>
  <c r="R79" i="51"/>
  <c r="Q79" i="51"/>
  <c r="P79" i="51"/>
  <c r="O79" i="51"/>
  <c r="N79" i="51"/>
  <c r="M79" i="51"/>
  <c r="L79" i="51"/>
  <c r="K79" i="51"/>
  <c r="J79" i="51"/>
  <c r="I79" i="51"/>
  <c r="H79" i="51"/>
  <c r="G79" i="51"/>
  <c r="F79" i="51"/>
  <c r="E79" i="51"/>
  <c r="D79" i="51"/>
  <c r="C79" i="51"/>
  <c r="CH78" i="51"/>
  <c r="CG78" i="51"/>
  <c r="CF78" i="51"/>
  <c r="CF130" i="51" s="1"/>
  <c r="CE78" i="51"/>
  <c r="CE130" i="51" s="1"/>
  <c r="CD78" i="51"/>
  <c r="CD130" i="51" s="1"/>
  <c r="CC78" i="51"/>
  <c r="CC130" i="51" s="1"/>
  <c r="CB78" i="51"/>
  <c r="CA78" i="51"/>
  <c r="BZ78" i="51"/>
  <c r="BY78" i="51"/>
  <c r="BX78" i="51"/>
  <c r="BW78" i="51"/>
  <c r="BV78" i="51"/>
  <c r="BU78" i="51"/>
  <c r="BT78" i="51"/>
  <c r="BS78" i="51"/>
  <c r="BR78" i="51"/>
  <c r="BQ78" i="51"/>
  <c r="BL78" i="51"/>
  <c r="BL130" i="51" s="1"/>
  <c r="BK78" i="51"/>
  <c r="BK130" i="51" s="1"/>
  <c r="BJ78" i="51"/>
  <c r="BJ130" i="51" s="1"/>
  <c r="BI78" i="51"/>
  <c r="BI130" i="51" s="1"/>
  <c r="BH78" i="51"/>
  <c r="BH130" i="51" s="1"/>
  <c r="BG78" i="51"/>
  <c r="BF78" i="51"/>
  <c r="BE78" i="51"/>
  <c r="BD78" i="51"/>
  <c r="BC78" i="51"/>
  <c r="BB78" i="51"/>
  <c r="BA78" i="51"/>
  <c r="AZ78" i="51"/>
  <c r="AY78" i="51"/>
  <c r="AX78" i="51"/>
  <c r="AW78" i="51"/>
  <c r="AV78" i="51"/>
  <c r="AU78" i="51"/>
  <c r="AP78" i="51"/>
  <c r="AP130" i="51" s="1"/>
  <c r="AO78" i="51"/>
  <c r="AO130" i="51" s="1"/>
  <c r="AN78" i="51"/>
  <c r="AN130" i="51" s="1"/>
  <c r="AM78" i="51"/>
  <c r="AL78" i="51"/>
  <c r="AK78" i="51"/>
  <c r="AK130" i="51" s="1"/>
  <c r="AJ78" i="51"/>
  <c r="AI78" i="51"/>
  <c r="AH78" i="51"/>
  <c r="AG78" i="51"/>
  <c r="AF78" i="51"/>
  <c r="AE78" i="51"/>
  <c r="AD78" i="51"/>
  <c r="AC78" i="51"/>
  <c r="AB78" i="51"/>
  <c r="AA78" i="51"/>
  <c r="Z78" i="51"/>
  <c r="Y78" i="51"/>
  <c r="T78" i="51"/>
  <c r="S78" i="51"/>
  <c r="R78" i="51"/>
  <c r="Q78" i="51"/>
  <c r="P78" i="51"/>
  <c r="O78" i="51"/>
  <c r="N78" i="51"/>
  <c r="M78" i="51"/>
  <c r="L78" i="51"/>
  <c r="K78" i="51"/>
  <c r="J78" i="51"/>
  <c r="I78" i="51"/>
  <c r="H78" i="51"/>
  <c r="G78" i="51"/>
  <c r="F78" i="51"/>
  <c r="E78" i="51"/>
  <c r="D78" i="51"/>
  <c r="C78" i="51"/>
  <c r="CH77" i="51"/>
  <c r="CG77" i="51"/>
  <c r="CF77" i="51"/>
  <c r="CF129" i="51" s="1"/>
  <c r="CE77" i="51"/>
  <c r="CE129" i="51" s="1"/>
  <c r="CD77" i="51"/>
  <c r="CD129" i="51" s="1"/>
  <c r="CC77" i="51"/>
  <c r="CC129" i="51" s="1"/>
  <c r="CB77" i="51"/>
  <c r="CA77" i="51"/>
  <c r="BZ77" i="51"/>
  <c r="BY77" i="51"/>
  <c r="BX77" i="51"/>
  <c r="BW77" i="51"/>
  <c r="BV77" i="51"/>
  <c r="BU77" i="51"/>
  <c r="BT77" i="51"/>
  <c r="BS77" i="51"/>
  <c r="BR77" i="51"/>
  <c r="BQ77" i="51"/>
  <c r="BL77" i="51"/>
  <c r="BL129" i="51" s="1"/>
  <c r="BK77" i="51"/>
  <c r="BK129" i="51" s="1"/>
  <c r="BJ77" i="51"/>
  <c r="BJ129" i="51" s="1"/>
  <c r="BI77" i="51"/>
  <c r="BI129" i="51" s="1"/>
  <c r="BH77" i="51"/>
  <c r="BH129" i="51" s="1"/>
  <c r="BG77" i="51"/>
  <c r="BF77" i="51"/>
  <c r="BE77" i="51"/>
  <c r="BD77" i="51"/>
  <c r="BC77" i="51"/>
  <c r="BB77" i="51"/>
  <c r="BA77" i="51"/>
  <c r="AZ77" i="51"/>
  <c r="AY77" i="51"/>
  <c r="AX77" i="51"/>
  <c r="AW77" i="51"/>
  <c r="AV77" i="51"/>
  <c r="AU77" i="51"/>
  <c r="AP77" i="51"/>
  <c r="AP129" i="51" s="1"/>
  <c r="AO77" i="51"/>
  <c r="AO129" i="51" s="1"/>
  <c r="AN77" i="51"/>
  <c r="AN129" i="51" s="1"/>
  <c r="AM77" i="51"/>
  <c r="AL77" i="51"/>
  <c r="AK77" i="51"/>
  <c r="AK129" i="51" s="1"/>
  <c r="AJ77" i="51"/>
  <c r="AI77" i="51"/>
  <c r="AH77" i="51"/>
  <c r="AG77" i="51"/>
  <c r="AF77" i="51"/>
  <c r="AE77" i="51"/>
  <c r="AD77" i="51"/>
  <c r="AC77" i="51"/>
  <c r="AB77" i="51"/>
  <c r="AA77" i="51"/>
  <c r="Z77" i="51"/>
  <c r="Y77" i="51"/>
  <c r="T77" i="51"/>
  <c r="S77" i="51"/>
  <c r="R77" i="51"/>
  <c r="Q77" i="51"/>
  <c r="P77" i="51"/>
  <c r="O77" i="51"/>
  <c r="N77" i="51"/>
  <c r="M77" i="51"/>
  <c r="L77" i="51"/>
  <c r="K77" i="51"/>
  <c r="J77" i="51"/>
  <c r="I77" i="51"/>
  <c r="H77" i="51"/>
  <c r="G77" i="51"/>
  <c r="F77" i="51"/>
  <c r="E77" i="51"/>
  <c r="D77" i="51"/>
  <c r="C77" i="51"/>
  <c r="CH76" i="51"/>
  <c r="CG76" i="51"/>
  <c r="CF76" i="51"/>
  <c r="CF128" i="51" s="1"/>
  <c r="CE76" i="51"/>
  <c r="CE128" i="51" s="1"/>
  <c r="CD76" i="51"/>
  <c r="CD128" i="51" s="1"/>
  <c r="CC76" i="51"/>
  <c r="CC128" i="51" s="1"/>
  <c r="CB76" i="51"/>
  <c r="CA76" i="51"/>
  <c r="BZ76" i="51"/>
  <c r="BY76" i="51"/>
  <c r="BX76" i="51"/>
  <c r="BW76" i="51"/>
  <c r="BV76" i="51"/>
  <c r="BU76" i="51"/>
  <c r="BT76" i="51"/>
  <c r="BS76" i="51"/>
  <c r="BR76" i="51"/>
  <c r="BQ76" i="51"/>
  <c r="BL76" i="51"/>
  <c r="BL128" i="51" s="1"/>
  <c r="BK76" i="51"/>
  <c r="BK128" i="51" s="1"/>
  <c r="BJ76" i="51"/>
  <c r="BJ128" i="51" s="1"/>
  <c r="BI76" i="51"/>
  <c r="BI128" i="51" s="1"/>
  <c r="BH76" i="51"/>
  <c r="BH128" i="51" s="1"/>
  <c r="BG76" i="51"/>
  <c r="BF76" i="51"/>
  <c r="BE76" i="51"/>
  <c r="BD76" i="51"/>
  <c r="BC76" i="51"/>
  <c r="BB76" i="51"/>
  <c r="BA76" i="51"/>
  <c r="AZ76" i="51"/>
  <c r="AY76" i="51"/>
  <c r="AX76" i="51"/>
  <c r="AW76" i="51"/>
  <c r="AV76" i="51"/>
  <c r="AU76" i="51"/>
  <c r="AP76" i="51"/>
  <c r="AP128" i="51" s="1"/>
  <c r="AO76" i="51"/>
  <c r="AO128" i="51" s="1"/>
  <c r="AN76" i="51"/>
  <c r="AN128" i="51" s="1"/>
  <c r="AM76" i="51"/>
  <c r="AL76" i="51"/>
  <c r="AK76" i="51"/>
  <c r="AK128" i="51" s="1"/>
  <c r="AJ76" i="51"/>
  <c r="AI76" i="51"/>
  <c r="AH76" i="51"/>
  <c r="AG76" i="51"/>
  <c r="AF76" i="51"/>
  <c r="AE76" i="51"/>
  <c r="AD76" i="51"/>
  <c r="AC76" i="51"/>
  <c r="AB76" i="51"/>
  <c r="AA76" i="51"/>
  <c r="Z76" i="51"/>
  <c r="Y76" i="51"/>
  <c r="T76" i="51"/>
  <c r="S76" i="51"/>
  <c r="R76" i="51"/>
  <c r="Q76" i="51"/>
  <c r="P76" i="51"/>
  <c r="O76" i="51"/>
  <c r="N76" i="51"/>
  <c r="M76" i="51"/>
  <c r="L76" i="51"/>
  <c r="K76" i="51"/>
  <c r="J76" i="51"/>
  <c r="I76" i="51"/>
  <c r="H76" i="51"/>
  <c r="G76" i="51"/>
  <c r="F76" i="51"/>
  <c r="E76" i="51"/>
  <c r="D76" i="51"/>
  <c r="C76" i="51"/>
  <c r="CH75" i="51"/>
  <c r="CG75" i="51"/>
  <c r="CF75" i="51"/>
  <c r="CF127" i="51" s="1"/>
  <c r="CE75" i="51"/>
  <c r="CE127" i="51" s="1"/>
  <c r="CD75" i="51"/>
  <c r="CD127" i="51" s="1"/>
  <c r="CC75" i="51"/>
  <c r="CC127" i="51" s="1"/>
  <c r="CB75" i="51"/>
  <c r="CA75" i="51"/>
  <c r="BZ75" i="51"/>
  <c r="BY75" i="51"/>
  <c r="BX75" i="51"/>
  <c r="BW75" i="51"/>
  <c r="BV75" i="51"/>
  <c r="BU75" i="51"/>
  <c r="BT75" i="51"/>
  <c r="BS75" i="51"/>
  <c r="BR75" i="51"/>
  <c r="BQ75" i="51"/>
  <c r="BL75" i="51"/>
  <c r="BL127" i="51" s="1"/>
  <c r="BK75" i="51"/>
  <c r="BK127" i="51" s="1"/>
  <c r="BJ75" i="51"/>
  <c r="BJ127" i="51" s="1"/>
  <c r="BI75" i="51"/>
  <c r="BI127" i="51" s="1"/>
  <c r="BH75" i="51"/>
  <c r="BH127" i="51" s="1"/>
  <c r="BG75" i="51"/>
  <c r="BF75" i="51"/>
  <c r="BE75" i="51"/>
  <c r="BD75" i="51"/>
  <c r="BC75" i="51"/>
  <c r="BB75" i="51"/>
  <c r="BA75" i="51"/>
  <c r="AZ75" i="51"/>
  <c r="AY75" i="51"/>
  <c r="AX75" i="51"/>
  <c r="AW75" i="51"/>
  <c r="AV75" i="51"/>
  <c r="AU75" i="51"/>
  <c r="AP75" i="51"/>
  <c r="AP127" i="51" s="1"/>
  <c r="AO75" i="51"/>
  <c r="AO127" i="51" s="1"/>
  <c r="AN75" i="51"/>
  <c r="AN127" i="51" s="1"/>
  <c r="AM75" i="51"/>
  <c r="AL75" i="51"/>
  <c r="AK75" i="51"/>
  <c r="AK127" i="51" s="1"/>
  <c r="AJ75" i="51"/>
  <c r="AI75" i="51"/>
  <c r="AH75" i="51"/>
  <c r="AG75" i="51"/>
  <c r="AF75" i="51"/>
  <c r="AE75" i="51"/>
  <c r="AD75" i="51"/>
  <c r="AC75" i="51"/>
  <c r="AB75" i="51"/>
  <c r="AA75" i="51"/>
  <c r="Z75" i="51"/>
  <c r="Y75" i="51"/>
  <c r="T75" i="51"/>
  <c r="S75" i="51"/>
  <c r="R75" i="51"/>
  <c r="Q75" i="51"/>
  <c r="P75" i="51"/>
  <c r="O75" i="51"/>
  <c r="N75" i="51"/>
  <c r="M75" i="51"/>
  <c r="L75" i="51"/>
  <c r="K75" i="51"/>
  <c r="J75" i="51"/>
  <c r="I75" i="51"/>
  <c r="H75" i="51"/>
  <c r="G75" i="51"/>
  <c r="F75" i="51"/>
  <c r="E75" i="51"/>
  <c r="D75" i="51"/>
  <c r="C75" i="51"/>
  <c r="CH74" i="51"/>
  <c r="CG74" i="51"/>
  <c r="CF74" i="51"/>
  <c r="CF126" i="51" s="1"/>
  <c r="CE74" i="51"/>
  <c r="CE126" i="51" s="1"/>
  <c r="CD74" i="51"/>
  <c r="CD126" i="51" s="1"/>
  <c r="CC74" i="51"/>
  <c r="CC126" i="51" s="1"/>
  <c r="CB74" i="51"/>
  <c r="CA74" i="51"/>
  <c r="BZ74" i="51"/>
  <c r="BY74" i="51"/>
  <c r="BX74" i="51"/>
  <c r="BW74" i="51"/>
  <c r="BV74" i="51"/>
  <c r="BU74" i="51"/>
  <c r="BT74" i="51"/>
  <c r="BS74" i="51"/>
  <c r="BR74" i="51"/>
  <c r="BQ74" i="51"/>
  <c r="BL74" i="51"/>
  <c r="BL126" i="51" s="1"/>
  <c r="BK74" i="51"/>
  <c r="BK126" i="51" s="1"/>
  <c r="BJ74" i="51"/>
  <c r="BJ126" i="51" s="1"/>
  <c r="BI74" i="51"/>
  <c r="BI126" i="51" s="1"/>
  <c r="BH74" i="51"/>
  <c r="BH126" i="51" s="1"/>
  <c r="BG74" i="51"/>
  <c r="BF74" i="51"/>
  <c r="BE74" i="51"/>
  <c r="BD74" i="51"/>
  <c r="BC74" i="51"/>
  <c r="BB74" i="51"/>
  <c r="BA74" i="51"/>
  <c r="AZ74" i="51"/>
  <c r="AY74" i="51"/>
  <c r="AX74" i="51"/>
  <c r="AW74" i="51"/>
  <c r="AV74" i="51"/>
  <c r="AU74" i="51"/>
  <c r="AP74" i="51"/>
  <c r="AP126" i="51" s="1"/>
  <c r="AO74" i="51"/>
  <c r="AO126" i="51" s="1"/>
  <c r="AN74" i="51"/>
  <c r="AN126" i="51" s="1"/>
  <c r="AM74" i="51"/>
  <c r="AL74" i="51"/>
  <c r="AK74" i="51"/>
  <c r="AK126" i="51" s="1"/>
  <c r="AJ74" i="51"/>
  <c r="AI74" i="51"/>
  <c r="AH74" i="51"/>
  <c r="AG74" i="51"/>
  <c r="AF74" i="51"/>
  <c r="AE74" i="51"/>
  <c r="AD74" i="51"/>
  <c r="AC74" i="51"/>
  <c r="AB74" i="51"/>
  <c r="AA74" i="51"/>
  <c r="Z74" i="51"/>
  <c r="Y74" i="51"/>
  <c r="T74" i="51"/>
  <c r="S74" i="51"/>
  <c r="R74" i="51"/>
  <c r="Q74" i="51"/>
  <c r="P74" i="51"/>
  <c r="O74" i="51"/>
  <c r="N74" i="51"/>
  <c r="M74" i="51"/>
  <c r="L74" i="51"/>
  <c r="K74" i="51"/>
  <c r="J74" i="51"/>
  <c r="I74" i="51"/>
  <c r="H74" i="51"/>
  <c r="G74" i="51"/>
  <c r="F74" i="51"/>
  <c r="E74" i="51"/>
  <c r="D74" i="51"/>
  <c r="C74" i="51"/>
  <c r="CH73" i="51"/>
  <c r="CG73" i="51"/>
  <c r="CF73" i="51"/>
  <c r="CF125" i="51" s="1"/>
  <c r="CE73" i="51"/>
  <c r="CE125" i="51" s="1"/>
  <c r="CD73" i="51"/>
  <c r="CD125" i="51" s="1"/>
  <c r="CC73" i="51"/>
  <c r="CC125" i="51" s="1"/>
  <c r="CB73" i="51"/>
  <c r="CA73" i="51"/>
  <c r="BZ73" i="51"/>
  <c r="BY73" i="51"/>
  <c r="BX73" i="51"/>
  <c r="BW73" i="51"/>
  <c r="BV73" i="51"/>
  <c r="BU73" i="51"/>
  <c r="BT73" i="51"/>
  <c r="BS73" i="51"/>
  <c r="BR73" i="51"/>
  <c r="BQ73" i="51"/>
  <c r="BL73" i="51"/>
  <c r="BL125" i="51" s="1"/>
  <c r="BK73" i="51"/>
  <c r="BK125" i="51" s="1"/>
  <c r="BJ73" i="51"/>
  <c r="BJ125" i="51" s="1"/>
  <c r="BI73" i="51"/>
  <c r="BI125" i="51" s="1"/>
  <c r="BH73" i="51"/>
  <c r="BH125" i="51" s="1"/>
  <c r="BG73" i="51"/>
  <c r="BF73" i="51"/>
  <c r="BE73" i="51"/>
  <c r="BD73" i="51"/>
  <c r="BC73" i="51"/>
  <c r="BB73" i="51"/>
  <c r="BA73" i="51"/>
  <c r="AZ73" i="51"/>
  <c r="AY73" i="51"/>
  <c r="AX73" i="51"/>
  <c r="AW73" i="51"/>
  <c r="AV73" i="51"/>
  <c r="AU73" i="51"/>
  <c r="AP73" i="51"/>
  <c r="AP125" i="51" s="1"/>
  <c r="AO73" i="51"/>
  <c r="AO125" i="51" s="1"/>
  <c r="AN73" i="51"/>
  <c r="AN125" i="51" s="1"/>
  <c r="AM73" i="51"/>
  <c r="AL73" i="51"/>
  <c r="AK73" i="51"/>
  <c r="AK125" i="51" s="1"/>
  <c r="AJ73" i="51"/>
  <c r="AI73" i="51"/>
  <c r="AH73" i="51"/>
  <c r="AG73" i="51"/>
  <c r="AF73" i="51"/>
  <c r="AE73" i="51"/>
  <c r="AD73" i="51"/>
  <c r="AC73" i="51"/>
  <c r="AB73" i="51"/>
  <c r="AA73" i="51"/>
  <c r="Z73" i="51"/>
  <c r="Y73" i="51"/>
  <c r="T73" i="51"/>
  <c r="S73" i="51"/>
  <c r="R73" i="51"/>
  <c r="Q73" i="51"/>
  <c r="P73" i="51"/>
  <c r="O73" i="51"/>
  <c r="N73" i="51"/>
  <c r="M73" i="51"/>
  <c r="L73" i="51"/>
  <c r="K73" i="51"/>
  <c r="J73" i="51"/>
  <c r="I73" i="51"/>
  <c r="H73" i="51"/>
  <c r="G73" i="51"/>
  <c r="F73" i="51"/>
  <c r="E73" i="51"/>
  <c r="D73" i="51"/>
  <c r="C73" i="51"/>
  <c r="CH72" i="51"/>
  <c r="CG72" i="51"/>
  <c r="CF72" i="51"/>
  <c r="CF124" i="51" s="1"/>
  <c r="CE72" i="51"/>
  <c r="CE124" i="51" s="1"/>
  <c r="CD72" i="51"/>
  <c r="CD124" i="51" s="1"/>
  <c r="CC72" i="51"/>
  <c r="CC124" i="51" s="1"/>
  <c r="CB72" i="51"/>
  <c r="CA72" i="51"/>
  <c r="BZ72" i="51"/>
  <c r="BY72" i="51"/>
  <c r="BX72" i="51"/>
  <c r="BW72" i="51"/>
  <c r="BV72" i="51"/>
  <c r="BU72" i="51"/>
  <c r="BT72" i="51"/>
  <c r="BS72" i="51"/>
  <c r="BR72" i="51"/>
  <c r="BQ72" i="51"/>
  <c r="BL72" i="51"/>
  <c r="BL124" i="51" s="1"/>
  <c r="BK72" i="51"/>
  <c r="BK124" i="51" s="1"/>
  <c r="BJ72" i="51"/>
  <c r="BJ124" i="51" s="1"/>
  <c r="BI72" i="51"/>
  <c r="BI124" i="51" s="1"/>
  <c r="BH72" i="51"/>
  <c r="BH124" i="51" s="1"/>
  <c r="BG72" i="51"/>
  <c r="BF72" i="51"/>
  <c r="BE72" i="51"/>
  <c r="BD72" i="51"/>
  <c r="BC72" i="51"/>
  <c r="BB72" i="51"/>
  <c r="BA72" i="51"/>
  <c r="AZ72" i="51"/>
  <c r="AY72" i="51"/>
  <c r="AX72" i="51"/>
  <c r="AW72" i="51"/>
  <c r="AV72" i="51"/>
  <c r="AU72" i="51"/>
  <c r="AP72" i="51"/>
  <c r="AP124" i="51" s="1"/>
  <c r="AO72" i="51"/>
  <c r="AO124" i="51" s="1"/>
  <c r="AN72" i="51"/>
  <c r="AN124" i="51" s="1"/>
  <c r="AM72" i="51"/>
  <c r="AL72" i="51"/>
  <c r="AK72" i="51"/>
  <c r="AK124" i="51" s="1"/>
  <c r="AJ72" i="51"/>
  <c r="AI72" i="51"/>
  <c r="AH72" i="51"/>
  <c r="AG72" i="51"/>
  <c r="AF72" i="51"/>
  <c r="AE72" i="51"/>
  <c r="AD72" i="51"/>
  <c r="AC72" i="51"/>
  <c r="AB72" i="51"/>
  <c r="AA72" i="51"/>
  <c r="Z72" i="51"/>
  <c r="Y72" i="51"/>
  <c r="T72" i="51"/>
  <c r="S72" i="51"/>
  <c r="R72" i="51"/>
  <c r="Q72" i="51"/>
  <c r="P72" i="51"/>
  <c r="O72" i="51"/>
  <c r="N72" i="51"/>
  <c r="M72" i="51"/>
  <c r="L72" i="51"/>
  <c r="K72" i="51"/>
  <c r="J72" i="51"/>
  <c r="I72" i="51"/>
  <c r="H72" i="51"/>
  <c r="G72" i="51"/>
  <c r="F72" i="51"/>
  <c r="E72" i="51"/>
  <c r="D72" i="51"/>
  <c r="C72" i="51"/>
  <c r="CH71" i="51"/>
  <c r="CG71" i="51"/>
  <c r="CF71" i="51"/>
  <c r="CF123" i="51" s="1"/>
  <c r="CE71" i="51"/>
  <c r="CE123" i="51" s="1"/>
  <c r="CD71" i="51"/>
  <c r="CD123" i="51" s="1"/>
  <c r="CC71" i="51"/>
  <c r="CC123" i="51" s="1"/>
  <c r="CB71" i="51"/>
  <c r="CA71" i="51"/>
  <c r="BZ71" i="51"/>
  <c r="BY71" i="51"/>
  <c r="BX71" i="51"/>
  <c r="BW71" i="51"/>
  <c r="BV71" i="51"/>
  <c r="BU71" i="51"/>
  <c r="BT71" i="51"/>
  <c r="BS71" i="51"/>
  <c r="BR71" i="51"/>
  <c r="BQ71" i="51"/>
  <c r="BL71" i="51"/>
  <c r="BL123" i="51" s="1"/>
  <c r="BK71" i="51"/>
  <c r="BK123" i="51" s="1"/>
  <c r="BJ71" i="51"/>
  <c r="BJ123" i="51" s="1"/>
  <c r="BI71" i="51"/>
  <c r="BI123" i="51" s="1"/>
  <c r="BH71" i="51"/>
  <c r="BH123" i="51" s="1"/>
  <c r="BG71" i="51"/>
  <c r="BF71" i="51"/>
  <c r="BE71" i="51"/>
  <c r="BD71" i="51"/>
  <c r="BC71" i="51"/>
  <c r="BB71" i="51"/>
  <c r="BA71" i="51"/>
  <c r="AZ71" i="51"/>
  <c r="AY71" i="51"/>
  <c r="AX71" i="51"/>
  <c r="AW71" i="51"/>
  <c r="AV71" i="51"/>
  <c r="AU71" i="51"/>
  <c r="AP71" i="51"/>
  <c r="AP123" i="51" s="1"/>
  <c r="AO71" i="51"/>
  <c r="AO123" i="51" s="1"/>
  <c r="AN71" i="51"/>
  <c r="AN123" i="51" s="1"/>
  <c r="AM71" i="51"/>
  <c r="AL71" i="51"/>
  <c r="AK71" i="51"/>
  <c r="AK123" i="51" s="1"/>
  <c r="AJ71" i="51"/>
  <c r="AI71" i="51"/>
  <c r="AH71" i="51"/>
  <c r="AG71" i="51"/>
  <c r="AF71" i="51"/>
  <c r="AE71" i="51"/>
  <c r="AD71" i="51"/>
  <c r="AC71" i="51"/>
  <c r="AB71" i="51"/>
  <c r="AA71" i="51"/>
  <c r="Z71" i="51"/>
  <c r="Y71" i="51"/>
  <c r="T71" i="51"/>
  <c r="S71" i="51"/>
  <c r="R71" i="51"/>
  <c r="Q71" i="51"/>
  <c r="P71" i="51"/>
  <c r="O71" i="51"/>
  <c r="N71" i="51"/>
  <c r="M71" i="51"/>
  <c r="L71" i="51"/>
  <c r="K71" i="51"/>
  <c r="J71" i="51"/>
  <c r="I71" i="51"/>
  <c r="H71" i="51"/>
  <c r="G71" i="51"/>
  <c r="F71" i="51"/>
  <c r="E71" i="51"/>
  <c r="D71" i="51"/>
  <c r="C71" i="51"/>
  <c r="CH70" i="51"/>
  <c r="CG70" i="51"/>
  <c r="CF70" i="51"/>
  <c r="CF122" i="51" s="1"/>
  <c r="CE70" i="51"/>
  <c r="CE122" i="51" s="1"/>
  <c r="CD70" i="51"/>
  <c r="CD122" i="51" s="1"/>
  <c r="CC70" i="51"/>
  <c r="CC122" i="51" s="1"/>
  <c r="CB70" i="51"/>
  <c r="CA70" i="51"/>
  <c r="BZ70" i="51"/>
  <c r="BY70" i="51"/>
  <c r="BX70" i="51"/>
  <c r="BW70" i="51"/>
  <c r="BV70" i="51"/>
  <c r="BU70" i="51"/>
  <c r="BT70" i="51"/>
  <c r="BS70" i="51"/>
  <c r="BR70" i="51"/>
  <c r="BQ70" i="51"/>
  <c r="BL70" i="51"/>
  <c r="BL122" i="51" s="1"/>
  <c r="BK70" i="51"/>
  <c r="BK122" i="51" s="1"/>
  <c r="BJ70" i="51"/>
  <c r="BJ122" i="51" s="1"/>
  <c r="BI70" i="51"/>
  <c r="BI122" i="51" s="1"/>
  <c r="BH70" i="51"/>
  <c r="BH122" i="51" s="1"/>
  <c r="BG70" i="51"/>
  <c r="BF70" i="51"/>
  <c r="BE70" i="51"/>
  <c r="BD70" i="51"/>
  <c r="BC70" i="51"/>
  <c r="BB70" i="51"/>
  <c r="BA70" i="51"/>
  <c r="AZ70" i="51"/>
  <c r="AY70" i="51"/>
  <c r="AX70" i="51"/>
  <c r="AW70" i="51"/>
  <c r="AV70" i="51"/>
  <c r="AU70" i="51"/>
  <c r="AP70" i="51"/>
  <c r="AP122" i="51" s="1"/>
  <c r="AO70" i="51"/>
  <c r="AO122" i="51" s="1"/>
  <c r="AN70" i="51"/>
  <c r="AN122" i="51" s="1"/>
  <c r="AM70" i="51"/>
  <c r="AL70" i="51"/>
  <c r="AK70" i="51"/>
  <c r="AK122" i="51" s="1"/>
  <c r="AJ70" i="51"/>
  <c r="AI70" i="51"/>
  <c r="AH70" i="51"/>
  <c r="AG70" i="51"/>
  <c r="AF70" i="51"/>
  <c r="AE70" i="51"/>
  <c r="AD70" i="51"/>
  <c r="AC70" i="51"/>
  <c r="AB70" i="51"/>
  <c r="AA70" i="51"/>
  <c r="Z70" i="51"/>
  <c r="Y70" i="51"/>
  <c r="T70" i="51"/>
  <c r="S70" i="51"/>
  <c r="R70" i="51"/>
  <c r="Q70" i="51"/>
  <c r="P70" i="51"/>
  <c r="O70" i="51"/>
  <c r="O83" i="51" s="1"/>
  <c r="N70" i="51"/>
  <c r="M70" i="51"/>
  <c r="L70" i="51"/>
  <c r="K70" i="51"/>
  <c r="J70" i="51"/>
  <c r="I70" i="51"/>
  <c r="H70" i="51"/>
  <c r="G70" i="51"/>
  <c r="F70" i="51"/>
  <c r="E70" i="51"/>
  <c r="D70" i="51"/>
  <c r="C70" i="51"/>
  <c r="CH65" i="51"/>
  <c r="CH139" i="51" s="1"/>
  <c r="CG65" i="51"/>
  <c r="CG139" i="51" s="1"/>
  <c r="CF65" i="51"/>
  <c r="CF139" i="51" s="1"/>
  <c r="CE65" i="51"/>
  <c r="CE139" i="51" s="1"/>
  <c r="CD65" i="51"/>
  <c r="CD139" i="51" s="1"/>
  <c r="CC65" i="51"/>
  <c r="CC139" i="51" s="1"/>
  <c r="CB65" i="51"/>
  <c r="CB139" i="51" s="1"/>
  <c r="CA65" i="51"/>
  <c r="CA139" i="51" s="1"/>
  <c r="BZ65" i="51"/>
  <c r="BZ139" i="51" s="1"/>
  <c r="BY65" i="51"/>
  <c r="BY139" i="51" s="1"/>
  <c r="BX65" i="51"/>
  <c r="BX139" i="51" s="1"/>
  <c r="BW65" i="51"/>
  <c r="BW139" i="51" s="1"/>
  <c r="BV65" i="51"/>
  <c r="BV139" i="51" s="1"/>
  <c r="BU65" i="51"/>
  <c r="BU139" i="51" s="1"/>
  <c r="BT65" i="51"/>
  <c r="BT139" i="51" s="1"/>
  <c r="BS65" i="51"/>
  <c r="BS139" i="51" s="1"/>
  <c r="BR65" i="51"/>
  <c r="BR139" i="51" s="1"/>
  <c r="BQ65" i="51"/>
  <c r="BQ139" i="51" s="1"/>
  <c r="BL65" i="51"/>
  <c r="BL139" i="51" s="1"/>
  <c r="BK65" i="51"/>
  <c r="BK139" i="51" s="1"/>
  <c r="BJ65" i="51"/>
  <c r="BJ139" i="51" s="1"/>
  <c r="BI65" i="51"/>
  <c r="BI139" i="51" s="1"/>
  <c r="BH65" i="51"/>
  <c r="BH139" i="51" s="1"/>
  <c r="BG65" i="51"/>
  <c r="BG139" i="51" s="1"/>
  <c r="BF65" i="51"/>
  <c r="BF139" i="51" s="1"/>
  <c r="BE65" i="51"/>
  <c r="BE139" i="51" s="1"/>
  <c r="BD65" i="51"/>
  <c r="BD139" i="51" s="1"/>
  <c r="BC65" i="51"/>
  <c r="BC139" i="51" s="1"/>
  <c r="BB65" i="51"/>
  <c r="BB139" i="51" s="1"/>
  <c r="BA65" i="51"/>
  <c r="BA139" i="51" s="1"/>
  <c r="AZ65" i="51"/>
  <c r="AZ139" i="51" s="1"/>
  <c r="AY65" i="51"/>
  <c r="AY139" i="51" s="1"/>
  <c r="AX65" i="51"/>
  <c r="AX139" i="51" s="1"/>
  <c r="AW65" i="51"/>
  <c r="AW139" i="51" s="1"/>
  <c r="AV65" i="51"/>
  <c r="AV139" i="51" s="1"/>
  <c r="AU65" i="51"/>
  <c r="AU139" i="51" s="1"/>
  <c r="AP65" i="51"/>
  <c r="AP139" i="51" s="1"/>
  <c r="AO65" i="51"/>
  <c r="AO139" i="51" s="1"/>
  <c r="AN65" i="51"/>
  <c r="AN139" i="51" s="1"/>
  <c r="AM65" i="51"/>
  <c r="AM139" i="51" s="1"/>
  <c r="AL65" i="51"/>
  <c r="AL139" i="51" s="1"/>
  <c r="AK65" i="51"/>
  <c r="AK139" i="51" s="1"/>
  <c r="AJ65" i="51"/>
  <c r="AJ139" i="51" s="1"/>
  <c r="AI65" i="51"/>
  <c r="AI139" i="51" s="1"/>
  <c r="AH65" i="51"/>
  <c r="AH139" i="51" s="1"/>
  <c r="AG65" i="51"/>
  <c r="AG139" i="51" s="1"/>
  <c r="AF65" i="51"/>
  <c r="AF139" i="51" s="1"/>
  <c r="AE65" i="51"/>
  <c r="AE139" i="51" s="1"/>
  <c r="AD65" i="51"/>
  <c r="AD139" i="51" s="1"/>
  <c r="AC65" i="51"/>
  <c r="AC139" i="51" s="1"/>
  <c r="AB65" i="51"/>
  <c r="AB139" i="51" s="1"/>
  <c r="AA65" i="51"/>
  <c r="AA139" i="51" s="1"/>
  <c r="Z65" i="51"/>
  <c r="Z139" i="51" s="1"/>
  <c r="Y65" i="51"/>
  <c r="Y139" i="51" s="1"/>
  <c r="T65" i="51"/>
  <c r="T139" i="51" s="1"/>
  <c r="S65" i="51"/>
  <c r="S139" i="51" s="1"/>
  <c r="R65" i="51"/>
  <c r="R139" i="51" s="1"/>
  <c r="Q65" i="51"/>
  <c r="Q139" i="51" s="1"/>
  <c r="P65" i="51"/>
  <c r="P139" i="51" s="1"/>
  <c r="O65" i="51"/>
  <c r="O139" i="51" s="1"/>
  <c r="N65" i="51"/>
  <c r="N139" i="51" s="1"/>
  <c r="M65" i="51"/>
  <c r="M139" i="51" s="1"/>
  <c r="L65" i="51"/>
  <c r="L139" i="51" s="1"/>
  <c r="K65" i="51"/>
  <c r="K139" i="51" s="1"/>
  <c r="J65" i="51"/>
  <c r="J139" i="51" s="1"/>
  <c r="I65" i="51"/>
  <c r="I139" i="51" s="1"/>
  <c r="H65" i="51"/>
  <c r="H139" i="51" s="1"/>
  <c r="G65" i="51"/>
  <c r="G139" i="51" s="1"/>
  <c r="F65" i="51"/>
  <c r="F139" i="51" s="1"/>
  <c r="E65" i="51"/>
  <c r="E139" i="51" s="1"/>
  <c r="D65" i="51"/>
  <c r="D139" i="51" s="1"/>
  <c r="C65" i="51"/>
  <c r="C139" i="51" s="1"/>
  <c r="CI64" i="51"/>
  <c r="BM64" i="51"/>
  <c r="AQ64" i="51"/>
  <c r="U64" i="51"/>
  <c r="CI63" i="51"/>
  <c r="BM63" i="51"/>
  <c r="AQ63" i="51"/>
  <c r="U63" i="51"/>
  <c r="CI62" i="51"/>
  <c r="BM62" i="51"/>
  <c r="AQ62" i="51"/>
  <c r="U62" i="51"/>
  <c r="CI61" i="51"/>
  <c r="BM61" i="51"/>
  <c r="AQ61" i="51"/>
  <c r="U61" i="51"/>
  <c r="CI60" i="51"/>
  <c r="BM60" i="51"/>
  <c r="AQ60" i="51"/>
  <c r="U60" i="51"/>
  <c r="CI59" i="51"/>
  <c r="BM59" i="51"/>
  <c r="AQ59" i="51"/>
  <c r="U59" i="51"/>
  <c r="CI58" i="51"/>
  <c r="BM58" i="51"/>
  <c r="AQ58" i="51"/>
  <c r="U58" i="51"/>
  <c r="CI57" i="51"/>
  <c r="BM57" i="51"/>
  <c r="AQ57" i="51"/>
  <c r="U57" i="51"/>
  <c r="CI56" i="51"/>
  <c r="BM56" i="51"/>
  <c r="AQ56" i="51"/>
  <c r="U56" i="51"/>
  <c r="CI55" i="51"/>
  <c r="BM55" i="51"/>
  <c r="AQ55" i="51"/>
  <c r="U55" i="51"/>
  <c r="CI54" i="51"/>
  <c r="BM54" i="51"/>
  <c r="AQ54" i="51"/>
  <c r="U54" i="51"/>
  <c r="CI53" i="51"/>
  <c r="BM53" i="51"/>
  <c r="AQ53" i="51"/>
  <c r="U53" i="51"/>
  <c r="CI52" i="51"/>
  <c r="BM52" i="51"/>
  <c r="AQ52" i="51"/>
  <c r="U52" i="51"/>
  <c r="CH49" i="51"/>
  <c r="CH138" i="51" s="1"/>
  <c r="CG49" i="51"/>
  <c r="CG138" i="51" s="1"/>
  <c r="CF49" i="51"/>
  <c r="CF138" i="51" s="1"/>
  <c r="CE49" i="51"/>
  <c r="CE138" i="51" s="1"/>
  <c r="CD49" i="51"/>
  <c r="CD138" i="51" s="1"/>
  <c r="CC49" i="51"/>
  <c r="CC138" i="51" s="1"/>
  <c r="CB49" i="51"/>
  <c r="CB138" i="51" s="1"/>
  <c r="CA49" i="51"/>
  <c r="CA138" i="51" s="1"/>
  <c r="BZ49" i="51"/>
  <c r="BZ138" i="51" s="1"/>
  <c r="BY49" i="51"/>
  <c r="BY138" i="51" s="1"/>
  <c r="BX49" i="51"/>
  <c r="BX138" i="51" s="1"/>
  <c r="BW49" i="51"/>
  <c r="BW138" i="51" s="1"/>
  <c r="BV49" i="51"/>
  <c r="BV138" i="51" s="1"/>
  <c r="BU49" i="51"/>
  <c r="BU138" i="51" s="1"/>
  <c r="BT49" i="51"/>
  <c r="BT138" i="51" s="1"/>
  <c r="BS49" i="51"/>
  <c r="BS138" i="51" s="1"/>
  <c r="BR49" i="51"/>
  <c r="BR138" i="51" s="1"/>
  <c r="BQ49" i="51"/>
  <c r="BQ138" i="51" s="1"/>
  <c r="BL49" i="51"/>
  <c r="BL138" i="51" s="1"/>
  <c r="BK49" i="51"/>
  <c r="BK138" i="51" s="1"/>
  <c r="BJ49" i="51"/>
  <c r="BJ138" i="51" s="1"/>
  <c r="BI49" i="51"/>
  <c r="BI138" i="51" s="1"/>
  <c r="BH49" i="51"/>
  <c r="BH138" i="51" s="1"/>
  <c r="BG49" i="51"/>
  <c r="BG138" i="51" s="1"/>
  <c r="BF49" i="51"/>
  <c r="BF138" i="51" s="1"/>
  <c r="BE49" i="51"/>
  <c r="BE138" i="51" s="1"/>
  <c r="BD49" i="51"/>
  <c r="BD138" i="51" s="1"/>
  <c r="BC49" i="51"/>
  <c r="BC138" i="51" s="1"/>
  <c r="BB49" i="51"/>
  <c r="BB138" i="51" s="1"/>
  <c r="BA49" i="51"/>
  <c r="BA138" i="51" s="1"/>
  <c r="AZ49" i="51"/>
  <c r="AZ138" i="51" s="1"/>
  <c r="AY49" i="51"/>
  <c r="AY138" i="51" s="1"/>
  <c r="AX49" i="51"/>
  <c r="AX138" i="51" s="1"/>
  <c r="AW49" i="51"/>
  <c r="AW138" i="51" s="1"/>
  <c r="AV49" i="51"/>
  <c r="AV138" i="51" s="1"/>
  <c r="AU49" i="51"/>
  <c r="AU138" i="51" s="1"/>
  <c r="AP49" i="51"/>
  <c r="AP138" i="51" s="1"/>
  <c r="AO49" i="51"/>
  <c r="AO138" i="51" s="1"/>
  <c r="AN49" i="51"/>
  <c r="AN138" i="51" s="1"/>
  <c r="AM49" i="51"/>
  <c r="AM138" i="51" s="1"/>
  <c r="AL49" i="51"/>
  <c r="AL138" i="51" s="1"/>
  <c r="AK49" i="51"/>
  <c r="AK138" i="51" s="1"/>
  <c r="AJ49" i="51"/>
  <c r="AJ138" i="51" s="1"/>
  <c r="AI49" i="51"/>
  <c r="AI138" i="51" s="1"/>
  <c r="AH49" i="51"/>
  <c r="AH138" i="51" s="1"/>
  <c r="AG49" i="51"/>
  <c r="AG138" i="51" s="1"/>
  <c r="AF49" i="51"/>
  <c r="AF138" i="51" s="1"/>
  <c r="AE49" i="51"/>
  <c r="AE138" i="51" s="1"/>
  <c r="AD49" i="51"/>
  <c r="AD138" i="51" s="1"/>
  <c r="AC49" i="51"/>
  <c r="AC138" i="51" s="1"/>
  <c r="AB49" i="51"/>
  <c r="AB138" i="51" s="1"/>
  <c r="AA49" i="51"/>
  <c r="AA138" i="51" s="1"/>
  <c r="Z49" i="51"/>
  <c r="Z138" i="51" s="1"/>
  <c r="Y49" i="51"/>
  <c r="Y138" i="51" s="1"/>
  <c r="T49" i="51"/>
  <c r="T138" i="51" s="1"/>
  <c r="S49" i="51"/>
  <c r="S138" i="51" s="1"/>
  <c r="R49" i="51"/>
  <c r="R138" i="51" s="1"/>
  <c r="Q49" i="51"/>
  <c r="Q138" i="51" s="1"/>
  <c r="P49" i="51"/>
  <c r="P138" i="51" s="1"/>
  <c r="O49" i="51"/>
  <c r="O138" i="51" s="1"/>
  <c r="N49" i="51"/>
  <c r="N138" i="51" s="1"/>
  <c r="M49" i="51"/>
  <c r="M138" i="51" s="1"/>
  <c r="L49" i="51"/>
  <c r="L138" i="51" s="1"/>
  <c r="K49" i="51"/>
  <c r="K138" i="51" s="1"/>
  <c r="J49" i="51"/>
  <c r="J138" i="51" s="1"/>
  <c r="I49" i="51"/>
  <c r="I138" i="51" s="1"/>
  <c r="H49" i="51"/>
  <c r="H138" i="51" s="1"/>
  <c r="G49" i="51"/>
  <c r="G138" i="51" s="1"/>
  <c r="F49" i="51"/>
  <c r="F138" i="51" s="1"/>
  <c r="E49" i="51"/>
  <c r="E138" i="51" s="1"/>
  <c r="D49" i="51"/>
  <c r="D138" i="51" s="1"/>
  <c r="C49" i="51"/>
  <c r="C138" i="51" s="1"/>
  <c r="CI48" i="51"/>
  <c r="BM48" i="51"/>
  <c r="AQ48" i="51"/>
  <c r="U48" i="51"/>
  <c r="CI47" i="51"/>
  <c r="BM47" i="51"/>
  <c r="AQ47" i="51"/>
  <c r="U47" i="51"/>
  <c r="CI46" i="51"/>
  <c r="BM46" i="51"/>
  <c r="AQ46" i="51"/>
  <c r="U46" i="51"/>
  <c r="CI45" i="51"/>
  <c r="BM45" i="51"/>
  <c r="AQ45" i="51"/>
  <c r="U45" i="51"/>
  <c r="CI44" i="51"/>
  <c r="BM44" i="51"/>
  <c r="AQ44" i="51"/>
  <c r="U44" i="51"/>
  <c r="CI43" i="51"/>
  <c r="BM43" i="51"/>
  <c r="AQ43" i="51"/>
  <c r="U43" i="51"/>
  <c r="CI42" i="51"/>
  <c r="BM42" i="51"/>
  <c r="AQ42" i="51"/>
  <c r="U42" i="51"/>
  <c r="CI41" i="51"/>
  <c r="BM41" i="51"/>
  <c r="AQ41" i="51"/>
  <c r="U41" i="51"/>
  <c r="CI40" i="51"/>
  <c r="BM40" i="51"/>
  <c r="AQ40" i="51"/>
  <c r="U40" i="51"/>
  <c r="CI39" i="51"/>
  <c r="BM39" i="51"/>
  <c r="AQ39" i="51"/>
  <c r="U39" i="51"/>
  <c r="CI38" i="51"/>
  <c r="BM38" i="51"/>
  <c r="AQ38" i="51"/>
  <c r="U38" i="51"/>
  <c r="CI37" i="51"/>
  <c r="BM37" i="51"/>
  <c r="AQ37" i="51"/>
  <c r="U37" i="51"/>
  <c r="CI36" i="51"/>
  <c r="BM36" i="51"/>
  <c r="BN48" i="51" s="1"/>
  <c r="AQ36" i="51"/>
  <c r="U36" i="51"/>
  <c r="CH33" i="51"/>
  <c r="CG33" i="51"/>
  <c r="CF33" i="51"/>
  <c r="CE33" i="51"/>
  <c r="CD33" i="51"/>
  <c r="CC33" i="51"/>
  <c r="CB33" i="51"/>
  <c r="CA33" i="51"/>
  <c r="BZ33" i="51"/>
  <c r="BY33" i="51"/>
  <c r="BX33" i="51"/>
  <c r="BW33" i="51"/>
  <c r="BV33" i="51"/>
  <c r="BU33" i="51"/>
  <c r="BT33" i="51"/>
  <c r="BS33" i="51"/>
  <c r="BR33" i="51"/>
  <c r="BQ33" i="51"/>
  <c r="BL33" i="51"/>
  <c r="BK33" i="51"/>
  <c r="BJ33" i="51"/>
  <c r="BI33" i="51"/>
  <c r="BH33" i="51"/>
  <c r="BG33" i="51"/>
  <c r="BF33" i="51"/>
  <c r="BE33" i="51"/>
  <c r="BD33" i="51"/>
  <c r="BC33" i="51"/>
  <c r="BB33" i="51"/>
  <c r="BA33" i="51"/>
  <c r="AZ33" i="51"/>
  <c r="AY33" i="51"/>
  <c r="AX33" i="51"/>
  <c r="AW33" i="51"/>
  <c r="AV33" i="51"/>
  <c r="AU33" i="51"/>
  <c r="AP33" i="51"/>
  <c r="AO33" i="51"/>
  <c r="AN33" i="51"/>
  <c r="AM33" i="51"/>
  <c r="AL33" i="51"/>
  <c r="AK33" i="51"/>
  <c r="AJ33" i="51"/>
  <c r="AI33" i="51"/>
  <c r="AH33" i="51"/>
  <c r="AG33" i="51"/>
  <c r="AF33" i="51"/>
  <c r="AE33" i="51"/>
  <c r="AD33" i="51"/>
  <c r="AC33" i="51"/>
  <c r="AB33" i="51"/>
  <c r="AA33" i="51"/>
  <c r="Z33" i="51"/>
  <c r="Y33" i="51"/>
  <c r="T33" i="51"/>
  <c r="S33" i="51"/>
  <c r="R33" i="51"/>
  <c r="Q33" i="51"/>
  <c r="P33" i="51"/>
  <c r="O33" i="51"/>
  <c r="N33" i="51"/>
  <c r="M33" i="51"/>
  <c r="L33" i="51"/>
  <c r="K33" i="51"/>
  <c r="J33" i="51"/>
  <c r="I33" i="51"/>
  <c r="H33" i="51"/>
  <c r="G33" i="51"/>
  <c r="F33" i="51"/>
  <c r="E33" i="51"/>
  <c r="D33" i="51"/>
  <c r="C33" i="51"/>
  <c r="CI32" i="51"/>
  <c r="BM32" i="51"/>
  <c r="AQ32" i="51"/>
  <c r="U32" i="51"/>
  <c r="CI31" i="51"/>
  <c r="BM31" i="51"/>
  <c r="AQ31" i="51"/>
  <c r="U31" i="51"/>
  <c r="CI30" i="51"/>
  <c r="BM30" i="51"/>
  <c r="AQ30" i="51"/>
  <c r="U30" i="51"/>
  <c r="CI29" i="51"/>
  <c r="BM29" i="51"/>
  <c r="AQ29" i="51"/>
  <c r="U29" i="51"/>
  <c r="CI28" i="51"/>
  <c r="BM28" i="51"/>
  <c r="AQ28" i="51"/>
  <c r="U28" i="51"/>
  <c r="CI27" i="51"/>
  <c r="BM27" i="51"/>
  <c r="AQ27" i="51"/>
  <c r="U27" i="51"/>
  <c r="CI26" i="51"/>
  <c r="BM26" i="51"/>
  <c r="AQ26" i="51"/>
  <c r="U26" i="51"/>
  <c r="CI25" i="51"/>
  <c r="BM25" i="51"/>
  <c r="AQ25" i="51"/>
  <c r="U25" i="51"/>
  <c r="CI24" i="51"/>
  <c r="BM24" i="51"/>
  <c r="AQ24" i="51"/>
  <c r="U24" i="51"/>
  <c r="CI23" i="51"/>
  <c r="BM23" i="51"/>
  <c r="AQ23" i="51"/>
  <c r="U23" i="51"/>
  <c r="CI22" i="51"/>
  <c r="BM22" i="51"/>
  <c r="AQ22" i="51"/>
  <c r="U22" i="51"/>
  <c r="CI21" i="51"/>
  <c r="BM21" i="51"/>
  <c r="AQ21" i="51"/>
  <c r="U21" i="51"/>
  <c r="CI20" i="51"/>
  <c r="BM20" i="51"/>
  <c r="AQ20" i="51"/>
  <c r="U20" i="51"/>
  <c r="CH17" i="51"/>
  <c r="CG17" i="51"/>
  <c r="CF17" i="51"/>
  <c r="CE17" i="51"/>
  <c r="CD17" i="51"/>
  <c r="CC17" i="51"/>
  <c r="CB17" i="51"/>
  <c r="CA17" i="51"/>
  <c r="BZ17" i="51"/>
  <c r="BY17" i="51"/>
  <c r="BX17" i="51"/>
  <c r="BW17" i="51"/>
  <c r="BV17" i="51"/>
  <c r="BU17" i="51"/>
  <c r="BT17" i="51"/>
  <c r="BS17" i="51"/>
  <c r="BR17" i="51"/>
  <c r="BQ17" i="51"/>
  <c r="BL17" i="51"/>
  <c r="BK17" i="51"/>
  <c r="BJ17" i="51"/>
  <c r="BI17" i="51"/>
  <c r="BH17" i="51"/>
  <c r="BG17" i="51"/>
  <c r="BF17" i="51"/>
  <c r="BE17" i="51"/>
  <c r="BD17" i="51"/>
  <c r="BC17" i="51"/>
  <c r="BB17" i="51"/>
  <c r="BA17" i="51"/>
  <c r="AZ17" i="51"/>
  <c r="AY17" i="51"/>
  <c r="AX17" i="51"/>
  <c r="AW17" i="51"/>
  <c r="AV17" i="51"/>
  <c r="AU17" i="51"/>
  <c r="AP17" i="51"/>
  <c r="AO17" i="51"/>
  <c r="AN17" i="51"/>
  <c r="AM17" i="51"/>
  <c r="AL17" i="51"/>
  <c r="AK17" i="51"/>
  <c r="AJ17" i="51"/>
  <c r="AI17" i="51"/>
  <c r="AH17" i="51"/>
  <c r="AG17" i="51"/>
  <c r="AF17" i="51"/>
  <c r="AE17" i="51"/>
  <c r="AD17" i="51"/>
  <c r="AC17" i="51"/>
  <c r="AB17" i="51"/>
  <c r="AA17" i="51"/>
  <c r="Z17" i="51"/>
  <c r="Y17" i="51"/>
  <c r="T17" i="51"/>
  <c r="S17" i="51"/>
  <c r="R17" i="51"/>
  <c r="Q17" i="51"/>
  <c r="P17" i="51"/>
  <c r="O17" i="51"/>
  <c r="N17" i="51"/>
  <c r="M17" i="51"/>
  <c r="L17" i="51"/>
  <c r="K17" i="51"/>
  <c r="J17" i="51"/>
  <c r="I17" i="51"/>
  <c r="H17" i="51"/>
  <c r="G17" i="51"/>
  <c r="F17" i="51"/>
  <c r="E17" i="51"/>
  <c r="D17" i="51"/>
  <c r="C17" i="51"/>
  <c r="CI16" i="51"/>
  <c r="BM16" i="51"/>
  <c r="AQ16" i="51"/>
  <c r="U16" i="51"/>
  <c r="CI15" i="51"/>
  <c r="BM15" i="51"/>
  <c r="AQ15" i="51"/>
  <c r="U15" i="51"/>
  <c r="CI14" i="51"/>
  <c r="BM14" i="51"/>
  <c r="AQ14" i="51"/>
  <c r="U14" i="51"/>
  <c r="CI13" i="51"/>
  <c r="BM13" i="51"/>
  <c r="AQ13" i="51"/>
  <c r="U13" i="51"/>
  <c r="CI12" i="51"/>
  <c r="BM12" i="51"/>
  <c r="AQ12" i="51"/>
  <c r="U12" i="51"/>
  <c r="CI11" i="51"/>
  <c r="BM11" i="51"/>
  <c r="AQ11" i="51"/>
  <c r="U11" i="51"/>
  <c r="CI10" i="51"/>
  <c r="BM10" i="51"/>
  <c r="AQ10" i="51"/>
  <c r="U10" i="51"/>
  <c r="CI9" i="51"/>
  <c r="BM9" i="51"/>
  <c r="AQ9" i="51"/>
  <c r="U9" i="51"/>
  <c r="CI8" i="51"/>
  <c r="BM8" i="51"/>
  <c r="AQ8" i="51"/>
  <c r="U8" i="51"/>
  <c r="CI7" i="51"/>
  <c r="BM7" i="51"/>
  <c r="AQ7" i="51"/>
  <c r="U7" i="51"/>
  <c r="CI6" i="51"/>
  <c r="BM6" i="51"/>
  <c r="AQ6" i="51"/>
  <c r="U6" i="51"/>
  <c r="CI5" i="51"/>
  <c r="BM5" i="51"/>
  <c r="AQ5" i="51"/>
  <c r="U5" i="51"/>
  <c r="CI4" i="51"/>
  <c r="BM4" i="51"/>
  <c r="AQ4" i="51"/>
  <c r="U4" i="51"/>
  <c r="C3" i="51"/>
  <c r="BQ3" i="51" s="1"/>
  <c r="C149" i="50"/>
  <c r="T128" i="50"/>
  <c r="S128" i="50"/>
  <c r="R128" i="50"/>
  <c r="Q128" i="50"/>
  <c r="P128" i="50"/>
  <c r="O128" i="50"/>
  <c r="N128" i="50"/>
  <c r="M128" i="50"/>
  <c r="L128" i="50"/>
  <c r="K128" i="50"/>
  <c r="J128" i="50"/>
  <c r="I128" i="50"/>
  <c r="H128" i="50"/>
  <c r="G128" i="50"/>
  <c r="F128" i="50"/>
  <c r="E128" i="50"/>
  <c r="D128" i="50"/>
  <c r="C128" i="50"/>
  <c r="T127" i="50"/>
  <c r="S127" i="50"/>
  <c r="R127" i="50"/>
  <c r="Q127" i="50"/>
  <c r="P127" i="50"/>
  <c r="O127" i="50"/>
  <c r="N127" i="50"/>
  <c r="M127" i="50"/>
  <c r="L127" i="50"/>
  <c r="K127" i="50"/>
  <c r="J127" i="50"/>
  <c r="I127" i="50"/>
  <c r="H127" i="50"/>
  <c r="G127" i="50"/>
  <c r="F127" i="50"/>
  <c r="E127" i="50"/>
  <c r="D127" i="50"/>
  <c r="C127" i="50"/>
  <c r="T126" i="50"/>
  <c r="S126" i="50"/>
  <c r="R126" i="50"/>
  <c r="Q126" i="50"/>
  <c r="P126" i="50"/>
  <c r="O126" i="50"/>
  <c r="N126" i="50"/>
  <c r="M126" i="50"/>
  <c r="L126" i="50"/>
  <c r="K126" i="50"/>
  <c r="J126" i="50"/>
  <c r="I126" i="50"/>
  <c r="H126" i="50"/>
  <c r="G126" i="50"/>
  <c r="F126" i="50"/>
  <c r="E126" i="50"/>
  <c r="D126" i="50"/>
  <c r="C126" i="50"/>
  <c r="T125" i="50"/>
  <c r="S125" i="50"/>
  <c r="R125" i="50"/>
  <c r="Q125" i="50"/>
  <c r="P125" i="50"/>
  <c r="O125" i="50"/>
  <c r="N125" i="50"/>
  <c r="M125" i="50"/>
  <c r="L125" i="50"/>
  <c r="K125" i="50"/>
  <c r="J125" i="50"/>
  <c r="I125" i="50"/>
  <c r="H125" i="50"/>
  <c r="G125" i="50"/>
  <c r="F125" i="50"/>
  <c r="E125" i="50"/>
  <c r="D125" i="50"/>
  <c r="C125" i="50"/>
  <c r="T124" i="50"/>
  <c r="S124" i="50"/>
  <c r="R124" i="50"/>
  <c r="Q124" i="50"/>
  <c r="P124" i="50"/>
  <c r="O124" i="50"/>
  <c r="N124" i="50"/>
  <c r="M124" i="50"/>
  <c r="L124" i="50"/>
  <c r="K124" i="50"/>
  <c r="J124" i="50"/>
  <c r="I124" i="50"/>
  <c r="H124" i="50"/>
  <c r="G124" i="50"/>
  <c r="F124" i="50"/>
  <c r="E124" i="50"/>
  <c r="D124" i="50"/>
  <c r="C124" i="50"/>
  <c r="T123" i="50"/>
  <c r="S123" i="50"/>
  <c r="R123" i="50"/>
  <c r="Q123" i="50"/>
  <c r="P123" i="50"/>
  <c r="O123" i="50"/>
  <c r="N123" i="50"/>
  <c r="M123" i="50"/>
  <c r="L123" i="50"/>
  <c r="K123" i="50"/>
  <c r="J123" i="50"/>
  <c r="I123" i="50"/>
  <c r="H123" i="50"/>
  <c r="G123" i="50"/>
  <c r="F123" i="50"/>
  <c r="E123" i="50"/>
  <c r="D123" i="50"/>
  <c r="C123" i="50"/>
  <c r="T122" i="50"/>
  <c r="S122" i="50"/>
  <c r="R122" i="50"/>
  <c r="Q122" i="50"/>
  <c r="P122" i="50"/>
  <c r="O122" i="50"/>
  <c r="N122" i="50"/>
  <c r="M122" i="50"/>
  <c r="L122" i="50"/>
  <c r="K122" i="50"/>
  <c r="J122" i="50"/>
  <c r="I122" i="50"/>
  <c r="H122" i="50"/>
  <c r="G122" i="50"/>
  <c r="F122" i="50"/>
  <c r="E122" i="50"/>
  <c r="D122" i="50"/>
  <c r="C122" i="50"/>
  <c r="T121" i="50"/>
  <c r="S121" i="50"/>
  <c r="R121" i="50"/>
  <c r="Q121" i="50"/>
  <c r="P121" i="50"/>
  <c r="O121" i="50"/>
  <c r="N121" i="50"/>
  <c r="M121" i="50"/>
  <c r="L121" i="50"/>
  <c r="K121" i="50"/>
  <c r="J121" i="50"/>
  <c r="I121" i="50"/>
  <c r="H121" i="50"/>
  <c r="G121" i="50"/>
  <c r="F121" i="50"/>
  <c r="E121" i="50"/>
  <c r="D121" i="50"/>
  <c r="C121" i="50"/>
  <c r="T120" i="50"/>
  <c r="S120" i="50"/>
  <c r="R120" i="50"/>
  <c r="Q120" i="50"/>
  <c r="P120" i="50"/>
  <c r="O120" i="50"/>
  <c r="N120" i="50"/>
  <c r="M120" i="50"/>
  <c r="L120" i="50"/>
  <c r="K120" i="50"/>
  <c r="J120" i="50"/>
  <c r="I120" i="50"/>
  <c r="H120" i="50"/>
  <c r="G120" i="50"/>
  <c r="F120" i="50"/>
  <c r="E120" i="50"/>
  <c r="D120" i="50"/>
  <c r="C120" i="50"/>
  <c r="T119" i="50"/>
  <c r="S119" i="50"/>
  <c r="R119" i="50"/>
  <c r="Q119" i="50"/>
  <c r="P119" i="50"/>
  <c r="O119" i="50"/>
  <c r="N119" i="50"/>
  <c r="M119" i="50"/>
  <c r="L119" i="50"/>
  <c r="K119" i="50"/>
  <c r="J119" i="50"/>
  <c r="I119" i="50"/>
  <c r="H119" i="50"/>
  <c r="G119" i="50"/>
  <c r="F119" i="50"/>
  <c r="E119" i="50"/>
  <c r="D119" i="50"/>
  <c r="C119" i="50"/>
  <c r="T118" i="50"/>
  <c r="S118" i="50"/>
  <c r="R118" i="50"/>
  <c r="Q118" i="50"/>
  <c r="P118" i="50"/>
  <c r="O118" i="50"/>
  <c r="N118" i="50"/>
  <c r="M118" i="50"/>
  <c r="L118" i="50"/>
  <c r="K118" i="50"/>
  <c r="J118" i="50"/>
  <c r="I118" i="50"/>
  <c r="H118" i="50"/>
  <c r="G118" i="50"/>
  <c r="F118" i="50"/>
  <c r="E118" i="50"/>
  <c r="D118" i="50"/>
  <c r="C118" i="50"/>
  <c r="C117" i="50"/>
  <c r="T142" i="50"/>
  <c r="S142" i="50"/>
  <c r="R142" i="50"/>
  <c r="Q142" i="50"/>
  <c r="P142" i="50"/>
  <c r="O142" i="50"/>
  <c r="N142" i="50"/>
  <c r="N13" i="53" s="1"/>
  <c r="M142" i="50"/>
  <c r="M13" i="53" s="1"/>
  <c r="L142" i="50"/>
  <c r="L13" i="53" s="1"/>
  <c r="K142" i="50"/>
  <c r="K13" i="53" s="1"/>
  <c r="J142" i="50"/>
  <c r="J13" i="53" s="1"/>
  <c r="I142" i="50"/>
  <c r="I13" i="53" s="1"/>
  <c r="H142" i="50"/>
  <c r="H13" i="53" s="1"/>
  <c r="G142" i="50"/>
  <c r="G13" i="53" s="1"/>
  <c r="F142" i="50"/>
  <c r="F13" i="53" s="1"/>
  <c r="E142" i="50"/>
  <c r="E13" i="53" s="1"/>
  <c r="D142" i="50"/>
  <c r="D13" i="53" s="1"/>
  <c r="C142" i="50"/>
  <c r="C13" i="53" s="1"/>
  <c r="T141" i="50"/>
  <c r="S141" i="50"/>
  <c r="R141" i="50"/>
  <c r="Q141" i="50"/>
  <c r="P141" i="50"/>
  <c r="O141" i="50"/>
  <c r="N141" i="50"/>
  <c r="M141" i="50"/>
  <c r="M12" i="53" s="1"/>
  <c r="L141" i="50"/>
  <c r="L12" i="53" s="1"/>
  <c r="K141" i="50"/>
  <c r="K12" i="53" s="1"/>
  <c r="J141" i="50"/>
  <c r="J12" i="53" s="1"/>
  <c r="I141" i="50"/>
  <c r="I12" i="53" s="1"/>
  <c r="H141" i="50"/>
  <c r="H12" i="53" s="1"/>
  <c r="G141" i="50"/>
  <c r="G12" i="53" s="1"/>
  <c r="F141" i="50"/>
  <c r="F12" i="53" s="1"/>
  <c r="E141" i="50"/>
  <c r="E12" i="53" s="1"/>
  <c r="D141" i="50"/>
  <c r="C141" i="50"/>
  <c r="C12" i="53" s="1"/>
  <c r="T140" i="50"/>
  <c r="S140" i="50"/>
  <c r="R140" i="50"/>
  <c r="Q140" i="50"/>
  <c r="P140" i="50"/>
  <c r="O140" i="50"/>
  <c r="N140" i="50"/>
  <c r="M140" i="50"/>
  <c r="M11" i="53" s="1"/>
  <c r="L140" i="50"/>
  <c r="L11" i="53" s="1"/>
  <c r="K140" i="50"/>
  <c r="K11" i="53" s="1"/>
  <c r="J140" i="50"/>
  <c r="J11" i="53" s="1"/>
  <c r="I140" i="50"/>
  <c r="I11" i="53" s="1"/>
  <c r="H140" i="50"/>
  <c r="H11" i="53" s="1"/>
  <c r="G140" i="50"/>
  <c r="G11" i="53" s="1"/>
  <c r="F140" i="50"/>
  <c r="F11" i="53" s="1"/>
  <c r="E140" i="50"/>
  <c r="E11" i="53" s="1"/>
  <c r="D140" i="50"/>
  <c r="D11" i="53" s="1"/>
  <c r="C140" i="50"/>
  <c r="C11" i="53" s="1"/>
  <c r="T139" i="50"/>
  <c r="S139" i="50"/>
  <c r="R139" i="50"/>
  <c r="Q139" i="50"/>
  <c r="P139" i="50"/>
  <c r="O139" i="50"/>
  <c r="N139" i="50"/>
  <c r="M139" i="50"/>
  <c r="M10" i="53" s="1"/>
  <c r="L139" i="50"/>
  <c r="L10" i="53" s="1"/>
  <c r="K139" i="50"/>
  <c r="K10" i="53" s="1"/>
  <c r="J139" i="50"/>
  <c r="J10" i="53" s="1"/>
  <c r="I139" i="50"/>
  <c r="I10" i="53" s="1"/>
  <c r="H139" i="50"/>
  <c r="H10" i="53" s="1"/>
  <c r="G139" i="50"/>
  <c r="G10" i="53" s="1"/>
  <c r="F139" i="50"/>
  <c r="F10" i="53" s="1"/>
  <c r="E139" i="50"/>
  <c r="E10" i="53" s="1"/>
  <c r="D139" i="50"/>
  <c r="D10" i="53" s="1"/>
  <c r="C139" i="50"/>
  <c r="C10" i="53" s="1"/>
  <c r="T138" i="50"/>
  <c r="S138" i="50"/>
  <c r="R138" i="50"/>
  <c r="Q138" i="50"/>
  <c r="P138" i="50"/>
  <c r="O138" i="50"/>
  <c r="N138" i="50"/>
  <c r="M138" i="50"/>
  <c r="M9" i="53" s="1"/>
  <c r="L138" i="50"/>
  <c r="L9" i="53" s="1"/>
  <c r="K138" i="50"/>
  <c r="K9" i="53" s="1"/>
  <c r="J138" i="50"/>
  <c r="J9" i="53" s="1"/>
  <c r="I138" i="50"/>
  <c r="I9" i="53" s="1"/>
  <c r="H138" i="50"/>
  <c r="H9" i="53" s="1"/>
  <c r="G138" i="50"/>
  <c r="G9" i="53" s="1"/>
  <c r="F138" i="50"/>
  <c r="F9" i="53" s="1"/>
  <c r="E138" i="50"/>
  <c r="E9" i="53" s="1"/>
  <c r="D138" i="50"/>
  <c r="D9" i="53" s="1"/>
  <c r="C138" i="50"/>
  <c r="C9" i="53" s="1"/>
  <c r="T137" i="50"/>
  <c r="S137" i="50"/>
  <c r="R137" i="50"/>
  <c r="Q137" i="50"/>
  <c r="P137" i="50"/>
  <c r="O137" i="50"/>
  <c r="N137" i="50"/>
  <c r="M137" i="50"/>
  <c r="M8" i="53" s="1"/>
  <c r="L137" i="50"/>
  <c r="L8" i="53" s="1"/>
  <c r="K137" i="50"/>
  <c r="K8" i="53" s="1"/>
  <c r="J137" i="50"/>
  <c r="J8" i="53" s="1"/>
  <c r="I137" i="50"/>
  <c r="I8" i="53" s="1"/>
  <c r="H137" i="50"/>
  <c r="H8" i="53" s="1"/>
  <c r="G137" i="50"/>
  <c r="G8" i="53" s="1"/>
  <c r="F137" i="50"/>
  <c r="F8" i="53" s="1"/>
  <c r="E137" i="50"/>
  <c r="E8" i="53" s="1"/>
  <c r="D137" i="50"/>
  <c r="D8" i="53" s="1"/>
  <c r="C137" i="50"/>
  <c r="C8" i="53" s="1"/>
  <c r="T136" i="50"/>
  <c r="S136" i="50"/>
  <c r="R136" i="50"/>
  <c r="Q136" i="50"/>
  <c r="P136" i="50"/>
  <c r="O136" i="50"/>
  <c r="N136" i="50"/>
  <c r="M136" i="50"/>
  <c r="L136" i="50"/>
  <c r="L7" i="53" s="1"/>
  <c r="K136" i="50"/>
  <c r="K7" i="53" s="1"/>
  <c r="J136" i="50"/>
  <c r="J7" i="53" s="1"/>
  <c r="I136" i="50"/>
  <c r="I7" i="53" s="1"/>
  <c r="H136" i="50"/>
  <c r="H7" i="53" s="1"/>
  <c r="G136" i="50"/>
  <c r="G7" i="53" s="1"/>
  <c r="F136" i="50"/>
  <c r="F7" i="53" s="1"/>
  <c r="E136" i="50"/>
  <c r="D136" i="50"/>
  <c r="D7" i="53" s="1"/>
  <c r="C136" i="50"/>
  <c r="C7" i="53" s="1"/>
  <c r="T135" i="50"/>
  <c r="S135" i="50"/>
  <c r="R135" i="50"/>
  <c r="Q135" i="50"/>
  <c r="P135" i="50"/>
  <c r="O135" i="50"/>
  <c r="N135" i="50"/>
  <c r="M135" i="50"/>
  <c r="M6" i="53" s="1"/>
  <c r="L135" i="50"/>
  <c r="L6" i="53" s="1"/>
  <c r="K135" i="50"/>
  <c r="K6" i="53" s="1"/>
  <c r="J135" i="50"/>
  <c r="J6" i="53" s="1"/>
  <c r="I135" i="50"/>
  <c r="I6" i="53" s="1"/>
  <c r="H135" i="50"/>
  <c r="H6" i="53" s="1"/>
  <c r="G135" i="50"/>
  <c r="G6" i="53" s="1"/>
  <c r="F135" i="50"/>
  <c r="F6" i="53" s="1"/>
  <c r="E135" i="50"/>
  <c r="E6" i="53" s="1"/>
  <c r="D135" i="50"/>
  <c r="D6" i="53" s="1"/>
  <c r="C135" i="50"/>
  <c r="C6" i="53" s="1"/>
  <c r="T134" i="50"/>
  <c r="S134" i="50"/>
  <c r="R134" i="50"/>
  <c r="Q134" i="50"/>
  <c r="P134" i="50"/>
  <c r="O134" i="50"/>
  <c r="N134" i="50"/>
  <c r="N5" i="53" s="1"/>
  <c r="M134" i="50"/>
  <c r="M5" i="53" s="1"/>
  <c r="L134" i="50"/>
  <c r="L5" i="53" s="1"/>
  <c r="K134" i="50"/>
  <c r="K5" i="53" s="1"/>
  <c r="J134" i="50"/>
  <c r="J5" i="53" s="1"/>
  <c r="I134" i="50"/>
  <c r="I5" i="53" s="1"/>
  <c r="H134" i="50"/>
  <c r="H5" i="53" s="1"/>
  <c r="G134" i="50"/>
  <c r="G5" i="53" s="1"/>
  <c r="F134" i="50"/>
  <c r="F5" i="53" s="1"/>
  <c r="E134" i="50"/>
  <c r="E5" i="53" s="1"/>
  <c r="D134" i="50"/>
  <c r="D5" i="53" s="1"/>
  <c r="C134" i="50"/>
  <c r="C5" i="53" s="1"/>
  <c r="T133" i="50"/>
  <c r="S133" i="50"/>
  <c r="R133" i="50"/>
  <c r="Q133" i="50"/>
  <c r="P133" i="50"/>
  <c r="O133" i="50"/>
  <c r="N133" i="50"/>
  <c r="M133" i="50"/>
  <c r="M4" i="53" s="1"/>
  <c r="L133" i="50"/>
  <c r="L4" i="53" s="1"/>
  <c r="K133" i="50"/>
  <c r="K4" i="53" s="1"/>
  <c r="J133" i="50"/>
  <c r="J4" i="53" s="1"/>
  <c r="I133" i="50"/>
  <c r="I4" i="53" s="1"/>
  <c r="H133" i="50"/>
  <c r="H4" i="53" s="1"/>
  <c r="G133" i="50"/>
  <c r="G4" i="53" s="1"/>
  <c r="F133" i="50"/>
  <c r="F4" i="53" s="1"/>
  <c r="E133" i="50"/>
  <c r="E4" i="53" s="1"/>
  <c r="D133" i="50"/>
  <c r="C133" i="50"/>
  <c r="C4" i="53" s="1"/>
  <c r="T132" i="50"/>
  <c r="S132" i="50"/>
  <c r="R132" i="50"/>
  <c r="Q132" i="50"/>
  <c r="P132" i="50"/>
  <c r="O132" i="50"/>
  <c r="N132" i="50"/>
  <c r="M132" i="50"/>
  <c r="M3" i="53" s="1"/>
  <c r="L132" i="50"/>
  <c r="L3" i="53" s="1"/>
  <c r="K132" i="50"/>
  <c r="K3" i="53" s="1"/>
  <c r="J132" i="50"/>
  <c r="J3" i="53" s="1"/>
  <c r="I132" i="50"/>
  <c r="I3" i="53" s="1"/>
  <c r="H132" i="50"/>
  <c r="H3" i="53" s="1"/>
  <c r="G132" i="50"/>
  <c r="G3" i="53" s="1"/>
  <c r="F132" i="50"/>
  <c r="F3" i="53" s="1"/>
  <c r="E132" i="50"/>
  <c r="E3" i="53" s="1"/>
  <c r="D132" i="50"/>
  <c r="D3" i="53" s="1"/>
  <c r="C132" i="50"/>
  <c r="C3" i="53" s="1"/>
  <c r="C131" i="50"/>
  <c r="T114" i="50"/>
  <c r="S114" i="50"/>
  <c r="R114" i="50"/>
  <c r="Q114" i="50"/>
  <c r="P114" i="50"/>
  <c r="O114" i="50"/>
  <c r="N114" i="50"/>
  <c r="M114" i="50"/>
  <c r="L114" i="50"/>
  <c r="K114" i="50"/>
  <c r="J114" i="50"/>
  <c r="I114" i="50"/>
  <c r="H114" i="50"/>
  <c r="G114" i="50"/>
  <c r="F114" i="50"/>
  <c r="E114" i="50"/>
  <c r="D114" i="50"/>
  <c r="C114" i="50"/>
  <c r="T113" i="50"/>
  <c r="S113" i="50"/>
  <c r="R113" i="50"/>
  <c r="Q113" i="50"/>
  <c r="P113" i="50"/>
  <c r="O113" i="50"/>
  <c r="O159" i="50" s="1"/>
  <c r="N113" i="50"/>
  <c r="M113" i="50"/>
  <c r="L113" i="50"/>
  <c r="K113" i="50"/>
  <c r="J113" i="50"/>
  <c r="I113" i="50"/>
  <c r="H113" i="50"/>
  <c r="G113" i="50"/>
  <c r="F113" i="50"/>
  <c r="E113" i="50"/>
  <c r="D113" i="50"/>
  <c r="C113" i="50"/>
  <c r="T112" i="50"/>
  <c r="S112" i="50"/>
  <c r="R112" i="50"/>
  <c r="Q112" i="50"/>
  <c r="Q158" i="50" s="1"/>
  <c r="P112" i="50"/>
  <c r="O112" i="50"/>
  <c r="N112" i="50"/>
  <c r="M112" i="50"/>
  <c r="L112" i="50"/>
  <c r="K112" i="50"/>
  <c r="J112" i="50"/>
  <c r="I112" i="50"/>
  <c r="H112" i="50"/>
  <c r="G112" i="50"/>
  <c r="F112" i="50"/>
  <c r="E112" i="50"/>
  <c r="D112" i="50"/>
  <c r="C112" i="50"/>
  <c r="T111" i="50"/>
  <c r="S111" i="50"/>
  <c r="R111" i="50"/>
  <c r="Q111" i="50"/>
  <c r="P111" i="50"/>
  <c r="O111" i="50"/>
  <c r="N111" i="50"/>
  <c r="M111" i="50"/>
  <c r="L111" i="50"/>
  <c r="K111" i="50"/>
  <c r="J111" i="50"/>
  <c r="I111" i="50"/>
  <c r="H111" i="50"/>
  <c r="G111" i="50"/>
  <c r="F111" i="50"/>
  <c r="E111" i="50"/>
  <c r="D111" i="50"/>
  <c r="C111" i="50"/>
  <c r="T110" i="50"/>
  <c r="S110" i="50"/>
  <c r="R110" i="50"/>
  <c r="Q110" i="50"/>
  <c r="P110" i="50"/>
  <c r="O110" i="50"/>
  <c r="N110" i="50"/>
  <c r="M110" i="50"/>
  <c r="L110" i="50"/>
  <c r="K110" i="50"/>
  <c r="J110" i="50"/>
  <c r="I110" i="50"/>
  <c r="H110" i="50"/>
  <c r="G110" i="50"/>
  <c r="F110" i="50"/>
  <c r="E110" i="50"/>
  <c r="D110" i="50"/>
  <c r="C110" i="50"/>
  <c r="T109" i="50"/>
  <c r="S109" i="50"/>
  <c r="R109" i="50"/>
  <c r="Q109" i="50"/>
  <c r="P109" i="50"/>
  <c r="O109" i="50"/>
  <c r="N109" i="50"/>
  <c r="M109" i="50"/>
  <c r="L109" i="50"/>
  <c r="K109" i="50"/>
  <c r="J109" i="50"/>
  <c r="I109" i="50"/>
  <c r="H109" i="50"/>
  <c r="G109" i="50"/>
  <c r="F109" i="50"/>
  <c r="E109" i="50"/>
  <c r="D109" i="50"/>
  <c r="C109" i="50"/>
  <c r="T108" i="50"/>
  <c r="S108" i="50"/>
  <c r="R108" i="50"/>
  <c r="Q108" i="50"/>
  <c r="P108" i="50"/>
  <c r="O108" i="50"/>
  <c r="N108" i="50"/>
  <c r="M108" i="50"/>
  <c r="L108" i="50"/>
  <c r="K108" i="50"/>
  <c r="J108" i="50"/>
  <c r="I108" i="50"/>
  <c r="H108" i="50"/>
  <c r="G108" i="50"/>
  <c r="F108" i="50"/>
  <c r="E108" i="50"/>
  <c r="D108" i="50"/>
  <c r="C108" i="50"/>
  <c r="T107" i="50"/>
  <c r="S107" i="50"/>
  <c r="R107" i="50"/>
  <c r="Q107" i="50"/>
  <c r="P107" i="50"/>
  <c r="O107" i="50"/>
  <c r="N107" i="50"/>
  <c r="M107" i="50"/>
  <c r="L107" i="50"/>
  <c r="K107" i="50"/>
  <c r="J107" i="50"/>
  <c r="I107" i="50"/>
  <c r="H107" i="50"/>
  <c r="G107" i="50"/>
  <c r="F107" i="50"/>
  <c r="E107" i="50"/>
  <c r="D107" i="50"/>
  <c r="C107" i="50"/>
  <c r="T106" i="50"/>
  <c r="S106" i="50"/>
  <c r="R106" i="50"/>
  <c r="Q106" i="50"/>
  <c r="P106" i="50"/>
  <c r="O106" i="50"/>
  <c r="N106" i="50"/>
  <c r="M106" i="50"/>
  <c r="L106" i="50"/>
  <c r="K106" i="50"/>
  <c r="J106" i="50"/>
  <c r="I106" i="50"/>
  <c r="H106" i="50"/>
  <c r="G106" i="50"/>
  <c r="F106" i="50"/>
  <c r="E106" i="50"/>
  <c r="D106" i="50"/>
  <c r="C106" i="50"/>
  <c r="T105" i="50"/>
  <c r="S105" i="50"/>
  <c r="R105" i="50"/>
  <c r="Q105" i="50"/>
  <c r="P105" i="50"/>
  <c r="O105" i="50"/>
  <c r="N105" i="50"/>
  <c r="M105" i="50"/>
  <c r="L105" i="50"/>
  <c r="K105" i="50"/>
  <c r="J105" i="50"/>
  <c r="I105" i="50"/>
  <c r="H105" i="50"/>
  <c r="G105" i="50"/>
  <c r="F105" i="50"/>
  <c r="E105" i="50"/>
  <c r="D105" i="50"/>
  <c r="C105" i="50"/>
  <c r="T104" i="50"/>
  <c r="S104" i="50"/>
  <c r="R104" i="50"/>
  <c r="Q104" i="50"/>
  <c r="P104" i="50"/>
  <c r="O104" i="50"/>
  <c r="N104" i="50"/>
  <c r="M104" i="50"/>
  <c r="L104" i="50"/>
  <c r="K104" i="50"/>
  <c r="J104" i="50"/>
  <c r="I104" i="50"/>
  <c r="H104" i="50"/>
  <c r="G104" i="50"/>
  <c r="F104" i="50"/>
  <c r="E104" i="50"/>
  <c r="D104" i="50"/>
  <c r="C104" i="50"/>
  <c r="C103" i="50"/>
  <c r="T99" i="50"/>
  <c r="S99" i="50"/>
  <c r="R99" i="50"/>
  <c r="Q99" i="50"/>
  <c r="P99" i="50"/>
  <c r="O99" i="50"/>
  <c r="N99" i="50"/>
  <c r="M99" i="50"/>
  <c r="L99" i="50"/>
  <c r="K99" i="50"/>
  <c r="J99" i="50"/>
  <c r="I99" i="50"/>
  <c r="H99" i="50"/>
  <c r="G99" i="50"/>
  <c r="F99" i="50"/>
  <c r="E99" i="50"/>
  <c r="D99" i="50"/>
  <c r="C99" i="50"/>
  <c r="U98" i="50"/>
  <c r="U97" i="50"/>
  <c r="U96" i="50"/>
  <c r="U95" i="50"/>
  <c r="U94" i="50"/>
  <c r="U93" i="50"/>
  <c r="U92" i="50"/>
  <c r="U91" i="50"/>
  <c r="U90" i="50"/>
  <c r="U89" i="50"/>
  <c r="U88" i="50"/>
  <c r="C87" i="50"/>
  <c r="T85" i="50"/>
  <c r="S85" i="50"/>
  <c r="R85" i="50"/>
  <c r="Q85" i="50"/>
  <c r="P85" i="50"/>
  <c r="O85" i="50"/>
  <c r="N85" i="50"/>
  <c r="M85" i="50"/>
  <c r="L85" i="50"/>
  <c r="K85" i="50"/>
  <c r="J85" i="50"/>
  <c r="I85" i="50"/>
  <c r="H85" i="50"/>
  <c r="G85" i="50"/>
  <c r="F85" i="50"/>
  <c r="E85" i="50"/>
  <c r="D85" i="50"/>
  <c r="C85" i="50"/>
  <c r="U84" i="50"/>
  <c r="U83" i="50"/>
  <c r="U82" i="50"/>
  <c r="U81" i="50"/>
  <c r="U80" i="50"/>
  <c r="U79" i="50"/>
  <c r="U78" i="50"/>
  <c r="U77" i="50"/>
  <c r="U76" i="50"/>
  <c r="U75" i="50"/>
  <c r="U74" i="50"/>
  <c r="C73" i="50"/>
  <c r="T71" i="50"/>
  <c r="S71" i="50"/>
  <c r="R71" i="50"/>
  <c r="Q71" i="50"/>
  <c r="P71" i="50"/>
  <c r="O71" i="50"/>
  <c r="N71" i="50"/>
  <c r="M71" i="50"/>
  <c r="L71" i="50"/>
  <c r="K71" i="50"/>
  <c r="J71" i="50"/>
  <c r="I71" i="50"/>
  <c r="H71" i="50"/>
  <c r="G71" i="50"/>
  <c r="F71" i="50"/>
  <c r="E71" i="50"/>
  <c r="D71" i="50"/>
  <c r="C71" i="50"/>
  <c r="U70" i="50"/>
  <c r="U69" i="50"/>
  <c r="U68" i="50"/>
  <c r="U67" i="50"/>
  <c r="U66" i="50"/>
  <c r="U65" i="50"/>
  <c r="U64" i="50"/>
  <c r="U63" i="50"/>
  <c r="U62" i="50"/>
  <c r="U61" i="50"/>
  <c r="U60" i="50"/>
  <c r="C59" i="50"/>
  <c r="T57" i="50"/>
  <c r="S57" i="50"/>
  <c r="R57" i="50"/>
  <c r="Q57" i="50"/>
  <c r="P57" i="50"/>
  <c r="O57" i="50"/>
  <c r="N57" i="50"/>
  <c r="M57" i="50"/>
  <c r="L57" i="50"/>
  <c r="K57" i="50"/>
  <c r="J57" i="50"/>
  <c r="I57" i="50"/>
  <c r="H57" i="50"/>
  <c r="G57" i="50"/>
  <c r="F57" i="50"/>
  <c r="E57" i="50"/>
  <c r="D57" i="50"/>
  <c r="C57" i="50"/>
  <c r="U56" i="50"/>
  <c r="U55" i="50"/>
  <c r="U54" i="50"/>
  <c r="U53" i="50"/>
  <c r="U52" i="50"/>
  <c r="U51" i="50"/>
  <c r="U50" i="50"/>
  <c r="U49" i="50"/>
  <c r="U48" i="50"/>
  <c r="U47" i="50"/>
  <c r="U46" i="50"/>
  <c r="C45" i="50"/>
  <c r="T43" i="50"/>
  <c r="S43" i="50"/>
  <c r="R43" i="50"/>
  <c r="Q43" i="50"/>
  <c r="P43" i="50"/>
  <c r="O43" i="50"/>
  <c r="N43" i="50"/>
  <c r="M43" i="50"/>
  <c r="L43" i="50"/>
  <c r="K43" i="50"/>
  <c r="J43" i="50"/>
  <c r="I43" i="50"/>
  <c r="H43" i="50"/>
  <c r="G43" i="50"/>
  <c r="F43" i="50"/>
  <c r="E43" i="50"/>
  <c r="D43" i="50"/>
  <c r="C43" i="50"/>
  <c r="U42" i="50"/>
  <c r="U41" i="50"/>
  <c r="U40" i="50"/>
  <c r="U39" i="50"/>
  <c r="U38" i="50"/>
  <c r="U37" i="50"/>
  <c r="U36" i="50"/>
  <c r="U35" i="50"/>
  <c r="U34" i="50"/>
  <c r="U33" i="50"/>
  <c r="U32" i="50"/>
  <c r="C31" i="50"/>
  <c r="T29" i="50"/>
  <c r="S29" i="50"/>
  <c r="R29" i="50"/>
  <c r="Q29" i="50"/>
  <c r="P29" i="50"/>
  <c r="O29" i="50"/>
  <c r="N29" i="50"/>
  <c r="M29" i="50"/>
  <c r="L29" i="50"/>
  <c r="K29" i="50"/>
  <c r="J29" i="50"/>
  <c r="I29" i="50"/>
  <c r="H29" i="50"/>
  <c r="G29" i="50"/>
  <c r="F29" i="50"/>
  <c r="E29" i="50"/>
  <c r="C29" i="50"/>
  <c r="U28" i="50"/>
  <c r="U27" i="50"/>
  <c r="U26" i="50"/>
  <c r="U25" i="50"/>
  <c r="U24" i="50"/>
  <c r="U23" i="50"/>
  <c r="U22" i="50"/>
  <c r="U21" i="50"/>
  <c r="U20" i="50"/>
  <c r="U19" i="50"/>
  <c r="U18" i="50"/>
  <c r="C17" i="50"/>
  <c r="T15" i="50"/>
  <c r="S15" i="50"/>
  <c r="R15" i="50"/>
  <c r="Q15" i="50"/>
  <c r="P15" i="50"/>
  <c r="O15" i="50"/>
  <c r="N15" i="50"/>
  <c r="M15" i="50"/>
  <c r="L15" i="50"/>
  <c r="K15" i="50"/>
  <c r="J15" i="50"/>
  <c r="I15" i="50"/>
  <c r="H15" i="50"/>
  <c r="G15" i="50"/>
  <c r="F15" i="50"/>
  <c r="E15" i="50"/>
  <c r="D15" i="50"/>
  <c r="C15" i="50"/>
  <c r="U14" i="50"/>
  <c r="U13" i="50"/>
  <c r="U12" i="50"/>
  <c r="U11" i="50"/>
  <c r="U10" i="50"/>
  <c r="U9" i="50"/>
  <c r="U8" i="50"/>
  <c r="U7" i="50"/>
  <c r="U6" i="50"/>
  <c r="U5" i="50"/>
  <c r="U4" i="50"/>
  <c r="D3" i="50"/>
  <c r="J92" i="52" l="1"/>
  <c r="J128" i="52" s="1"/>
  <c r="H93" i="52"/>
  <c r="H129" i="52" s="1"/>
  <c r="F94" i="52"/>
  <c r="N94" i="52"/>
  <c r="N130" i="52" s="1"/>
  <c r="D95" i="52"/>
  <c r="D131" i="52" s="1"/>
  <c r="L95" i="52"/>
  <c r="J96" i="52"/>
  <c r="J132" i="52" s="1"/>
  <c r="H97" i="52"/>
  <c r="H133" i="52" s="1"/>
  <c r="F98" i="52"/>
  <c r="F134" i="52" s="1"/>
  <c r="N98" i="52"/>
  <c r="N134" i="52" s="1"/>
  <c r="I86" i="52"/>
  <c r="G87" i="52"/>
  <c r="E88" i="52"/>
  <c r="E124" i="52" s="1"/>
  <c r="M88" i="52"/>
  <c r="C89" i="52"/>
  <c r="K89" i="52"/>
  <c r="K125" i="52" s="1"/>
  <c r="I90" i="52"/>
  <c r="G91" i="52"/>
  <c r="G127" i="52" s="1"/>
  <c r="E92" i="52"/>
  <c r="M92" i="52"/>
  <c r="I94" i="52"/>
  <c r="I130" i="52" s="1"/>
  <c r="G95" i="52"/>
  <c r="E96" i="52"/>
  <c r="E132" i="52" s="1"/>
  <c r="M96" i="52"/>
  <c r="M132" i="52" s="1"/>
  <c r="C97" i="52"/>
  <c r="K97" i="52"/>
  <c r="K133" i="52" s="1"/>
  <c r="I98" i="52"/>
  <c r="H86" i="52"/>
  <c r="F87" i="52"/>
  <c r="N87" i="52"/>
  <c r="D88" i="52"/>
  <c r="D124" i="52" s="1"/>
  <c r="L88" i="52"/>
  <c r="L124" i="52" s="1"/>
  <c r="J89" i="52"/>
  <c r="H90" i="52"/>
  <c r="H126" i="52" s="1"/>
  <c r="F91" i="52"/>
  <c r="F127" i="52" s="1"/>
  <c r="N91" i="52"/>
  <c r="D92" i="52"/>
  <c r="D128" i="52" s="1"/>
  <c r="L92" i="52"/>
  <c r="J93" i="52"/>
  <c r="J129" i="52" s="1"/>
  <c r="F95" i="52"/>
  <c r="F131" i="52" s="1"/>
  <c r="N95" i="52"/>
  <c r="D96" i="52"/>
  <c r="D132" i="52" s="1"/>
  <c r="L96" i="52"/>
  <c r="L132" i="52" s="1"/>
  <c r="J97" i="52"/>
  <c r="H98" i="52"/>
  <c r="H134" i="52" s="1"/>
  <c r="AU137" i="51"/>
  <c r="R158" i="50"/>
  <c r="P159" i="50"/>
  <c r="J137" i="51"/>
  <c r="R137" i="51"/>
  <c r="AD137" i="51"/>
  <c r="AL137" i="51"/>
  <c r="BR137" i="51"/>
  <c r="BZ137" i="51"/>
  <c r="CH137" i="51"/>
  <c r="CJ48" i="51"/>
  <c r="D86" i="52"/>
  <c r="D94" i="52"/>
  <c r="D130" i="52" s="1"/>
  <c r="D98" i="52"/>
  <c r="D134" i="52" s="1"/>
  <c r="C137" i="51"/>
  <c r="K137" i="51"/>
  <c r="S137" i="51"/>
  <c r="AE137" i="51"/>
  <c r="AM137" i="51"/>
  <c r="BN32" i="51"/>
  <c r="BR130" i="51"/>
  <c r="BR133" i="51"/>
  <c r="BR134" i="51"/>
  <c r="L59" i="43"/>
  <c r="C3" i="36"/>
  <c r="C7" i="36"/>
  <c r="C8" i="36"/>
  <c r="C12" i="36"/>
  <c r="C13" i="36"/>
  <c r="G39" i="43"/>
  <c r="E57" i="43"/>
  <c r="M57" i="43"/>
  <c r="G40" i="43"/>
  <c r="M58" i="43"/>
  <c r="G41" i="43"/>
  <c r="E59" i="43"/>
  <c r="M59" i="43"/>
  <c r="G42" i="43"/>
  <c r="E60" i="43"/>
  <c r="M60" i="43"/>
  <c r="G43" i="43"/>
  <c r="E61" i="43"/>
  <c r="M61" i="43"/>
  <c r="G44" i="43"/>
  <c r="M62" i="43"/>
  <c r="G45" i="43"/>
  <c r="E63" i="43"/>
  <c r="M63" i="43"/>
  <c r="G46" i="43"/>
  <c r="M64" i="43"/>
  <c r="G47" i="43"/>
  <c r="E65" i="43"/>
  <c r="M65" i="43"/>
  <c r="G48" i="43"/>
  <c r="G49" i="43"/>
  <c r="E67" i="43"/>
  <c r="M67" i="43"/>
  <c r="G50" i="43"/>
  <c r="M68" i="43"/>
  <c r="E69" i="43"/>
  <c r="M69" i="43"/>
  <c r="D3" i="36"/>
  <c r="D4" i="36"/>
  <c r="D5" i="36"/>
  <c r="D6" i="36"/>
  <c r="D7" i="36"/>
  <c r="D8" i="36"/>
  <c r="D9" i="36"/>
  <c r="D10" i="36"/>
  <c r="D11" i="36"/>
  <c r="D12" i="36"/>
  <c r="D13" i="36"/>
  <c r="D14" i="36"/>
  <c r="D15" i="36"/>
  <c r="BR122" i="51"/>
  <c r="BR123" i="51"/>
  <c r="D58" i="43"/>
  <c r="F41" i="43"/>
  <c r="L60" i="43"/>
  <c r="D61" i="43"/>
  <c r="D62" i="43"/>
  <c r="F45" i="43"/>
  <c r="D66" i="43"/>
  <c r="C4" i="36"/>
  <c r="H39" i="43"/>
  <c r="H40" i="43"/>
  <c r="F58" i="43"/>
  <c r="H41" i="43"/>
  <c r="F59" i="43"/>
  <c r="H42" i="43"/>
  <c r="F60" i="43"/>
  <c r="H43" i="43"/>
  <c r="F61" i="43"/>
  <c r="H44" i="43"/>
  <c r="F62" i="43"/>
  <c r="H45" i="43"/>
  <c r="F63" i="43"/>
  <c r="H46" i="43"/>
  <c r="F64" i="43"/>
  <c r="H47" i="43"/>
  <c r="F65" i="43"/>
  <c r="H48" i="43"/>
  <c r="F66" i="43"/>
  <c r="H49" i="43"/>
  <c r="F67" i="43"/>
  <c r="H50" i="43"/>
  <c r="F68" i="43"/>
  <c r="H51" i="43"/>
  <c r="F69" i="43"/>
  <c r="J86" i="52"/>
  <c r="J122" i="52" s="1"/>
  <c r="R86" i="52"/>
  <c r="R122" i="52" s="1"/>
  <c r="H87" i="52"/>
  <c r="H123" i="52" s="1"/>
  <c r="P87" i="52"/>
  <c r="F88" i="52"/>
  <c r="F124" i="52" s="1"/>
  <c r="N88" i="52"/>
  <c r="N124" i="52" s="1"/>
  <c r="D89" i="52"/>
  <c r="D125" i="52" s="1"/>
  <c r="L89" i="52"/>
  <c r="L125" i="52" s="1"/>
  <c r="T89" i="52"/>
  <c r="T125" i="52" s="1"/>
  <c r="J90" i="52"/>
  <c r="J126" i="52" s="1"/>
  <c r="R90" i="52"/>
  <c r="H91" i="52"/>
  <c r="H127" i="52" s="1"/>
  <c r="P91" i="52"/>
  <c r="F92" i="52"/>
  <c r="F128" i="52" s="1"/>
  <c r="N92" i="52"/>
  <c r="N128" i="52" s="1"/>
  <c r="D93" i="52"/>
  <c r="D129" i="52" s="1"/>
  <c r="L93" i="52"/>
  <c r="L129" i="52" s="1"/>
  <c r="T93" i="52"/>
  <c r="T129" i="52" s="1"/>
  <c r="J94" i="52"/>
  <c r="J130" i="52" s="1"/>
  <c r="R94" i="52"/>
  <c r="H95" i="52"/>
  <c r="H131" i="52" s="1"/>
  <c r="P95" i="52"/>
  <c r="F96" i="52"/>
  <c r="F132" i="52" s="1"/>
  <c r="N96" i="52"/>
  <c r="N132" i="52" s="1"/>
  <c r="D97" i="52"/>
  <c r="D133" i="52" s="1"/>
  <c r="L97" i="52"/>
  <c r="L133" i="52" s="1"/>
  <c r="T97" i="52"/>
  <c r="J98" i="52"/>
  <c r="J134" i="52" s="1"/>
  <c r="R98" i="52"/>
  <c r="BR129" i="51"/>
  <c r="BR131" i="51"/>
  <c r="F39" i="43"/>
  <c r="D64" i="43"/>
  <c r="L67" i="43"/>
  <c r="F50" i="43"/>
  <c r="D69" i="43"/>
  <c r="C5" i="36"/>
  <c r="C6" i="36"/>
  <c r="C9" i="36"/>
  <c r="C15" i="36"/>
  <c r="I39" i="43"/>
  <c r="G57" i="43"/>
  <c r="I40" i="43"/>
  <c r="G58" i="43"/>
  <c r="G59" i="43"/>
  <c r="I42" i="43"/>
  <c r="G60" i="43"/>
  <c r="I43" i="43"/>
  <c r="G61" i="43"/>
  <c r="I44" i="43"/>
  <c r="G62" i="43"/>
  <c r="I45" i="43"/>
  <c r="G63" i="43"/>
  <c r="I46" i="43"/>
  <c r="G64" i="43"/>
  <c r="I47" i="43"/>
  <c r="G65" i="43"/>
  <c r="I48" i="43"/>
  <c r="G66" i="43"/>
  <c r="I49" i="43"/>
  <c r="G67" i="43"/>
  <c r="I50" i="43"/>
  <c r="I51" i="43"/>
  <c r="G69" i="43"/>
  <c r="BR124" i="51"/>
  <c r="L61" i="43"/>
  <c r="D65" i="43"/>
  <c r="C14" i="36"/>
  <c r="AY137" i="51"/>
  <c r="BG137" i="51"/>
  <c r="BS137" i="51"/>
  <c r="CA137" i="51"/>
  <c r="J39" i="43"/>
  <c r="H57" i="43"/>
  <c r="H58" i="43"/>
  <c r="J41" i="43"/>
  <c r="H59" i="43"/>
  <c r="J42" i="43"/>
  <c r="H60" i="43"/>
  <c r="J43" i="43"/>
  <c r="H61" i="43"/>
  <c r="J44" i="43"/>
  <c r="H62" i="43"/>
  <c r="J45" i="43"/>
  <c r="H63" i="43"/>
  <c r="J46" i="43"/>
  <c r="H64" i="43"/>
  <c r="J47" i="43"/>
  <c r="H65" i="43"/>
  <c r="J48" i="43"/>
  <c r="H66" i="43"/>
  <c r="J49" i="43"/>
  <c r="H67" i="43"/>
  <c r="J50" i="43"/>
  <c r="H68" i="43"/>
  <c r="J51" i="43"/>
  <c r="D122" i="52"/>
  <c r="L58" i="43"/>
  <c r="N45" i="43"/>
  <c r="C11" i="36"/>
  <c r="AU122" i="51"/>
  <c r="AU123" i="51"/>
  <c r="AU124" i="51"/>
  <c r="C6" i="30"/>
  <c r="AU125" i="51"/>
  <c r="C7" i="30"/>
  <c r="AU126" i="51"/>
  <c r="C8" i="30"/>
  <c r="AU127" i="51"/>
  <c r="AU128" i="51"/>
  <c r="C10" i="30"/>
  <c r="AU129" i="51"/>
  <c r="AU130" i="51"/>
  <c r="AU131" i="51"/>
  <c r="AU132" i="51"/>
  <c r="AU133" i="51"/>
  <c r="C15" i="30"/>
  <c r="AU134" i="51"/>
  <c r="I57" i="43"/>
  <c r="C40" i="43"/>
  <c r="K40" i="43"/>
  <c r="I58" i="43"/>
  <c r="C41" i="43"/>
  <c r="K41" i="43"/>
  <c r="I59" i="43"/>
  <c r="C42" i="43"/>
  <c r="K42" i="43"/>
  <c r="I60" i="43"/>
  <c r="C43" i="43"/>
  <c r="K43" i="43"/>
  <c r="I61" i="43"/>
  <c r="C44" i="43"/>
  <c r="K44" i="43"/>
  <c r="I62" i="43"/>
  <c r="C45" i="43"/>
  <c r="K45" i="43"/>
  <c r="I63" i="43"/>
  <c r="C46" i="43"/>
  <c r="K46" i="43"/>
  <c r="I64" i="43"/>
  <c r="C47" i="43"/>
  <c r="K47" i="43"/>
  <c r="I65" i="43"/>
  <c r="C48" i="43"/>
  <c r="K48" i="43"/>
  <c r="I66" i="43"/>
  <c r="C49" i="43"/>
  <c r="K49" i="43"/>
  <c r="I67" i="43"/>
  <c r="C50" i="43"/>
  <c r="K50" i="43"/>
  <c r="I68" i="43"/>
  <c r="C51" i="43"/>
  <c r="K51" i="43"/>
  <c r="I69" i="43"/>
  <c r="BR126" i="51"/>
  <c r="BR128" i="51"/>
  <c r="F40" i="43"/>
  <c r="F42" i="43"/>
  <c r="N43" i="43"/>
  <c r="F44" i="43"/>
  <c r="L62" i="43"/>
  <c r="L63" i="43"/>
  <c r="F46" i="43"/>
  <c r="L64" i="43"/>
  <c r="F47" i="43"/>
  <c r="L66" i="43"/>
  <c r="F49" i="43"/>
  <c r="L68" i="43"/>
  <c r="L69" i="43"/>
  <c r="D3" i="30"/>
  <c r="AV122" i="51"/>
  <c r="D4" i="30"/>
  <c r="AV123" i="51"/>
  <c r="AV124" i="51"/>
  <c r="AV125" i="51"/>
  <c r="D7" i="30"/>
  <c r="AV126" i="51"/>
  <c r="D8" i="30"/>
  <c r="AV127" i="51"/>
  <c r="AV128" i="51"/>
  <c r="D10" i="30"/>
  <c r="AV129" i="51"/>
  <c r="D11" i="30"/>
  <c r="AV130" i="51"/>
  <c r="AV131" i="51"/>
  <c r="D13" i="30"/>
  <c r="AV132" i="51"/>
  <c r="AV133" i="51"/>
  <c r="D15" i="30"/>
  <c r="AV134" i="51"/>
  <c r="D39" i="43"/>
  <c r="L39" i="43"/>
  <c r="D40" i="43"/>
  <c r="L40" i="43"/>
  <c r="J58" i="43"/>
  <c r="D41" i="43"/>
  <c r="L41" i="43"/>
  <c r="J59" i="43"/>
  <c r="D42" i="43"/>
  <c r="L42" i="43"/>
  <c r="J60" i="43"/>
  <c r="D43" i="43"/>
  <c r="L43" i="43"/>
  <c r="J61" i="43"/>
  <c r="D44" i="43"/>
  <c r="L44" i="43"/>
  <c r="J62" i="43"/>
  <c r="D45" i="43"/>
  <c r="L45" i="43"/>
  <c r="J63" i="43"/>
  <c r="D46" i="43"/>
  <c r="L46" i="43"/>
  <c r="J64" i="43"/>
  <c r="D47" i="43"/>
  <c r="L47" i="43"/>
  <c r="J65" i="43"/>
  <c r="D48" i="43"/>
  <c r="L48" i="43"/>
  <c r="J66" i="43"/>
  <c r="D49" i="43"/>
  <c r="L49" i="43"/>
  <c r="J67" i="43"/>
  <c r="D50" i="43"/>
  <c r="L50" i="43"/>
  <c r="J68" i="43"/>
  <c r="J69" i="43"/>
  <c r="C5" i="35"/>
  <c r="C6" i="35"/>
  <c r="C7" i="35"/>
  <c r="C8" i="35"/>
  <c r="C9" i="35"/>
  <c r="C10" i="35"/>
  <c r="C11" i="35"/>
  <c r="C13" i="35"/>
  <c r="C14" i="35"/>
  <c r="C15" i="35"/>
  <c r="R128" i="52"/>
  <c r="P129" i="52"/>
  <c r="F130" i="52"/>
  <c r="L131" i="52"/>
  <c r="T131" i="52"/>
  <c r="R132" i="52"/>
  <c r="P133" i="52"/>
  <c r="BR125" i="51"/>
  <c r="BR127" i="51"/>
  <c r="BR132" i="51"/>
  <c r="D59" i="43"/>
  <c r="D60" i="43"/>
  <c r="F43" i="43"/>
  <c r="N44" i="43"/>
  <c r="D63" i="43"/>
  <c r="N46" i="43"/>
  <c r="N47" i="43"/>
  <c r="L65" i="43"/>
  <c r="F48" i="43"/>
  <c r="D67" i="43"/>
  <c r="D68" i="43"/>
  <c r="F51" i="43"/>
  <c r="C3" i="31"/>
  <c r="BQ122" i="51"/>
  <c r="CG122" i="51"/>
  <c r="C4" i="31"/>
  <c r="BQ123" i="51"/>
  <c r="CG123" i="51"/>
  <c r="BQ124" i="51"/>
  <c r="CG124" i="51"/>
  <c r="BQ125" i="51"/>
  <c r="CG125" i="51"/>
  <c r="BQ126" i="51"/>
  <c r="CG126" i="51"/>
  <c r="BQ127" i="51"/>
  <c r="CG127" i="51"/>
  <c r="BQ128" i="51"/>
  <c r="CG128" i="51"/>
  <c r="C10" i="31"/>
  <c r="BQ129" i="51"/>
  <c r="CG129" i="51"/>
  <c r="C11" i="31"/>
  <c r="BQ130" i="51"/>
  <c r="CG130" i="51"/>
  <c r="C12" i="31"/>
  <c r="BQ131" i="51"/>
  <c r="CG131" i="51"/>
  <c r="C13" i="31"/>
  <c r="BQ132" i="51"/>
  <c r="CG132" i="51"/>
  <c r="C14" i="31"/>
  <c r="BQ133" i="51"/>
  <c r="CG133" i="51"/>
  <c r="C15" i="31"/>
  <c r="BQ134" i="51"/>
  <c r="CG134" i="51"/>
  <c r="E39" i="43"/>
  <c r="M39" i="43"/>
  <c r="C57" i="43"/>
  <c r="K57" i="43"/>
  <c r="M40" i="43"/>
  <c r="C58" i="43"/>
  <c r="K58" i="43"/>
  <c r="E41" i="43"/>
  <c r="M41" i="43"/>
  <c r="C59" i="43"/>
  <c r="K59" i="43"/>
  <c r="E42" i="43"/>
  <c r="M42" i="43"/>
  <c r="C60" i="43"/>
  <c r="K60" i="43"/>
  <c r="E43" i="43"/>
  <c r="M43" i="43"/>
  <c r="K61" i="43"/>
  <c r="M44" i="43"/>
  <c r="C62" i="43"/>
  <c r="K62" i="43"/>
  <c r="E45" i="43"/>
  <c r="M45" i="43"/>
  <c r="C63" i="43"/>
  <c r="K63" i="43"/>
  <c r="E46" i="43"/>
  <c r="M46" i="43"/>
  <c r="C64" i="43"/>
  <c r="K64" i="43"/>
  <c r="E47" i="43"/>
  <c r="M47" i="43"/>
  <c r="K65" i="43"/>
  <c r="E48" i="43"/>
  <c r="M48" i="43"/>
  <c r="C66" i="43"/>
  <c r="K66" i="43"/>
  <c r="E49" i="43"/>
  <c r="M49" i="43"/>
  <c r="K67" i="43"/>
  <c r="M50" i="43"/>
  <c r="C68" i="43"/>
  <c r="K68" i="43"/>
  <c r="E51" i="43"/>
  <c r="M51" i="43"/>
  <c r="C69" i="43"/>
  <c r="K69" i="43"/>
  <c r="D3" i="35"/>
  <c r="D4" i="35"/>
  <c r="D5" i="35"/>
  <c r="D6" i="35"/>
  <c r="D7" i="35"/>
  <c r="D8" i="35"/>
  <c r="D9" i="35"/>
  <c r="D10" i="35"/>
  <c r="D11" i="35"/>
  <c r="D12" i="35"/>
  <c r="D13" i="35"/>
  <c r="D14" i="35"/>
  <c r="D15" i="35"/>
  <c r="C10" i="10"/>
  <c r="C12" i="10"/>
  <c r="C14" i="10"/>
  <c r="I21" i="43"/>
  <c r="K4" i="43"/>
  <c r="K6" i="43"/>
  <c r="I30" i="43"/>
  <c r="K15" i="43"/>
  <c r="I33" i="43"/>
  <c r="D3" i="10"/>
  <c r="D4" i="10"/>
  <c r="D10" i="10"/>
  <c r="D12" i="10"/>
  <c r="D13" i="10"/>
  <c r="D14" i="10"/>
  <c r="D15" i="10"/>
  <c r="D3" i="43"/>
  <c r="L3" i="43"/>
  <c r="D4" i="43"/>
  <c r="L4" i="43"/>
  <c r="J22" i="43"/>
  <c r="L5" i="43"/>
  <c r="J23" i="43"/>
  <c r="D6" i="43"/>
  <c r="L6" i="43"/>
  <c r="J24" i="43"/>
  <c r="D7" i="43"/>
  <c r="L7" i="43"/>
  <c r="T115" i="51"/>
  <c r="J25" i="43"/>
  <c r="D8" i="43"/>
  <c r="L8" i="43"/>
  <c r="J26" i="43"/>
  <c r="D9" i="43"/>
  <c r="L9" i="43"/>
  <c r="J27" i="43"/>
  <c r="D10" i="43"/>
  <c r="L10" i="43"/>
  <c r="J28" i="43"/>
  <c r="L11" i="43"/>
  <c r="J29" i="43"/>
  <c r="D12" i="43"/>
  <c r="L12" i="43"/>
  <c r="J30" i="43"/>
  <c r="L13" i="43"/>
  <c r="J31" i="43"/>
  <c r="D14" i="43"/>
  <c r="L14" i="43"/>
  <c r="J32" i="43"/>
  <c r="D15" i="43"/>
  <c r="L15" i="43"/>
  <c r="J33" i="43"/>
  <c r="P123" i="52"/>
  <c r="R126" i="52"/>
  <c r="P127" i="52"/>
  <c r="R130" i="52"/>
  <c r="P131" i="52"/>
  <c r="T133" i="52"/>
  <c r="R134" i="52"/>
  <c r="C7" i="10"/>
  <c r="I23" i="43"/>
  <c r="K7" i="43"/>
  <c r="C8" i="43"/>
  <c r="C9" i="43"/>
  <c r="I27" i="43"/>
  <c r="K10" i="43"/>
  <c r="I28" i="43"/>
  <c r="K11" i="43"/>
  <c r="K12" i="43"/>
  <c r="K13" i="43"/>
  <c r="I31" i="43"/>
  <c r="K14" i="43"/>
  <c r="I32" i="43"/>
  <c r="C15" i="43"/>
  <c r="C3" i="29"/>
  <c r="Y122" i="51"/>
  <c r="Y123" i="51"/>
  <c r="Y124" i="51"/>
  <c r="C6" i="29"/>
  <c r="Y125" i="51"/>
  <c r="Y126" i="51"/>
  <c r="Y127" i="51"/>
  <c r="Y128" i="51"/>
  <c r="C10" i="29"/>
  <c r="Y129" i="51"/>
  <c r="Y130" i="51"/>
  <c r="C12" i="29"/>
  <c r="Y131" i="51"/>
  <c r="Y132" i="51"/>
  <c r="C14" i="29"/>
  <c r="Y133" i="51"/>
  <c r="C15" i="29"/>
  <c r="Y134" i="51"/>
  <c r="AO134" i="51"/>
  <c r="C21" i="43"/>
  <c r="K21" i="43"/>
  <c r="E4" i="43"/>
  <c r="M4" i="43"/>
  <c r="C22" i="43"/>
  <c r="K22" i="43"/>
  <c r="E5" i="43"/>
  <c r="M5" i="43"/>
  <c r="C23" i="43"/>
  <c r="K23" i="43"/>
  <c r="E6" i="43"/>
  <c r="M6" i="43"/>
  <c r="K24" i="43"/>
  <c r="E7" i="43"/>
  <c r="M7" i="43"/>
  <c r="C25" i="43"/>
  <c r="K25" i="43"/>
  <c r="E8" i="43"/>
  <c r="M8" i="43"/>
  <c r="C26" i="43"/>
  <c r="K26" i="43"/>
  <c r="E9" i="43"/>
  <c r="M9" i="43"/>
  <c r="C27" i="43"/>
  <c r="K27" i="43"/>
  <c r="E10" i="43"/>
  <c r="M10" i="43"/>
  <c r="K28" i="43"/>
  <c r="E11" i="43"/>
  <c r="M11" i="43"/>
  <c r="C29" i="43"/>
  <c r="K29" i="43"/>
  <c r="E12" i="43"/>
  <c r="M12" i="43"/>
  <c r="K30" i="43"/>
  <c r="E13" i="43"/>
  <c r="M13" i="43"/>
  <c r="C31" i="43"/>
  <c r="K31" i="43"/>
  <c r="E14" i="43"/>
  <c r="M14" i="43"/>
  <c r="C32" i="43"/>
  <c r="K32" i="43"/>
  <c r="E15" i="43"/>
  <c r="M15" i="43"/>
  <c r="C33" i="43"/>
  <c r="K33" i="43"/>
  <c r="C86" i="52"/>
  <c r="C94" i="52"/>
  <c r="C98" i="52"/>
  <c r="C134" i="52" s="1"/>
  <c r="C4" i="10"/>
  <c r="C6" i="10"/>
  <c r="C3" i="43"/>
  <c r="I22" i="43"/>
  <c r="K5" i="43"/>
  <c r="I24" i="43"/>
  <c r="D3" i="29"/>
  <c r="Z122" i="51"/>
  <c r="Z123" i="51"/>
  <c r="Z124" i="51"/>
  <c r="Z125" i="51"/>
  <c r="D7" i="29"/>
  <c r="Z126" i="51"/>
  <c r="Z127" i="51"/>
  <c r="Z128" i="51"/>
  <c r="Z129" i="51"/>
  <c r="D11" i="29"/>
  <c r="Z130" i="51"/>
  <c r="D12" i="29"/>
  <c r="Z131" i="51"/>
  <c r="D13" i="29"/>
  <c r="Z132" i="51"/>
  <c r="Z133" i="51"/>
  <c r="D15" i="29"/>
  <c r="Z134" i="51"/>
  <c r="F4" i="43"/>
  <c r="D22" i="43"/>
  <c r="L22" i="43"/>
  <c r="F5" i="43"/>
  <c r="D23" i="43"/>
  <c r="L23" i="43"/>
  <c r="F6" i="43"/>
  <c r="D24" i="43"/>
  <c r="L24" i="43"/>
  <c r="F7" i="43"/>
  <c r="L25" i="43"/>
  <c r="F8" i="43"/>
  <c r="D26" i="43"/>
  <c r="L26" i="43"/>
  <c r="F9" i="43"/>
  <c r="L27" i="43"/>
  <c r="F10" i="43"/>
  <c r="D28" i="43"/>
  <c r="L28" i="43"/>
  <c r="F11" i="43"/>
  <c r="D29" i="43"/>
  <c r="L29" i="43"/>
  <c r="F12" i="43"/>
  <c r="D30" i="43"/>
  <c r="L30" i="43"/>
  <c r="F13" i="43"/>
  <c r="D31" i="43"/>
  <c r="L31" i="43"/>
  <c r="F14" i="43"/>
  <c r="D32" i="43"/>
  <c r="L32" i="43"/>
  <c r="F15" i="43"/>
  <c r="D33" i="43"/>
  <c r="L33" i="43"/>
  <c r="C3" i="34"/>
  <c r="C4" i="34"/>
  <c r="C5" i="34"/>
  <c r="C8" i="34"/>
  <c r="C10" i="34"/>
  <c r="C11" i="34"/>
  <c r="C12" i="34"/>
  <c r="C13" i="34"/>
  <c r="C15" i="34"/>
  <c r="K3" i="43"/>
  <c r="C5" i="43"/>
  <c r="I25" i="43"/>
  <c r="K9" i="43"/>
  <c r="I29" i="43"/>
  <c r="G3" i="43"/>
  <c r="E21" i="43"/>
  <c r="M21" i="43"/>
  <c r="G4" i="43"/>
  <c r="M22" i="43"/>
  <c r="G5" i="43"/>
  <c r="E23" i="43"/>
  <c r="M23" i="43"/>
  <c r="G6" i="43"/>
  <c r="E24" i="43"/>
  <c r="M24" i="43"/>
  <c r="G7" i="43"/>
  <c r="E25" i="43"/>
  <c r="M25" i="43"/>
  <c r="G8" i="43"/>
  <c r="E26" i="43"/>
  <c r="M26" i="43"/>
  <c r="G9" i="43"/>
  <c r="E27" i="43"/>
  <c r="M27" i="43"/>
  <c r="G10" i="43"/>
  <c r="E28" i="43"/>
  <c r="M28" i="43"/>
  <c r="G11" i="43"/>
  <c r="E29" i="43"/>
  <c r="M29" i="43"/>
  <c r="G12" i="43"/>
  <c r="E30" i="43"/>
  <c r="M30" i="43"/>
  <c r="G13" i="43"/>
  <c r="E31" i="43"/>
  <c r="M31" i="43"/>
  <c r="G14" i="43"/>
  <c r="M32" i="43"/>
  <c r="G15" i="43"/>
  <c r="E33" i="43"/>
  <c r="M33" i="43"/>
  <c r="D3" i="34"/>
  <c r="D4" i="34"/>
  <c r="D5" i="34"/>
  <c r="D6" i="34"/>
  <c r="D7" i="34"/>
  <c r="D8" i="34"/>
  <c r="D9" i="34"/>
  <c r="D10" i="34"/>
  <c r="D11" i="34"/>
  <c r="D12" i="34"/>
  <c r="D13" i="34"/>
  <c r="D14" i="34"/>
  <c r="D15" i="34"/>
  <c r="C127" i="52"/>
  <c r="H5" i="43"/>
  <c r="F23" i="43"/>
  <c r="H6" i="43"/>
  <c r="F24" i="43"/>
  <c r="H7" i="43"/>
  <c r="F25" i="43"/>
  <c r="H8" i="43"/>
  <c r="F26" i="43"/>
  <c r="H9" i="43"/>
  <c r="F27" i="43"/>
  <c r="H10" i="43"/>
  <c r="F28" i="43"/>
  <c r="H11" i="43"/>
  <c r="F29" i="43"/>
  <c r="H12" i="43"/>
  <c r="F30" i="43"/>
  <c r="H13" i="43"/>
  <c r="F31" i="43"/>
  <c r="H14" i="43"/>
  <c r="F32" i="43"/>
  <c r="H15" i="43"/>
  <c r="F33" i="43"/>
  <c r="F86" i="52"/>
  <c r="F122" i="52" s="1"/>
  <c r="N86" i="52"/>
  <c r="N122" i="52" s="1"/>
  <c r="D87" i="52"/>
  <c r="D123" i="52" s="1"/>
  <c r="L87" i="52"/>
  <c r="L123" i="52" s="1"/>
  <c r="T87" i="52"/>
  <c r="T123" i="52" s="1"/>
  <c r="J88" i="52"/>
  <c r="J124" i="52" s="1"/>
  <c r="R88" i="52"/>
  <c r="R124" i="52" s="1"/>
  <c r="H89" i="52"/>
  <c r="H125" i="52" s="1"/>
  <c r="P89" i="52"/>
  <c r="P125" i="52" s="1"/>
  <c r="F90" i="52"/>
  <c r="F126" i="52" s="1"/>
  <c r="N90" i="52"/>
  <c r="N126" i="52" s="1"/>
  <c r="D91" i="52"/>
  <c r="L91" i="52"/>
  <c r="L127" i="52" s="1"/>
  <c r="T91" i="52"/>
  <c r="T127" i="52" s="1"/>
  <c r="C4" i="43"/>
  <c r="C7" i="43"/>
  <c r="I26" i="43"/>
  <c r="C13" i="43"/>
  <c r="F22" i="43"/>
  <c r="G21" i="43"/>
  <c r="I4" i="43"/>
  <c r="G22" i="43"/>
  <c r="I5" i="43"/>
  <c r="G23" i="43"/>
  <c r="I6" i="43"/>
  <c r="G24" i="43"/>
  <c r="I7" i="43"/>
  <c r="G25" i="43"/>
  <c r="I8" i="43"/>
  <c r="G26" i="43"/>
  <c r="I9" i="43"/>
  <c r="G27" i="43"/>
  <c r="I10" i="43"/>
  <c r="G28" i="43"/>
  <c r="I11" i="43"/>
  <c r="G29" i="43"/>
  <c r="I12" i="43"/>
  <c r="G30" i="43"/>
  <c r="I13" i="43"/>
  <c r="G31" i="43"/>
  <c r="I14" i="43"/>
  <c r="G32" i="43"/>
  <c r="I15" i="43"/>
  <c r="G33" i="43"/>
  <c r="C13" i="10"/>
  <c r="K8" i="43"/>
  <c r="C10" i="43"/>
  <c r="C11" i="43"/>
  <c r="AR48" i="51"/>
  <c r="F21" i="43"/>
  <c r="AJ115" i="51"/>
  <c r="H4" i="43"/>
  <c r="AA137" i="51"/>
  <c r="AI137" i="51"/>
  <c r="V48" i="51"/>
  <c r="J3" i="43"/>
  <c r="H21" i="43"/>
  <c r="J4" i="43"/>
  <c r="H22" i="43"/>
  <c r="J5" i="43"/>
  <c r="H23" i="43"/>
  <c r="J6" i="43"/>
  <c r="H24" i="43"/>
  <c r="J7" i="43"/>
  <c r="H25" i="43"/>
  <c r="J8" i="43"/>
  <c r="J9" i="43"/>
  <c r="H27" i="43"/>
  <c r="J10" i="43"/>
  <c r="H28" i="43"/>
  <c r="J11" i="43"/>
  <c r="H29" i="43"/>
  <c r="J12" i="43"/>
  <c r="H30" i="43"/>
  <c r="J13" i="43"/>
  <c r="H31" i="43"/>
  <c r="J14" i="43"/>
  <c r="H32" i="43"/>
  <c r="J15" i="43"/>
  <c r="H33" i="43"/>
  <c r="C4" i="33"/>
  <c r="C123" i="51"/>
  <c r="C5" i="33"/>
  <c r="C124" i="51"/>
  <c r="C6" i="33"/>
  <c r="C125" i="51"/>
  <c r="C126" i="51"/>
  <c r="C8" i="33"/>
  <c r="C127" i="51"/>
  <c r="C9" i="33"/>
  <c r="C128" i="51"/>
  <c r="C10" i="33"/>
  <c r="C129" i="51"/>
  <c r="C11" i="33"/>
  <c r="C130" i="51"/>
  <c r="C12" i="33"/>
  <c r="C131" i="51"/>
  <c r="C13" i="33"/>
  <c r="C132" i="51"/>
  <c r="C14" i="33"/>
  <c r="C133" i="51"/>
  <c r="C134" i="51"/>
  <c r="D3" i="33"/>
  <c r="D122" i="51"/>
  <c r="D123" i="51"/>
  <c r="D5" i="33"/>
  <c r="D124" i="51"/>
  <c r="D6" i="33"/>
  <c r="D125" i="51"/>
  <c r="D7" i="33"/>
  <c r="D126" i="51"/>
  <c r="D8" i="33"/>
  <c r="D127" i="51"/>
  <c r="D9" i="33"/>
  <c r="D128" i="51"/>
  <c r="D129" i="51"/>
  <c r="D11" i="33"/>
  <c r="D130" i="51"/>
  <c r="D131" i="51"/>
  <c r="D13" i="33"/>
  <c r="D132" i="51"/>
  <c r="D14" i="33"/>
  <c r="D133" i="51"/>
  <c r="D15" i="33"/>
  <c r="D134" i="51"/>
  <c r="C3" i="33"/>
  <c r="C122" i="51"/>
  <c r="C4" i="32"/>
  <c r="C8" i="32"/>
  <c r="C12" i="32"/>
  <c r="D11" i="32"/>
  <c r="D8" i="32"/>
  <c r="D7" i="32"/>
  <c r="C5" i="32"/>
  <c r="C9" i="32"/>
  <c r="C13" i="32"/>
  <c r="C28" i="32" s="1"/>
  <c r="D5" i="32"/>
  <c r="D9" i="32"/>
  <c r="D13" i="32"/>
  <c r="C6" i="32"/>
  <c r="D6" i="32"/>
  <c r="D10" i="32"/>
  <c r="C129" i="50"/>
  <c r="C11" i="32"/>
  <c r="S153" i="50"/>
  <c r="S157" i="50"/>
  <c r="T153" i="50"/>
  <c r="N6" i="53"/>
  <c r="O151" i="50"/>
  <c r="R154" i="50"/>
  <c r="Q154" i="50"/>
  <c r="R150" i="50"/>
  <c r="T157" i="50"/>
  <c r="Q150" i="50"/>
  <c r="O155" i="50"/>
  <c r="P151" i="50"/>
  <c r="P155" i="50"/>
  <c r="C7" i="2"/>
  <c r="C154" i="50"/>
  <c r="D153" i="50"/>
  <c r="D10" i="2"/>
  <c r="D157" i="50"/>
  <c r="D150" i="50"/>
  <c r="C151" i="50"/>
  <c r="C155" i="50"/>
  <c r="C159" i="50"/>
  <c r="C11" i="2"/>
  <c r="C158" i="50"/>
  <c r="D11" i="2"/>
  <c r="D158" i="50"/>
  <c r="D151" i="50"/>
  <c r="D155" i="50"/>
  <c r="D12" i="2"/>
  <c r="D159" i="50"/>
  <c r="C5" i="2"/>
  <c r="C152" i="50"/>
  <c r="C156" i="50"/>
  <c r="C13" i="2"/>
  <c r="C160" i="50"/>
  <c r="D154" i="50"/>
  <c r="D5" i="2"/>
  <c r="D152" i="50"/>
  <c r="D156" i="50"/>
  <c r="D160" i="50"/>
  <c r="C6" i="2"/>
  <c r="C153" i="50"/>
  <c r="C157" i="50"/>
  <c r="C3" i="2"/>
  <c r="C150" i="50"/>
  <c r="BN16" i="51"/>
  <c r="BC137" i="51"/>
  <c r="BK137" i="51"/>
  <c r="BW137" i="51"/>
  <c r="CE137" i="51"/>
  <c r="V64" i="51"/>
  <c r="AL122" i="51"/>
  <c r="AL123" i="51"/>
  <c r="AL124" i="51"/>
  <c r="AL125" i="51"/>
  <c r="AL126" i="51"/>
  <c r="AL127" i="51"/>
  <c r="AL128" i="51"/>
  <c r="AL129" i="51"/>
  <c r="AL130" i="51"/>
  <c r="AL131" i="51"/>
  <c r="AL132" i="51"/>
  <c r="AL133" i="51"/>
  <c r="AL134" i="51"/>
  <c r="S123" i="51"/>
  <c r="S124" i="51"/>
  <c r="S125" i="51"/>
  <c r="S126" i="51"/>
  <c r="S127" i="51"/>
  <c r="S128" i="51"/>
  <c r="S129" i="51"/>
  <c r="S130" i="51"/>
  <c r="S131" i="51"/>
  <c r="S132" i="51"/>
  <c r="S133" i="51"/>
  <c r="S134" i="51"/>
  <c r="V16" i="51"/>
  <c r="M5" i="31"/>
  <c r="CA124" i="51"/>
  <c r="BS128" i="51"/>
  <c r="M10" i="31"/>
  <c r="CA129" i="51"/>
  <c r="BS130" i="51"/>
  <c r="E12" i="31"/>
  <c r="BS131" i="51"/>
  <c r="M13" i="31"/>
  <c r="CA132" i="51"/>
  <c r="BS134" i="51"/>
  <c r="L4" i="36"/>
  <c r="L7" i="36"/>
  <c r="CB122" i="51"/>
  <c r="BT125" i="51"/>
  <c r="CB127" i="51"/>
  <c r="F11" i="31"/>
  <c r="BT130" i="51"/>
  <c r="CB131" i="51"/>
  <c r="F15" i="31"/>
  <c r="BT134" i="51"/>
  <c r="E5" i="36"/>
  <c r="M12" i="36"/>
  <c r="E15" i="36"/>
  <c r="BU122" i="51"/>
  <c r="BU123" i="51"/>
  <c r="BU124" i="51"/>
  <c r="BU125" i="51"/>
  <c r="BU126" i="51"/>
  <c r="BU127" i="51"/>
  <c r="BU128" i="51"/>
  <c r="BU129" i="51"/>
  <c r="G11" i="31"/>
  <c r="BU130" i="51"/>
  <c r="G12" i="31"/>
  <c r="BU131" i="51"/>
  <c r="G13" i="31"/>
  <c r="BU132" i="51"/>
  <c r="G14" i="31"/>
  <c r="BU133" i="51"/>
  <c r="BU134" i="51"/>
  <c r="F4" i="36"/>
  <c r="F5" i="36"/>
  <c r="F6" i="36"/>
  <c r="F7" i="36"/>
  <c r="F8" i="36"/>
  <c r="F9" i="36"/>
  <c r="F10" i="36"/>
  <c r="F11" i="36"/>
  <c r="F12" i="36"/>
  <c r="F13" i="36"/>
  <c r="F14" i="36"/>
  <c r="F15" i="36"/>
  <c r="K86" i="52"/>
  <c r="K122" i="52" s="1"/>
  <c r="S86" i="52"/>
  <c r="S122" i="52" s="1"/>
  <c r="I87" i="52"/>
  <c r="I123" i="52" s="1"/>
  <c r="Q87" i="52"/>
  <c r="Q123" i="52" s="1"/>
  <c r="G88" i="52"/>
  <c r="G124" i="52" s="1"/>
  <c r="O88" i="52"/>
  <c r="O124" i="52" s="1"/>
  <c r="E89" i="52"/>
  <c r="E125" i="52" s="1"/>
  <c r="M89" i="52"/>
  <c r="M125" i="52" s="1"/>
  <c r="K90" i="52"/>
  <c r="K126" i="52" s="1"/>
  <c r="S90" i="52"/>
  <c r="S126" i="52" s="1"/>
  <c r="G92" i="52"/>
  <c r="G128" i="52" s="1"/>
  <c r="O92" i="52"/>
  <c r="O128" i="52" s="1"/>
  <c r="E93" i="52"/>
  <c r="E129" i="52" s="1"/>
  <c r="M93" i="52"/>
  <c r="M129" i="52" s="1"/>
  <c r="K94" i="52"/>
  <c r="K130" i="52" s="1"/>
  <c r="S94" i="52"/>
  <c r="S130" i="52" s="1"/>
  <c r="I95" i="52"/>
  <c r="I131" i="52" s="1"/>
  <c r="Q95" i="52"/>
  <c r="Q131" i="52" s="1"/>
  <c r="G96" i="52"/>
  <c r="G132" i="52" s="1"/>
  <c r="O96" i="52"/>
  <c r="O132" i="52" s="1"/>
  <c r="E97" i="52"/>
  <c r="E133" i="52" s="1"/>
  <c r="M97" i="52"/>
  <c r="M133" i="52" s="1"/>
  <c r="K98" i="52"/>
  <c r="K134" i="52" s="1"/>
  <c r="S98" i="52"/>
  <c r="S134" i="52" s="1"/>
  <c r="CA123" i="51"/>
  <c r="E6" i="31"/>
  <c r="BS125" i="51"/>
  <c r="CA128" i="51"/>
  <c r="BS133" i="51"/>
  <c r="L3" i="36"/>
  <c r="L5" i="36"/>
  <c r="L8" i="36"/>
  <c r="L10" i="36"/>
  <c r="L11" i="36"/>
  <c r="L12" i="36"/>
  <c r="BT123" i="51"/>
  <c r="CB126" i="51"/>
  <c r="F9" i="31"/>
  <c r="BT128" i="51"/>
  <c r="BT129" i="51"/>
  <c r="CB130" i="51"/>
  <c r="F13" i="31"/>
  <c r="BT132" i="51"/>
  <c r="M4" i="36"/>
  <c r="M10" i="36"/>
  <c r="M11" i="36"/>
  <c r="E12" i="36"/>
  <c r="M14" i="36"/>
  <c r="H3" i="31"/>
  <c r="BV122" i="51"/>
  <c r="BV123" i="51"/>
  <c r="BV124" i="51"/>
  <c r="BV125" i="51"/>
  <c r="BV126" i="51"/>
  <c r="BV127" i="51"/>
  <c r="BV128" i="51"/>
  <c r="BV129" i="51"/>
  <c r="BV130" i="51"/>
  <c r="BV131" i="51"/>
  <c r="BV132" i="51"/>
  <c r="BV133" i="51"/>
  <c r="H15" i="31"/>
  <c r="BV134" i="51"/>
  <c r="G4" i="36"/>
  <c r="G5" i="36"/>
  <c r="G6" i="36"/>
  <c r="G7" i="36"/>
  <c r="G8" i="36"/>
  <c r="G9" i="36"/>
  <c r="G10" i="36"/>
  <c r="G11" i="36"/>
  <c r="G12" i="36"/>
  <c r="G13" i="36"/>
  <c r="G14" i="36"/>
  <c r="G15" i="36"/>
  <c r="E3" i="31"/>
  <c r="BS122" i="51"/>
  <c r="BS123" i="51"/>
  <c r="M6" i="31"/>
  <c r="CA125" i="51"/>
  <c r="E7" i="31"/>
  <c r="BS126" i="51"/>
  <c r="CA127" i="51"/>
  <c r="E10" i="31"/>
  <c r="BS129" i="51"/>
  <c r="CA130" i="51"/>
  <c r="M12" i="31"/>
  <c r="CA131" i="51"/>
  <c r="M14" i="31"/>
  <c r="CA133" i="51"/>
  <c r="CA134" i="51"/>
  <c r="F3" i="31"/>
  <c r="BT122" i="51"/>
  <c r="CB123" i="51"/>
  <c r="CB124" i="51"/>
  <c r="CB128" i="51"/>
  <c r="CB129" i="51"/>
  <c r="CB134" i="51"/>
  <c r="M3" i="36"/>
  <c r="M6" i="36"/>
  <c r="E8" i="36"/>
  <c r="M9" i="36"/>
  <c r="E10" i="36"/>
  <c r="M13" i="36"/>
  <c r="I3" i="31"/>
  <c r="BW122" i="51"/>
  <c r="BW123" i="51"/>
  <c r="BW124" i="51"/>
  <c r="BW125" i="51"/>
  <c r="BW126" i="51"/>
  <c r="BW127" i="51"/>
  <c r="BW128" i="51"/>
  <c r="BW129" i="51"/>
  <c r="I11" i="31"/>
  <c r="BW130" i="51"/>
  <c r="BW131" i="51"/>
  <c r="I13" i="31"/>
  <c r="BW132" i="51"/>
  <c r="BW133" i="51"/>
  <c r="BW134" i="51"/>
  <c r="H4" i="36"/>
  <c r="H5" i="36"/>
  <c r="H6" i="36"/>
  <c r="H7" i="36"/>
  <c r="H8" i="36"/>
  <c r="H9" i="36"/>
  <c r="H10" i="36"/>
  <c r="H11" i="36"/>
  <c r="H12" i="36"/>
  <c r="H13" i="36"/>
  <c r="H14" i="36"/>
  <c r="H15" i="36"/>
  <c r="M3" i="31"/>
  <c r="CA122" i="51"/>
  <c r="M7" i="31"/>
  <c r="CA126" i="51"/>
  <c r="E13" i="31"/>
  <c r="BS132" i="51"/>
  <c r="L6" i="36"/>
  <c r="L9" i="36"/>
  <c r="L13" i="36"/>
  <c r="BT131" i="51"/>
  <c r="M8" i="36"/>
  <c r="BX122" i="51"/>
  <c r="BX123" i="51"/>
  <c r="BX124" i="51"/>
  <c r="BX125" i="51"/>
  <c r="BX126" i="51"/>
  <c r="J8" i="31"/>
  <c r="BX127" i="51"/>
  <c r="BX128" i="51"/>
  <c r="BX129" i="51"/>
  <c r="BX130" i="51"/>
  <c r="J12" i="31"/>
  <c r="BX131" i="51"/>
  <c r="BX132" i="51"/>
  <c r="J14" i="31"/>
  <c r="BX133" i="51"/>
  <c r="J15" i="31"/>
  <c r="BX134" i="51"/>
  <c r="I4" i="36"/>
  <c r="I5" i="36"/>
  <c r="I6" i="36"/>
  <c r="I7" i="36"/>
  <c r="I8" i="36"/>
  <c r="I9" i="36"/>
  <c r="I10" i="36"/>
  <c r="I11" i="36"/>
  <c r="I12" i="36"/>
  <c r="I13" i="36"/>
  <c r="I14" i="36"/>
  <c r="I15" i="36"/>
  <c r="L14" i="36"/>
  <c r="BT124" i="51"/>
  <c r="CB125" i="51"/>
  <c r="F14" i="31"/>
  <c r="BT133" i="51"/>
  <c r="E3" i="36"/>
  <c r="E4" i="36"/>
  <c r="M5" i="36"/>
  <c r="E6" i="36"/>
  <c r="M7" i="36"/>
  <c r="M15" i="36"/>
  <c r="K3" i="31"/>
  <c r="BY122" i="51"/>
  <c r="BY123" i="51"/>
  <c r="BY124" i="51"/>
  <c r="K6" i="31"/>
  <c r="BY125" i="51"/>
  <c r="BY126" i="51"/>
  <c r="BY127" i="51"/>
  <c r="BY128" i="51"/>
  <c r="BY129" i="51"/>
  <c r="K11" i="31"/>
  <c r="BY130" i="51"/>
  <c r="BY131" i="51"/>
  <c r="K13" i="31"/>
  <c r="BY132" i="51"/>
  <c r="BY133" i="51"/>
  <c r="K15" i="31"/>
  <c r="BY134" i="51"/>
  <c r="J3" i="36"/>
  <c r="J4" i="36"/>
  <c r="J5" i="36"/>
  <c r="J6" i="36"/>
  <c r="J7" i="36"/>
  <c r="J8" i="36"/>
  <c r="J9" i="36"/>
  <c r="J10" i="36"/>
  <c r="J11" i="36"/>
  <c r="J12" i="36"/>
  <c r="J13" i="36"/>
  <c r="J14" i="36"/>
  <c r="E5" i="31"/>
  <c r="BS124" i="51"/>
  <c r="BS127" i="51"/>
  <c r="BT126" i="51"/>
  <c r="BT127" i="51"/>
  <c r="CB132" i="51"/>
  <c r="CB133" i="51"/>
  <c r="E14" i="36"/>
  <c r="BZ122" i="51"/>
  <c r="CH122" i="51"/>
  <c r="BZ123" i="51"/>
  <c r="CH123" i="51"/>
  <c r="BZ124" i="51"/>
  <c r="CH124" i="51"/>
  <c r="BZ125" i="51"/>
  <c r="CH125" i="51"/>
  <c r="BZ126" i="51"/>
  <c r="CH126" i="51"/>
  <c r="BZ127" i="51"/>
  <c r="CH127" i="51"/>
  <c r="BZ128" i="51"/>
  <c r="CH128" i="51"/>
  <c r="BZ129" i="51"/>
  <c r="CH129" i="51"/>
  <c r="BZ130" i="51"/>
  <c r="CH130" i="51"/>
  <c r="BZ131" i="51"/>
  <c r="CH131" i="51"/>
  <c r="BZ132" i="51"/>
  <c r="CH132" i="51"/>
  <c r="BZ133" i="51"/>
  <c r="CH133" i="51"/>
  <c r="L15" i="31"/>
  <c r="BZ134" i="51"/>
  <c r="CH134" i="51"/>
  <c r="K3" i="36"/>
  <c r="K4" i="36"/>
  <c r="K5" i="36"/>
  <c r="K6" i="36"/>
  <c r="K7" i="36"/>
  <c r="K8" i="36"/>
  <c r="K9" i="36"/>
  <c r="K10" i="36"/>
  <c r="K11" i="36"/>
  <c r="K12" i="36"/>
  <c r="K13" i="36"/>
  <c r="K14" i="36"/>
  <c r="K15" i="36"/>
  <c r="AZ127" i="51"/>
  <c r="AF128" i="51"/>
  <c r="AZ126" i="51"/>
  <c r="AF127" i="51"/>
  <c r="H3" i="30"/>
  <c r="AZ122" i="51"/>
  <c r="AF123" i="51"/>
  <c r="AF124" i="51"/>
  <c r="H6" i="30"/>
  <c r="AZ125" i="51"/>
  <c r="J6" i="29"/>
  <c r="AF125" i="51"/>
  <c r="AF126" i="51"/>
  <c r="AZ128" i="51"/>
  <c r="J10" i="29"/>
  <c r="AF129" i="51"/>
  <c r="AF130" i="51"/>
  <c r="AF122" i="51"/>
  <c r="AZ123" i="51"/>
  <c r="AZ124" i="51"/>
  <c r="AZ129" i="51"/>
  <c r="AF131" i="51"/>
  <c r="G4" i="35"/>
  <c r="I5" i="34"/>
  <c r="G6" i="35"/>
  <c r="I14" i="34"/>
  <c r="AG124" i="51"/>
  <c r="BA125" i="51"/>
  <c r="I9" i="30"/>
  <c r="BA128" i="51"/>
  <c r="AG132" i="51"/>
  <c r="H5" i="35"/>
  <c r="J8" i="34"/>
  <c r="J10" i="34"/>
  <c r="H10" i="35"/>
  <c r="H12" i="35"/>
  <c r="J14" i="34"/>
  <c r="H14" i="35"/>
  <c r="I3" i="29"/>
  <c r="AE122" i="51"/>
  <c r="AM122" i="51"/>
  <c r="G3" i="30"/>
  <c r="AY122" i="51"/>
  <c r="BG122" i="51"/>
  <c r="AE123" i="51"/>
  <c r="AM123" i="51"/>
  <c r="AY123" i="51"/>
  <c r="BG123" i="51"/>
  <c r="I5" i="29"/>
  <c r="AE124" i="51"/>
  <c r="AM124" i="51"/>
  <c r="AY124" i="51"/>
  <c r="BG124" i="51"/>
  <c r="AE125" i="51"/>
  <c r="AM125" i="51"/>
  <c r="AY125" i="51"/>
  <c r="BG125" i="51"/>
  <c r="AE126" i="51"/>
  <c r="AM126" i="51"/>
  <c r="AY126" i="51"/>
  <c r="BG126" i="51"/>
  <c r="AE127" i="51"/>
  <c r="AM127" i="51"/>
  <c r="AY127" i="51"/>
  <c r="BG127" i="51"/>
  <c r="AE128" i="51"/>
  <c r="AM128" i="51"/>
  <c r="AY128" i="51"/>
  <c r="BG128" i="51"/>
  <c r="AE129" i="51"/>
  <c r="AM129" i="51"/>
  <c r="AY129" i="51"/>
  <c r="BG129" i="51"/>
  <c r="I11" i="29"/>
  <c r="AE130" i="51"/>
  <c r="AM130" i="51"/>
  <c r="G11" i="30"/>
  <c r="AY130" i="51"/>
  <c r="BG130" i="51"/>
  <c r="AE131" i="51"/>
  <c r="AM131" i="51"/>
  <c r="AY131" i="51"/>
  <c r="BG131" i="51"/>
  <c r="I13" i="29"/>
  <c r="AE132" i="51"/>
  <c r="AM132" i="51"/>
  <c r="AY132" i="51"/>
  <c r="BG132" i="51"/>
  <c r="AE133" i="51"/>
  <c r="AM133" i="51"/>
  <c r="AY133" i="51"/>
  <c r="BG133" i="51"/>
  <c r="AE134" i="51"/>
  <c r="AM134" i="51"/>
  <c r="G15" i="30"/>
  <c r="AY134" i="51"/>
  <c r="BG134" i="51"/>
  <c r="F3" i="35"/>
  <c r="H4" i="34"/>
  <c r="F4" i="35"/>
  <c r="H5" i="34"/>
  <c r="F5" i="35"/>
  <c r="H6" i="34"/>
  <c r="F6" i="35"/>
  <c r="H7" i="34"/>
  <c r="F7" i="35"/>
  <c r="N7" i="35"/>
  <c r="H8" i="34"/>
  <c r="F8" i="35"/>
  <c r="H9" i="34"/>
  <c r="F9" i="35"/>
  <c r="H10" i="34"/>
  <c r="F10" i="35"/>
  <c r="H11" i="34"/>
  <c r="F11" i="35"/>
  <c r="H12" i="34"/>
  <c r="F12" i="35"/>
  <c r="H13" i="34"/>
  <c r="F13" i="35"/>
  <c r="H14" i="34"/>
  <c r="F14" i="35"/>
  <c r="H15" i="34"/>
  <c r="F15" i="35"/>
  <c r="I122" i="52"/>
  <c r="Q122" i="52"/>
  <c r="G123" i="52"/>
  <c r="O123" i="52"/>
  <c r="M124" i="52"/>
  <c r="S125" i="52"/>
  <c r="I126" i="52"/>
  <c r="Q126" i="52"/>
  <c r="O127" i="52"/>
  <c r="E128" i="52"/>
  <c r="M128" i="52"/>
  <c r="Q130" i="52"/>
  <c r="G131" i="52"/>
  <c r="O131" i="52"/>
  <c r="S133" i="52"/>
  <c r="I134" i="52"/>
  <c r="Q134" i="52"/>
  <c r="AZ132" i="51"/>
  <c r="AF133" i="51"/>
  <c r="AZ134" i="51"/>
  <c r="G7" i="35"/>
  <c r="I12" i="34"/>
  <c r="G13" i="35"/>
  <c r="AG126" i="51"/>
  <c r="BA127" i="51"/>
  <c r="AG128" i="51"/>
  <c r="AG129" i="51"/>
  <c r="J9" i="34"/>
  <c r="L3" i="29"/>
  <c r="AH122" i="51"/>
  <c r="J3" i="30"/>
  <c r="BB122" i="51"/>
  <c r="AH123" i="51"/>
  <c r="BB123" i="51"/>
  <c r="AH124" i="51"/>
  <c r="BB124" i="51"/>
  <c r="AH125" i="51"/>
  <c r="BB125" i="51"/>
  <c r="AH126" i="51"/>
  <c r="BB126" i="51"/>
  <c r="AH127" i="51"/>
  <c r="BB127" i="51"/>
  <c r="AH128" i="51"/>
  <c r="BB128" i="51"/>
  <c r="AH129" i="51"/>
  <c r="J10" i="30"/>
  <c r="BB129" i="51"/>
  <c r="L11" i="29"/>
  <c r="AH130" i="51"/>
  <c r="BB130" i="51"/>
  <c r="AH131" i="51"/>
  <c r="J12" i="30"/>
  <c r="BB131" i="51"/>
  <c r="L13" i="29"/>
  <c r="AH132" i="51"/>
  <c r="BB132" i="51"/>
  <c r="AH133" i="51"/>
  <c r="J14" i="30"/>
  <c r="BB133" i="51"/>
  <c r="AH134" i="51"/>
  <c r="J15" i="30"/>
  <c r="BB134" i="51"/>
  <c r="K3" i="34"/>
  <c r="K4" i="34"/>
  <c r="I4" i="35"/>
  <c r="K5" i="34"/>
  <c r="I5" i="35"/>
  <c r="K6" i="34"/>
  <c r="I6" i="35"/>
  <c r="K7" i="34"/>
  <c r="I7" i="35"/>
  <c r="K8" i="34"/>
  <c r="I8" i="35"/>
  <c r="K9" i="34"/>
  <c r="I9" i="35"/>
  <c r="K10" i="34"/>
  <c r="I10" i="35"/>
  <c r="K11" i="34"/>
  <c r="I11" i="35"/>
  <c r="K12" i="34"/>
  <c r="I12" i="35"/>
  <c r="K13" i="34"/>
  <c r="I13" i="35"/>
  <c r="K14" i="34"/>
  <c r="I14" i="35"/>
  <c r="K15" i="34"/>
  <c r="I15" i="35"/>
  <c r="H12" i="30"/>
  <c r="AZ131" i="51"/>
  <c r="AF132" i="51"/>
  <c r="AZ133" i="51"/>
  <c r="AF134" i="51"/>
  <c r="G8" i="35"/>
  <c r="G9" i="35"/>
  <c r="I11" i="34"/>
  <c r="I15" i="34"/>
  <c r="I4" i="30"/>
  <c r="BA123" i="51"/>
  <c r="I5" i="30"/>
  <c r="BA124" i="51"/>
  <c r="AG127" i="51"/>
  <c r="I11" i="30"/>
  <c r="BA130" i="51"/>
  <c r="BA131" i="51"/>
  <c r="BA132" i="51"/>
  <c r="BA133" i="51"/>
  <c r="BA134" i="51"/>
  <c r="H4" i="35"/>
  <c r="J5" i="34"/>
  <c r="H6" i="35"/>
  <c r="H7" i="35"/>
  <c r="H8" i="35"/>
  <c r="H9" i="35"/>
  <c r="H11" i="35"/>
  <c r="J13" i="34"/>
  <c r="H15" i="35"/>
  <c r="E3" i="29"/>
  <c r="AA122" i="51"/>
  <c r="M3" i="29"/>
  <c r="AI122" i="51"/>
  <c r="BC122" i="51"/>
  <c r="AA123" i="51"/>
  <c r="AI123" i="51"/>
  <c r="BC123" i="51"/>
  <c r="AA124" i="51"/>
  <c r="AI124" i="51"/>
  <c r="BC124" i="51"/>
  <c r="AA125" i="51"/>
  <c r="AI125" i="51"/>
  <c r="BC125" i="51"/>
  <c r="AA126" i="51"/>
  <c r="AI126" i="51"/>
  <c r="BC126" i="51"/>
  <c r="AA127" i="51"/>
  <c r="AI127" i="51"/>
  <c r="BC127" i="51"/>
  <c r="AA128" i="51"/>
  <c r="AI128" i="51"/>
  <c r="BC128" i="51"/>
  <c r="E10" i="29"/>
  <c r="AA129" i="51"/>
  <c r="M10" i="29"/>
  <c r="AI129" i="51"/>
  <c r="BC129" i="51"/>
  <c r="AA130" i="51"/>
  <c r="AI130" i="51"/>
  <c r="BC130" i="51"/>
  <c r="AA131" i="51"/>
  <c r="M12" i="29"/>
  <c r="AI131" i="51"/>
  <c r="BC131" i="51"/>
  <c r="AA132" i="51"/>
  <c r="AI132" i="51"/>
  <c r="BC132" i="51"/>
  <c r="E14" i="29"/>
  <c r="AA133" i="51"/>
  <c r="M14" i="29"/>
  <c r="AI133" i="51"/>
  <c r="BC133" i="51"/>
  <c r="AA134" i="51"/>
  <c r="AI134" i="51"/>
  <c r="BC134" i="51"/>
  <c r="L3" i="34"/>
  <c r="J3" i="35"/>
  <c r="L4" i="34"/>
  <c r="J4" i="35"/>
  <c r="L5" i="34"/>
  <c r="J5" i="35"/>
  <c r="L6" i="34"/>
  <c r="J6" i="35"/>
  <c r="L7" i="34"/>
  <c r="J7" i="35"/>
  <c r="L8" i="34"/>
  <c r="J8" i="35"/>
  <c r="L9" i="34"/>
  <c r="J9" i="35"/>
  <c r="L10" i="34"/>
  <c r="J10" i="35"/>
  <c r="L11" i="34"/>
  <c r="J11" i="35"/>
  <c r="L12" i="34"/>
  <c r="J12" i="35"/>
  <c r="L13" i="34"/>
  <c r="J13" i="35"/>
  <c r="L14" i="34"/>
  <c r="J14" i="35"/>
  <c r="L15" i="34"/>
  <c r="J15" i="35"/>
  <c r="K87" i="52"/>
  <c r="K123" i="52" s="1"/>
  <c r="S87" i="52"/>
  <c r="S123" i="52" s="1"/>
  <c r="I88" i="52"/>
  <c r="I124" i="52" s="1"/>
  <c r="Q88" i="52"/>
  <c r="Q124" i="52" s="1"/>
  <c r="E90" i="52"/>
  <c r="E126" i="52" s="1"/>
  <c r="M90" i="52"/>
  <c r="M126" i="52" s="1"/>
  <c r="K91" i="52"/>
  <c r="K127" i="52" s="1"/>
  <c r="S91" i="52"/>
  <c r="S127" i="52" s="1"/>
  <c r="I92" i="52"/>
  <c r="I128" i="52" s="1"/>
  <c r="Q92" i="52"/>
  <c r="Q128" i="52" s="1"/>
  <c r="G93" i="52"/>
  <c r="G129" i="52" s="1"/>
  <c r="O93" i="52"/>
  <c r="O129" i="52" s="1"/>
  <c r="E94" i="52"/>
  <c r="E130" i="52" s="1"/>
  <c r="M94" i="52"/>
  <c r="M130" i="52" s="1"/>
  <c r="K95" i="52"/>
  <c r="K131" i="52" s="1"/>
  <c r="S95" i="52"/>
  <c r="S131" i="52" s="1"/>
  <c r="I96" i="52"/>
  <c r="I132" i="52" s="1"/>
  <c r="Q96" i="52"/>
  <c r="Q132" i="52" s="1"/>
  <c r="G97" i="52"/>
  <c r="G133" i="52" s="1"/>
  <c r="O97" i="52"/>
  <c r="O133" i="52" s="1"/>
  <c r="E98" i="52"/>
  <c r="E134" i="52" s="1"/>
  <c r="M98" i="52"/>
  <c r="M134" i="52" s="1"/>
  <c r="AZ130" i="51"/>
  <c r="I4" i="34"/>
  <c r="G5" i="35"/>
  <c r="I7" i="34"/>
  <c r="I9" i="34"/>
  <c r="G10" i="35"/>
  <c r="G15" i="35"/>
  <c r="I3" i="30"/>
  <c r="BA122" i="51"/>
  <c r="K6" i="29"/>
  <c r="AG125" i="51"/>
  <c r="BA129" i="51"/>
  <c r="K12" i="29"/>
  <c r="AG131" i="51"/>
  <c r="K14" i="29"/>
  <c r="AG133" i="51"/>
  <c r="J3" i="34"/>
  <c r="J4" i="34"/>
  <c r="J6" i="34"/>
  <c r="H13" i="35"/>
  <c r="AR64" i="51"/>
  <c r="F3" i="29"/>
  <c r="AB122" i="51"/>
  <c r="AJ122" i="51"/>
  <c r="L3" i="30"/>
  <c r="BD122" i="51"/>
  <c r="AB123" i="51"/>
  <c r="AJ123" i="51"/>
  <c r="BD123" i="51"/>
  <c r="AB124" i="51"/>
  <c r="AJ124" i="51"/>
  <c r="BD124" i="51"/>
  <c r="AB125" i="51"/>
  <c r="AJ125" i="51"/>
  <c r="BD125" i="51"/>
  <c r="AB126" i="51"/>
  <c r="AJ126" i="51"/>
  <c r="L7" i="30"/>
  <c r="BD126" i="51"/>
  <c r="AB127" i="51"/>
  <c r="AJ127" i="51"/>
  <c r="BD127" i="51"/>
  <c r="AB128" i="51"/>
  <c r="AJ128" i="51"/>
  <c r="BD128" i="51"/>
  <c r="AB129" i="51"/>
  <c r="AJ129" i="51"/>
  <c r="L10" i="30"/>
  <c r="BD129" i="51"/>
  <c r="AB130" i="51"/>
  <c r="AJ130" i="51"/>
  <c r="L11" i="30"/>
  <c r="BD130" i="51"/>
  <c r="AB131" i="51"/>
  <c r="AJ131" i="51"/>
  <c r="BD131" i="51"/>
  <c r="AB132" i="51"/>
  <c r="AJ132" i="51"/>
  <c r="L13" i="30"/>
  <c r="BD132" i="51"/>
  <c r="AB133" i="51"/>
  <c r="AJ133" i="51"/>
  <c r="BD133" i="51"/>
  <c r="AB134" i="51"/>
  <c r="AJ134" i="51"/>
  <c r="L15" i="30"/>
  <c r="BD134" i="51"/>
  <c r="E3" i="34"/>
  <c r="M3" i="34"/>
  <c r="E4" i="34"/>
  <c r="M4" i="34"/>
  <c r="K4" i="35"/>
  <c r="M5" i="34"/>
  <c r="K5" i="35"/>
  <c r="E6" i="34"/>
  <c r="M6" i="34"/>
  <c r="K6" i="35"/>
  <c r="E7" i="34"/>
  <c r="M7" i="34"/>
  <c r="K7" i="35"/>
  <c r="E8" i="34"/>
  <c r="M8" i="34"/>
  <c r="K8" i="35"/>
  <c r="E9" i="34"/>
  <c r="M9" i="34"/>
  <c r="K9" i="35"/>
  <c r="E10" i="34"/>
  <c r="M10" i="34"/>
  <c r="K10" i="35"/>
  <c r="M11" i="34"/>
  <c r="K11" i="35"/>
  <c r="E12" i="34"/>
  <c r="M12" i="34"/>
  <c r="K12" i="35"/>
  <c r="M13" i="34"/>
  <c r="K13" i="35"/>
  <c r="E14" i="34"/>
  <c r="M14" i="34"/>
  <c r="K14" i="35"/>
  <c r="E15" i="34"/>
  <c r="M15" i="34"/>
  <c r="K15" i="35"/>
  <c r="I6" i="34"/>
  <c r="I8" i="34"/>
  <c r="I10" i="34"/>
  <c r="G11" i="35"/>
  <c r="G12" i="35"/>
  <c r="G14" i="35"/>
  <c r="AG123" i="51"/>
  <c r="BA126" i="51"/>
  <c r="AG130" i="51"/>
  <c r="J11" i="34"/>
  <c r="BN64" i="51"/>
  <c r="AC122" i="51"/>
  <c r="E3" i="30"/>
  <c r="AW122" i="51"/>
  <c r="M3" i="30"/>
  <c r="BE122" i="51"/>
  <c r="AC123" i="51"/>
  <c r="AW123" i="51"/>
  <c r="BE123" i="51"/>
  <c r="AC124" i="51"/>
  <c r="AW124" i="51"/>
  <c r="BE124" i="51"/>
  <c r="AC125" i="51"/>
  <c r="E6" i="30"/>
  <c r="AW125" i="51"/>
  <c r="BE125" i="51"/>
  <c r="AC126" i="51"/>
  <c r="AW126" i="51"/>
  <c r="BE126" i="51"/>
  <c r="AC127" i="51"/>
  <c r="E8" i="30"/>
  <c r="AW127" i="51"/>
  <c r="BE127" i="51"/>
  <c r="AC128" i="51"/>
  <c r="AW128" i="51"/>
  <c r="BE128" i="51"/>
  <c r="AC129" i="51"/>
  <c r="E10" i="30"/>
  <c r="AW129" i="51"/>
  <c r="M10" i="30"/>
  <c r="BE129" i="51"/>
  <c r="G11" i="29"/>
  <c r="AC130" i="51"/>
  <c r="AW130" i="51"/>
  <c r="BE130" i="51"/>
  <c r="AC131" i="51"/>
  <c r="E12" i="30"/>
  <c r="AW131" i="51"/>
  <c r="M12" i="30"/>
  <c r="BE131" i="51"/>
  <c r="G13" i="29"/>
  <c r="AC132" i="51"/>
  <c r="AW132" i="51"/>
  <c r="M13" i="30"/>
  <c r="BE132" i="51"/>
  <c r="AC133" i="51"/>
  <c r="E14" i="30"/>
  <c r="AW133" i="51"/>
  <c r="M14" i="30"/>
  <c r="BE133" i="51"/>
  <c r="AC134" i="51"/>
  <c r="AW134" i="51"/>
  <c r="BE134" i="51"/>
  <c r="L3" i="35"/>
  <c r="F4" i="34"/>
  <c r="L4" i="35"/>
  <c r="F5" i="34"/>
  <c r="L5" i="35"/>
  <c r="F6" i="34"/>
  <c r="L6" i="35"/>
  <c r="F7" i="34"/>
  <c r="L7" i="35"/>
  <c r="F8" i="34"/>
  <c r="L8" i="35"/>
  <c r="F9" i="34"/>
  <c r="L9" i="35"/>
  <c r="F10" i="34"/>
  <c r="L10" i="35"/>
  <c r="F11" i="34"/>
  <c r="L11" i="35"/>
  <c r="F12" i="34"/>
  <c r="L12" i="35"/>
  <c r="F13" i="34"/>
  <c r="L13" i="35"/>
  <c r="F14" i="34"/>
  <c r="L14" i="35"/>
  <c r="F15" i="34"/>
  <c r="L15" i="35"/>
  <c r="I13" i="34"/>
  <c r="K3" i="29"/>
  <c r="AG122" i="51"/>
  <c r="K15" i="29"/>
  <c r="AG134" i="51"/>
  <c r="J7" i="34"/>
  <c r="J12" i="34"/>
  <c r="AR16" i="51"/>
  <c r="AR32" i="51"/>
  <c r="H3" i="29"/>
  <c r="AD122" i="51"/>
  <c r="AX122" i="51"/>
  <c r="BF122" i="51"/>
  <c r="AD123" i="51"/>
  <c r="AX123" i="51"/>
  <c r="BF123" i="51"/>
  <c r="AD124" i="51"/>
  <c r="AX124" i="51"/>
  <c r="BF124" i="51"/>
  <c r="AD125" i="51"/>
  <c r="F6" i="30"/>
  <c r="AX125" i="51"/>
  <c r="BF125" i="51"/>
  <c r="AD126" i="51"/>
  <c r="F7" i="30"/>
  <c r="AX126" i="51"/>
  <c r="BF126" i="51"/>
  <c r="H8" i="29"/>
  <c r="AD127" i="51"/>
  <c r="F8" i="30"/>
  <c r="AX127" i="51"/>
  <c r="BF127" i="51"/>
  <c r="AD128" i="51"/>
  <c r="AX128" i="51"/>
  <c r="BF128" i="51"/>
  <c r="H10" i="29"/>
  <c r="AD129" i="51"/>
  <c r="AX129" i="51"/>
  <c r="BF129" i="51"/>
  <c r="AD130" i="51"/>
  <c r="F11" i="30"/>
  <c r="AX130" i="51"/>
  <c r="BF130" i="51"/>
  <c r="H12" i="29"/>
  <c r="AD131" i="51"/>
  <c r="AX131" i="51"/>
  <c r="BF131" i="51"/>
  <c r="AD132" i="51"/>
  <c r="F13" i="30"/>
  <c r="AX132" i="51"/>
  <c r="BF132" i="51"/>
  <c r="H14" i="29"/>
  <c r="AD133" i="51"/>
  <c r="F14" i="30"/>
  <c r="AX133" i="51"/>
  <c r="BF133" i="51"/>
  <c r="H15" i="29"/>
  <c r="AD134" i="51"/>
  <c r="AX134" i="51"/>
  <c r="BF134" i="51"/>
  <c r="G3" i="34"/>
  <c r="E4" i="35"/>
  <c r="M4" i="35"/>
  <c r="G5" i="34"/>
  <c r="E5" i="35"/>
  <c r="M5" i="35"/>
  <c r="G6" i="34"/>
  <c r="E6" i="35"/>
  <c r="M6" i="35"/>
  <c r="G7" i="34"/>
  <c r="M7" i="35"/>
  <c r="G8" i="34"/>
  <c r="E8" i="35"/>
  <c r="M8" i="35"/>
  <c r="G9" i="34"/>
  <c r="M9" i="35"/>
  <c r="G10" i="34"/>
  <c r="E10" i="35"/>
  <c r="M10" i="35"/>
  <c r="G11" i="34"/>
  <c r="E11" i="35"/>
  <c r="M11" i="35"/>
  <c r="G12" i="34"/>
  <c r="E12" i="35"/>
  <c r="M12" i="35"/>
  <c r="G13" i="34"/>
  <c r="E13" i="35"/>
  <c r="M13" i="35"/>
  <c r="G14" i="34"/>
  <c r="E14" i="35"/>
  <c r="M14" i="35"/>
  <c r="G15" i="34"/>
  <c r="E15" i="35"/>
  <c r="M15" i="35"/>
  <c r="T86" i="52"/>
  <c r="T122" i="52" s="1"/>
  <c r="J87" i="52"/>
  <c r="J123" i="52" s="1"/>
  <c r="R87" i="52"/>
  <c r="R123" i="52" s="1"/>
  <c r="H88" i="52"/>
  <c r="H124" i="52" s="1"/>
  <c r="P88" i="52"/>
  <c r="P124" i="52" s="1"/>
  <c r="F89" i="52"/>
  <c r="F125" i="52" s="1"/>
  <c r="N89" i="52"/>
  <c r="N125" i="52" s="1"/>
  <c r="J91" i="52"/>
  <c r="J127" i="52" s="1"/>
  <c r="R91" i="52"/>
  <c r="R127" i="52" s="1"/>
  <c r="H92" i="52"/>
  <c r="H128" i="52" s="1"/>
  <c r="P92" i="52"/>
  <c r="P128" i="52" s="1"/>
  <c r="F93" i="52"/>
  <c r="F129" i="52" s="1"/>
  <c r="N93" i="52"/>
  <c r="N129" i="52" s="1"/>
  <c r="L94" i="52"/>
  <c r="L130" i="52" s="1"/>
  <c r="T94" i="52"/>
  <c r="T130" i="52" s="1"/>
  <c r="J95" i="52"/>
  <c r="J131" i="52" s="1"/>
  <c r="R95" i="52"/>
  <c r="R131" i="52" s="1"/>
  <c r="H96" i="52"/>
  <c r="H132" i="52" s="1"/>
  <c r="P96" i="52"/>
  <c r="P132" i="52" s="1"/>
  <c r="F97" i="52"/>
  <c r="F133" i="52" s="1"/>
  <c r="N97" i="52"/>
  <c r="N133" i="52" s="1"/>
  <c r="L98" i="52"/>
  <c r="L134" i="52" s="1"/>
  <c r="T98" i="52"/>
  <c r="T134" i="52" s="1"/>
  <c r="U70" i="51"/>
  <c r="K6" i="10"/>
  <c r="K10" i="10"/>
  <c r="K12" i="10"/>
  <c r="K14" i="10"/>
  <c r="R122" i="51"/>
  <c r="R123" i="51"/>
  <c r="R124" i="51"/>
  <c r="R125" i="51"/>
  <c r="R126" i="51"/>
  <c r="R127" i="51"/>
  <c r="R128" i="51"/>
  <c r="R129" i="51"/>
  <c r="R130" i="51"/>
  <c r="R131" i="51"/>
  <c r="R132" i="51"/>
  <c r="R133" i="51"/>
  <c r="R134" i="51"/>
  <c r="E3" i="10"/>
  <c r="M3" i="10"/>
  <c r="E4" i="10"/>
  <c r="T122" i="51"/>
  <c r="T123" i="51"/>
  <c r="T124" i="51"/>
  <c r="T125" i="51"/>
  <c r="T126" i="51"/>
  <c r="T127" i="51"/>
  <c r="T128" i="51"/>
  <c r="T129" i="51"/>
  <c r="T130" i="51"/>
  <c r="T131" i="51"/>
  <c r="T132" i="51"/>
  <c r="T133" i="51"/>
  <c r="T134" i="51"/>
  <c r="L3" i="10"/>
  <c r="L4" i="10"/>
  <c r="L11" i="10"/>
  <c r="L12" i="10"/>
  <c r="L14" i="10"/>
  <c r="F4" i="10"/>
  <c r="F11" i="10"/>
  <c r="F12" i="10"/>
  <c r="F14" i="10"/>
  <c r="F3" i="10"/>
  <c r="G9" i="10"/>
  <c r="G13" i="10"/>
  <c r="L8" i="10"/>
  <c r="E137" i="51"/>
  <c r="G83" i="51"/>
  <c r="H3" i="10"/>
  <c r="H4" i="10"/>
  <c r="H8" i="10"/>
  <c r="H11" i="10"/>
  <c r="H12" i="10"/>
  <c r="H14" i="10"/>
  <c r="O123" i="51"/>
  <c r="O124" i="51"/>
  <c r="O125" i="51"/>
  <c r="O126" i="51"/>
  <c r="O127" i="51"/>
  <c r="O128" i="51"/>
  <c r="O129" i="51"/>
  <c r="O130" i="51"/>
  <c r="O131" i="51"/>
  <c r="O132" i="51"/>
  <c r="O133" i="51"/>
  <c r="O134" i="51"/>
  <c r="V32" i="51"/>
  <c r="O137" i="51"/>
  <c r="I3" i="10"/>
  <c r="P123" i="51"/>
  <c r="P124" i="51"/>
  <c r="P125" i="51"/>
  <c r="P126" i="51"/>
  <c r="P127" i="51"/>
  <c r="P128" i="51"/>
  <c r="P129" i="51"/>
  <c r="P130" i="51"/>
  <c r="P131" i="51"/>
  <c r="P132" i="51"/>
  <c r="P133" i="51"/>
  <c r="P134" i="51"/>
  <c r="L15" i="10"/>
  <c r="G137" i="51"/>
  <c r="J3" i="10"/>
  <c r="J6" i="10"/>
  <c r="J7" i="10"/>
  <c r="J8" i="10"/>
  <c r="J11" i="10"/>
  <c r="J14" i="10"/>
  <c r="J15" i="10"/>
  <c r="Q123" i="51"/>
  <c r="Q124" i="51"/>
  <c r="Q125" i="51"/>
  <c r="Q126" i="51"/>
  <c r="Q127" i="51"/>
  <c r="Q128" i="51"/>
  <c r="Q129" i="51"/>
  <c r="Q130" i="51"/>
  <c r="Q131" i="51"/>
  <c r="Q132" i="51"/>
  <c r="Q133" i="51"/>
  <c r="Q134" i="51"/>
  <c r="H122" i="52"/>
  <c r="P122" i="52"/>
  <c r="F123" i="52"/>
  <c r="N123" i="52"/>
  <c r="T124" i="52"/>
  <c r="J125" i="52"/>
  <c r="R125" i="52"/>
  <c r="P126" i="52"/>
  <c r="N127" i="52"/>
  <c r="L128" i="52"/>
  <c r="T128" i="52"/>
  <c r="R129" i="52"/>
  <c r="N131" i="52"/>
  <c r="T132" i="52"/>
  <c r="J133" i="52"/>
  <c r="R133" i="52"/>
  <c r="P134" i="52"/>
  <c r="S150" i="50"/>
  <c r="Q151" i="50"/>
  <c r="O152" i="50"/>
  <c r="S154" i="50"/>
  <c r="Q155" i="50"/>
  <c r="O156" i="50"/>
  <c r="S158" i="50"/>
  <c r="Q159" i="50"/>
  <c r="O160" i="50"/>
  <c r="O150" i="50"/>
  <c r="S152" i="50"/>
  <c r="Q153" i="50"/>
  <c r="O154" i="50"/>
  <c r="S156" i="50"/>
  <c r="Q157" i="50"/>
  <c r="O158" i="50"/>
  <c r="S160" i="50"/>
  <c r="J14" i="33"/>
  <c r="J133" i="51"/>
  <c r="K122" i="51"/>
  <c r="S99" i="51"/>
  <c r="S122" i="51"/>
  <c r="K4" i="33"/>
  <c r="K123" i="51"/>
  <c r="K5" i="33"/>
  <c r="K124" i="51"/>
  <c r="K6" i="33"/>
  <c r="K125" i="51"/>
  <c r="K7" i="33"/>
  <c r="K126" i="51"/>
  <c r="K8" i="33"/>
  <c r="K127" i="51"/>
  <c r="K9" i="33"/>
  <c r="K128" i="51"/>
  <c r="K10" i="33"/>
  <c r="K129" i="51"/>
  <c r="K11" i="33"/>
  <c r="K130" i="51"/>
  <c r="K12" i="33"/>
  <c r="K131" i="51"/>
  <c r="K13" i="33"/>
  <c r="K132" i="51"/>
  <c r="K14" i="33"/>
  <c r="K133" i="51"/>
  <c r="K15" i="33"/>
  <c r="K134" i="51"/>
  <c r="J12" i="33"/>
  <c r="J131" i="51"/>
  <c r="L3" i="33"/>
  <c r="L122" i="51"/>
  <c r="L4" i="33"/>
  <c r="L123" i="51"/>
  <c r="L5" i="33"/>
  <c r="L124" i="51"/>
  <c r="L6" i="33"/>
  <c r="L125" i="51"/>
  <c r="L7" i="33"/>
  <c r="L126" i="51"/>
  <c r="L8" i="33"/>
  <c r="L127" i="51"/>
  <c r="L9" i="33"/>
  <c r="L128" i="51"/>
  <c r="L10" i="33"/>
  <c r="L129" i="51"/>
  <c r="L11" i="33"/>
  <c r="L130" i="51"/>
  <c r="L12" i="33"/>
  <c r="L131" i="51"/>
  <c r="L13" i="33"/>
  <c r="L132" i="51"/>
  <c r="L14" i="33"/>
  <c r="L133" i="51"/>
  <c r="L15" i="33"/>
  <c r="L134" i="51"/>
  <c r="J8" i="33"/>
  <c r="J127" i="51"/>
  <c r="J9" i="33"/>
  <c r="J128" i="51"/>
  <c r="J13" i="33"/>
  <c r="J132" i="51"/>
  <c r="J15" i="33"/>
  <c r="J134" i="51"/>
  <c r="M122" i="51"/>
  <c r="E4" i="33"/>
  <c r="E123" i="51"/>
  <c r="M4" i="33"/>
  <c r="M123" i="51"/>
  <c r="E5" i="33"/>
  <c r="E124" i="51"/>
  <c r="M5" i="33"/>
  <c r="M124" i="51"/>
  <c r="E6" i="33"/>
  <c r="E125" i="51"/>
  <c r="M6" i="33"/>
  <c r="M125" i="51"/>
  <c r="E7" i="33"/>
  <c r="E126" i="51"/>
  <c r="M7" i="33"/>
  <c r="M126" i="51"/>
  <c r="E8" i="33"/>
  <c r="E127" i="51"/>
  <c r="M8" i="33"/>
  <c r="M127" i="51"/>
  <c r="E9" i="33"/>
  <c r="E128" i="51"/>
  <c r="M9" i="33"/>
  <c r="M128" i="51"/>
  <c r="E10" i="33"/>
  <c r="E129" i="51"/>
  <c r="M10" i="33"/>
  <c r="M129" i="51"/>
  <c r="E11" i="33"/>
  <c r="E130" i="51"/>
  <c r="M11" i="33"/>
  <c r="M130" i="51"/>
  <c r="E12" i="33"/>
  <c r="E131" i="51"/>
  <c r="M12" i="33"/>
  <c r="M131" i="51"/>
  <c r="E13" i="33"/>
  <c r="E132" i="51"/>
  <c r="M13" i="33"/>
  <c r="M132" i="51"/>
  <c r="E14" i="33"/>
  <c r="E133" i="51"/>
  <c r="M14" i="33"/>
  <c r="M133" i="51"/>
  <c r="E15" i="33"/>
  <c r="E134" i="51"/>
  <c r="M15" i="33"/>
  <c r="M134" i="51"/>
  <c r="J4" i="33"/>
  <c r="J123" i="51"/>
  <c r="J7" i="33"/>
  <c r="J126" i="51"/>
  <c r="F122" i="51"/>
  <c r="N122" i="51"/>
  <c r="F4" i="33"/>
  <c r="F123" i="51"/>
  <c r="N123" i="51"/>
  <c r="F5" i="33"/>
  <c r="F124" i="51"/>
  <c r="N124" i="51"/>
  <c r="F6" i="33"/>
  <c r="F125" i="51"/>
  <c r="N6" i="33"/>
  <c r="N125" i="51"/>
  <c r="F7" i="33"/>
  <c r="F126" i="51"/>
  <c r="N7" i="33"/>
  <c r="N126" i="51"/>
  <c r="F8" i="33"/>
  <c r="F127" i="51"/>
  <c r="N8" i="33"/>
  <c r="N127" i="51"/>
  <c r="F9" i="33"/>
  <c r="F128" i="51"/>
  <c r="N9" i="33"/>
  <c r="N128" i="51"/>
  <c r="F10" i="33"/>
  <c r="F129" i="51"/>
  <c r="N10" i="33"/>
  <c r="N129" i="51"/>
  <c r="F11" i="33"/>
  <c r="F130" i="51"/>
  <c r="N11" i="33"/>
  <c r="N130" i="51"/>
  <c r="F12" i="33"/>
  <c r="F131" i="51"/>
  <c r="N12" i="33"/>
  <c r="N131" i="51"/>
  <c r="F13" i="33"/>
  <c r="F132" i="51"/>
  <c r="N13" i="33"/>
  <c r="N132" i="51"/>
  <c r="F14" i="33"/>
  <c r="F133" i="51"/>
  <c r="N14" i="33"/>
  <c r="N133" i="51"/>
  <c r="F15" i="33"/>
  <c r="F134" i="51"/>
  <c r="N15" i="33"/>
  <c r="N134" i="51"/>
  <c r="J5" i="33"/>
  <c r="J124" i="51"/>
  <c r="J6" i="33"/>
  <c r="J125" i="51"/>
  <c r="G122" i="51"/>
  <c r="O99" i="51"/>
  <c r="O122" i="51"/>
  <c r="G4" i="33"/>
  <c r="G123" i="51"/>
  <c r="G5" i="33"/>
  <c r="G124" i="51"/>
  <c r="G6" i="33"/>
  <c r="G125" i="51"/>
  <c r="G7" i="33"/>
  <c r="G126" i="51"/>
  <c r="G8" i="33"/>
  <c r="G127" i="51"/>
  <c r="G9" i="33"/>
  <c r="G128" i="51"/>
  <c r="G10" i="33"/>
  <c r="G129" i="51"/>
  <c r="G11" i="33"/>
  <c r="G130" i="51"/>
  <c r="G12" i="33"/>
  <c r="G131" i="51"/>
  <c r="G13" i="33"/>
  <c r="G132" i="51"/>
  <c r="G14" i="33"/>
  <c r="G133" i="51"/>
  <c r="G15" i="33"/>
  <c r="G134" i="51"/>
  <c r="H122" i="51"/>
  <c r="P99" i="51"/>
  <c r="P122" i="51"/>
  <c r="H4" i="33"/>
  <c r="H123" i="51"/>
  <c r="H5" i="33"/>
  <c r="H124" i="51"/>
  <c r="H6" i="33"/>
  <c r="H125" i="51"/>
  <c r="H7" i="33"/>
  <c r="H126" i="51"/>
  <c r="H8" i="33"/>
  <c r="H127" i="51"/>
  <c r="H9" i="33"/>
  <c r="H128" i="51"/>
  <c r="H10" i="33"/>
  <c r="H129" i="51"/>
  <c r="H11" i="33"/>
  <c r="H130" i="51"/>
  <c r="H12" i="33"/>
  <c r="H131" i="51"/>
  <c r="H13" i="33"/>
  <c r="H132" i="51"/>
  <c r="H14" i="33"/>
  <c r="H133" i="51"/>
  <c r="H15" i="33"/>
  <c r="H134" i="51"/>
  <c r="J3" i="33"/>
  <c r="J122" i="51"/>
  <c r="J10" i="33"/>
  <c r="J129" i="51"/>
  <c r="J11" i="33"/>
  <c r="J130" i="51"/>
  <c r="I122" i="51"/>
  <c r="Q99" i="51"/>
  <c r="Q122" i="51"/>
  <c r="I4" i="33"/>
  <c r="I123" i="51"/>
  <c r="I5" i="33"/>
  <c r="I124" i="51"/>
  <c r="I6" i="33"/>
  <c r="I125" i="51"/>
  <c r="I7" i="33"/>
  <c r="I126" i="51"/>
  <c r="I8" i="33"/>
  <c r="I127" i="51"/>
  <c r="I9" i="33"/>
  <c r="I128" i="51"/>
  <c r="I10" i="33"/>
  <c r="I129" i="51"/>
  <c r="I11" i="33"/>
  <c r="I130" i="51"/>
  <c r="I12" i="33"/>
  <c r="I131" i="51"/>
  <c r="I13" i="33"/>
  <c r="I132" i="51"/>
  <c r="I14" i="33"/>
  <c r="I133" i="51"/>
  <c r="I15" i="33"/>
  <c r="I134" i="51"/>
  <c r="E122" i="51"/>
  <c r="T150" i="50"/>
  <c r="R151" i="50"/>
  <c r="P152" i="50"/>
  <c r="T154" i="50"/>
  <c r="R155" i="50"/>
  <c r="P156" i="50"/>
  <c r="T158" i="50"/>
  <c r="R159" i="50"/>
  <c r="P160" i="50"/>
  <c r="P150" i="50"/>
  <c r="T152" i="50"/>
  <c r="R153" i="50"/>
  <c r="P154" i="50"/>
  <c r="T156" i="50"/>
  <c r="R157" i="50"/>
  <c r="P158" i="50"/>
  <c r="T160" i="50"/>
  <c r="S151" i="50"/>
  <c r="Q152" i="50"/>
  <c r="O153" i="50"/>
  <c r="S155" i="50"/>
  <c r="Q156" i="50"/>
  <c r="O157" i="50"/>
  <c r="S159" i="50"/>
  <c r="Q160" i="50"/>
  <c r="S129" i="50"/>
  <c r="L12" i="32"/>
  <c r="E3" i="32"/>
  <c r="M3" i="32"/>
  <c r="K4" i="32"/>
  <c r="I5" i="32"/>
  <c r="G6" i="32"/>
  <c r="E7" i="32"/>
  <c r="K8" i="32"/>
  <c r="I9" i="32"/>
  <c r="G10" i="32"/>
  <c r="E11" i="32"/>
  <c r="M11" i="32"/>
  <c r="K12" i="32"/>
  <c r="I13" i="32"/>
  <c r="G3" i="32"/>
  <c r="E4" i="32"/>
  <c r="M4" i="32"/>
  <c r="K5" i="32"/>
  <c r="I6" i="32"/>
  <c r="G7" i="32"/>
  <c r="E8" i="32"/>
  <c r="M8" i="32"/>
  <c r="K9" i="32"/>
  <c r="I10" i="32"/>
  <c r="G11" i="32"/>
  <c r="E12" i="32"/>
  <c r="M12" i="32"/>
  <c r="K13" i="32"/>
  <c r="F3" i="32"/>
  <c r="J5" i="32"/>
  <c r="F7" i="32"/>
  <c r="F11" i="32"/>
  <c r="T151" i="50"/>
  <c r="R152" i="50"/>
  <c r="P153" i="50"/>
  <c r="T155" i="50"/>
  <c r="R156" i="50"/>
  <c r="P157" i="50"/>
  <c r="T159" i="50"/>
  <c r="R160" i="50"/>
  <c r="H3" i="32"/>
  <c r="F4" i="32"/>
  <c r="L5" i="32"/>
  <c r="J6" i="32"/>
  <c r="H7" i="32"/>
  <c r="F8" i="32"/>
  <c r="L9" i="32"/>
  <c r="J10" i="32"/>
  <c r="H11" i="32"/>
  <c r="F12" i="32"/>
  <c r="L13" i="32"/>
  <c r="I3" i="32"/>
  <c r="G4" i="32"/>
  <c r="E5" i="32"/>
  <c r="M5" i="32"/>
  <c r="K6" i="32"/>
  <c r="I7" i="32"/>
  <c r="G8" i="32"/>
  <c r="M9" i="32"/>
  <c r="K10" i="32"/>
  <c r="I11" i="32"/>
  <c r="G12" i="32"/>
  <c r="E13" i="32"/>
  <c r="M13" i="32"/>
  <c r="J9" i="32"/>
  <c r="J13" i="32"/>
  <c r="J3" i="32"/>
  <c r="H4" i="32"/>
  <c r="F5" i="32"/>
  <c r="L6" i="32"/>
  <c r="J7" i="32"/>
  <c r="H8" i="32"/>
  <c r="F9" i="32"/>
  <c r="L10" i="32"/>
  <c r="J11" i="32"/>
  <c r="H12" i="32"/>
  <c r="F13" i="32"/>
  <c r="L8" i="32"/>
  <c r="K129" i="50"/>
  <c r="I4" i="32"/>
  <c r="G5" i="32"/>
  <c r="E6" i="32"/>
  <c r="M6" i="32"/>
  <c r="K7" i="32"/>
  <c r="I8" i="32"/>
  <c r="E10" i="32"/>
  <c r="M10" i="32"/>
  <c r="K11" i="32"/>
  <c r="I12" i="32"/>
  <c r="G13" i="32"/>
  <c r="L4" i="32"/>
  <c r="H6" i="32"/>
  <c r="H10" i="32"/>
  <c r="J4" i="32"/>
  <c r="H5" i="32"/>
  <c r="F6" i="32"/>
  <c r="L7" i="32"/>
  <c r="J8" i="32"/>
  <c r="H9" i="32"/>
  <c r="F10" i="32"/>
  <c r="N10" i="32"/>
  <c r="L11" i="32"/>
  <c r="J12" i="32"/>
  <c r="H13" i="32"/>
  <c r="H152" i="50"/>
  <c r="J159" i="50"/>
  <c r="K3" i="2"/>
  <c r="K150" i="50"/>
  <c r="I4" i="2"/>
  <c r="I151" i="50"/>
  <c r="G152" i="50"/>
  <c r="E153" i="50"/>
  <c r="M153" i="50"/>
  <c r="K7" i="2"/>
  <c r="K154" i="50"/>
  <c r="I155" i="50"/>
  <c r="G9" i="2"/>
  <c r="G156" i="50"/>
  <c r="E10" i="2"/>
  <c r="E157" i="50"/>
  <c r="M10" i="2"/>
  <c r="M157" i="50"/>
  <c r="K158" i="50"/>
  <c r="I159" i="50"/>
  <c r="G160" i="50"/>
  <c r="J151" i="50"/>
  <c r="N153" i="50"/>
  <c r="L11" i="2"/>
  <c r="L158" i="50"/>
  <c r="H160" i="50"/>
  <c r="M150" i="50"/>
  <c r="K151" i="50"/>
  <c r="I152" i="50"/>
  <c r="G153" i="50"/>
  <c r="E154" i="50"/>
  <c r="M154" i="50"/>
  <c r="K155" i="50"/>
  <c r="I156" i="50"/>
  <c r="G157" i="50"/>
  <c r="E158" i="50"/>
  <c r="M158" i="50"/>
  <c r="K159" i="50"/>
  <c r="I160" i="50"/>
  <c r="F6" i="2"/>
  <c r="F153" i="50"/>
  <c r="J155" i="50"/>
  <c r="F157" i="50"/>
  <c r="F150" i="50"/>
  <c r="N150" i="50"/>
  <c r="L151" i="50"/>
  <c r="J152" i="50"/>
  <c r="H153" i="50"/>
  <c r="F7" i="2"/>
  <c r="F154" i="50"/>
  <c r="N154" i="50"/>
  <c r="L155" i="50"/>
  <c r="J156" i="50"/>
  <c r="H157" i="50"/>
  <c r="F158" i="50"/>
  <c r="N158" i="50"/>
  <c r="L159" i="50"/>
  <c r="J160" i="50"/>
  <c r="G150" i="50"/>
  <c r="E151" i="50"/>
  <c r="M151" i="50"/>
  <c r="K152" i="50"/>
  <c r="I153" i="50"/>
  <c r="G154" i="50"/>
  <c r="E155" i="50"/>
  <c r="M8" i="2"/>
  <c r="M155" i="50"/>
  <c r="K156" i="50"/>
  <c r="I157" i="50"/>
  <c r="G158" i="50"/>
  <c r="E159" i="50"/>
  <c r="M159" i="50"/>
  <c r="K160" i="50"/>
  <c r="H3" i="2"/>
  <c r="H150" i="50"/>
  <c r="F151" i="50"/>
  <c r="N151" i="50"/>
  <c r="L5" i="2"/>
  <c r="L152" i="50"/>
  <c r="J153" i="50"/>
  <c r="H7" i="2"/>
  <c r="H154" i="50"/>
  <c r="F155" i="50"/>
  <c r="N155" i="50"/>
  <c r="L156" i="50"/>
  <c r="J157" i="50"/>
  <c r="H158" i="50"/>
  <c r="F159" i="50"/>
  <c r="N159" i="50"/>
  <c r="L13" i="2"/>
  <c r="L160" i="50"/>
  <c r="N157" i="50"/>
  <c r="I3" i="2"/>
  <c r="I150" i="50"/>
  <c r="G4" i="2"/>
  <c r="G151" i="50"/>
  <c r="E152" i="50"/>
  <c r="M152" i="50"/>
  <c r="K153" i="50"/>
  <c r="I154" i="50"/>
  <c r="G155" i="50"/>
  <c r="E156" i="50"/>
  <c r="M156" i="50"/>
  <c r="K157" i="50"/>
  <c r="I11" i="2"/>
  <c r="I158" i="50"/>
  <c r="G159" i="50"/>
  <c r="E160" i="50"/>
  <c r="M160" i="50"/>
  <c r="L3" i="2"/>
  <c r="L150" i="50"/>
  <c r="L154" i="50"/>
  <c r="H9" i="2"/>
  <c r="H156" i="50"/>
  <c r="J150" i="50"/>
  <c r="H151" i="50"/>
  <c r="F5" i="2"/>
  <c r="F152" i="50"/>
  <c r="N152" i="50"/>
  <c r="L153" i="50"/>
  <c r="J154" i="50"/>
  <c r="H8" i="2"/>
  <c r="H155" i="50"/>
  <c r="F156" i="50"/>
  <c r="N156" i="50"/>
  <c r="L10" i="2"/>
  <c r="L157" i="50"/>
  <c r="J11" i="2"/>
  <c r="J158" i="50"/>
  <c r="H159" i="50"/>
  <c r="F13" i="2"/>
  <c r="F160" i="50"/>
  <c r="N160" i="50"/>
  <c r="E150" i="50"/>
  <c r="G86" i="52"/>
  <c r="G122" i="52" s="1"/>
  <c r="O86" i="52"/>
  <c r="O122" i="52" s="1"/>
  <c r="E87" i="52"/>
  <c r="E123" i="52" s="1"/>
  <c r="M87" i="52"/>
  <c r="M123" i="52" s="1"/>
  <c r="K88" i="52"/>
  <c r="S88" i="52"/>
  <c r="S124" i="52" s="1"/>
  <c r="I89" i="52"/>
  <c r="I125" i="52" s="1"/>
  <c r="Q89" i="52"/>
  <c r="Q125" i="52" s="1"/>
  <c r="G90" i="52"/>
  <c r="G126" i="52" s="1"/>
  <c r="O90" i="52"/>
  <c r="O126" i="52" s="1"/>
  <c r="E91" i="52"/>
  <c r="E127" i="52" s="1"/>
  <c r="M91" i="52"/>
  <c r="M127" i="52" s="1"/>
  <c r="C92" i="52"/>
  <c r="K92" i="52"/>
  <c r="K128" i="52" s="1"/>
  <c r="S92" i="52"/>
  <c r="S128" i="52" s="1"/>
  <c r="I93" i="52"/>
  <c r="I129" i="52" s="1"/>
  <c r="Q93" i="52"/>
  <c r="Q129" i="52" s="1"/>
  <c r="G94" i="52"/>
  <c r="G130" i="52" s="1"/>
  <c r="O94" i="52"/>
  <c r="O130" i="52" s="1"/>
  <c r="E95" i="52"/>
  <c r="E131" i="52" s="1"/>
  <c r="M95" i="52"/>
  <c r="M131" i="52" s="1"/>
  <c r="K96" i="52"/>
  <c r="K132" i="52" s="1"/>
  <c r="S96" i="52"/>
  <c r="S132" i="52" s="1"/>
  <c r="I97" i="52"/>
  <c r="I133" i="52" s="1"/>
  <c r="Q97" i="52"/>
  <c r="Q133" i="52" s="1"/>
  <c r="G98" i="52"/>
  <c r="O98" i="52"/>
  <c r="O134" i="52" s="1"/>
  <c r="U52" i="52"/>
  <c r="U59" i="52"/>
  <c r="F137" i="51"/>
  <c r="AH137" i="51"/>
  <c r="BJ137" i="51"/>
  <c r="CJ32" i="51"/>
  <c r="N3" i="10"/>
  <c r="N4" i="10"/>
  <c r="D5" i="29"/>
  <c r="J5" i="30"/>
  <c r="N6" i="10"/>
  <c r="D6" i="29"/>
  <c r="H6" i="31"/>
  <c r="L7" i="29"/>
  <c r="J7" i="30"/>
  <c r="H7" i="31"/>
  <c r="N8" i="10"/>
  <c r="D8" i="29"/>
  <c r="J8" i="30"/>
  <c r="D9" i="29"/>
  <c r="N10" i="10"/>
  <c r="D10" i="29"/>
  <c r="L10" i="29"/>
  <c r="H11" i="31"/>
  <c r="N12" i="10"/>
  <c r="H13" i="31"/>
  <c r="D14" i="29"/>
  <c r="F115" i="51"/>
  <c r="F3" i="43"/>
  <c r="Z115" i="51"/>
  <c r="D21" i="43"/>
  <c r="AH115" i="51"/>
  <c r="L21" i="43"/>
  <c r="BB115" i="51"/>
  <c r="J40" i="43"/>
  <c r="BJ115" i="51"/>
  <c r="E4" i="29"/>
  <c r="M4" i="29"/>
  <c r="C4" i="30"/>
  <c r="K4" i="30"/>
  <c r="I4" i="31"/>
  <c r="E5" i="29"/>
  <c r="M5" i="29"/>
  <c r="C5" i="30"/>
  <c r="K5" i="30"/>
  <c r="G6" i="10"/>
  <c r="E6" i="29"/>
  <c r="M6" i="29"/>
  <c r="K6" i="30"/>
  <c r="I6" i="31"/>
  <c r="E7" i="29"/>
  <c r="M7" i="29"/>
  <c r="K7" i="30"/>
  <c r="I7" i="31"/>
  <c r="G8" i="10"/>
  <c r="E8" i="29"/>
  <c r="M8" i="29"/>
  <c r="K8" i="30"/>
  <c r="I8" i="31"/>
  <c r="C9" i="30"/>
  <c r="K9" i="30"/>
  <c r="I9" i="31"/>
  <c r="G10" i="10"/>
  <c r="K10" i="30"/>
  <c r="I10" i="31"/>
  <c r="G11" i="10"/>
  <c r="E11" i="29"/>
  <c r="M11" i="29"/>
  <c r="G12" i="10"/>
  <c r="E12" i="29"/>
  <c r="C12" i="30"/>
  <c r="K12" i="30"/>
  <c r="I12" i="31"/>
  <c r="E13" i="29"/>
  <c r="M13" i="29"/>
  <c r="C13" i="30"/>
  <c r="K13" i="30"/>
  <c r="G14" i="10"/>
  <c r="C14" i="30"/>
  <c r="K14" i="30"/>
  <c r="I14" i="31"/>
  <c r="E15" i="29"/>
  <c r="M15" i="29"/>
  <c r="K15" i="30"/>
  <c r="I15" i="31"/>
  <c r="AU115" i="51"/>
  <c r="C39" i="43"/>
  <c r="BC115" i="51"/>
  <c r="K39" i="43"/>
  <c r="AQ103" i="51"/>
  <c r="E22" i="43"/>
  <c r="N7" i="43"/>
  <c r="D25" i="43"/>
  <c r="N8" i="43"/>
  <c r="N9" i="43"/>
  <c r="AQ108" i="51"/>
  <c r="D27" i="43"/>
  <c r="N10" i="43"/>
  <c r="N11" i="43"/>
  <c r="N12" i="43"/>
  <c r="N13" i="43"/>
  <c r="N14" i="43"/>
  <c r="N15" i="43"/>
  <c r="BV115" i="51"/>
  <c r="H69" i="43"/>
  <c r="H99" i="51"/>
  <c r="H3" i="33"/>
  <c r="AB99" i="51"/>
  <c r="F3" i="34"/>
  <c r="AJ99" i="51"/>
  <c r="N3" i="34"/>
  <c r="N4" i="34"/>
  <c r="N5" i="34"/>
  <c r="AQ94" i="51"/>
  <c r="E11" i="34"/>
  <c r="BM95" i="51"/>
  <c r="C12" i="35"/>
  <c r="AQ96" i="51"/>
  <c r="E13" i="34"/>
  <c r="K4" i="10"/>
  <c r="H5" i="10"/>
  <c r="G7" i="10"/>
  <c r="E13" i="10"/>
  <c r="L4" i="29"/>
  <c r="N8" i="29"/>
  <c r="I5" i="31"/>
  <c r="J13" i="30"/>
  <c r="H14" i="31"/>
  <c r="AQ109" i="51"/>
  <c r="C28" i="43"/>
  <c r="CJ16" i="51"/>
  <c r="H137" i="51"/>
  <c r="P137" i="51"/>
  <c r="AB137" i="51"/>
  <c r="AJ137" i="51"/>
  <c r="AV137" i="51"/>
  <c r="BD137" i="51"/>
  <c r="BL137" i="51"/>
  <c r="U33" i="51"/>
  <c r="CJ64" i="51"/>
  <c r="N3" i="29"/>
  <c r="J3" i="31"/>
  <c r="F4" i="29"/>
  <c r="N4" i="29"/>
  <c r="L4" i="30"/>
  <c r="J4" i="31"/>
  <c r="F5" i="29"/>
  <c r="N5" i="29"/>
  <c r="D5" i="30"/>
  <c r="L5" i="30"/>
  <c r="J5" i="31"/>
  <c r="H6" i="10"/>
  <c r="N6" i="29"/>
  <c r="D6" i="30"/>
  <c r="L6" i="30"/>
  <c r="J6" i="31"/>
  <c r="H7" i="10"/>
  <c r="F7" i="29"/>
  <c r="N7" i="29"/>
  <c r="J7" i="31"/>
  <c r="F8" i="29"/>
  <c r="H9" i="10"/>
  <c r="F9" i="29"/>
  <c r="N9" i="29"/>
  <c r="D9" i="30"/>
  <c r="L9" i="30"/>
  <c r="J9" i="31"/>
  <c r="H10" i="10"/>
  <c r="F10" i="29"/>
  <c r="N10" i="29"/>
  <c r="F11" i="29"/>
  <c r="N11" i="29"/>
  <c r="J11" i="31"/>
  <c r="F12" i="29"/>
  <c r="N12" i="29"/>
  <c r="D12" i="30"/>
  <c r="L12" i="30"/>
  <c r="H13" i="10"/>
  <c r="F13" i="29"/>
  <c r="N13" i="29"/>
  <c r="J13" i="31"/>
  <c r="N14" i="29"/>
  <c r="D14" i="30"/>
  <c r="L14" i="30"/>
  <c r="H15" i="10"/>
  <c r="F15" i="29"/>
  <c r="N15" i="29"/>
  <c r="H115" i="51"/>
  <c r="H3" i="43"/>
  <c r="N21" i="43"/>
  <c r="BX115" i="51"/>
  <c r="J57" i="43"/>
  <c r="N22" i="43"/>
  <c r="N23" i="43"/>
  <c r="N24" i="43"/>
  <c r="AQ113" i="51"/>
  <c r="E32" i="43"/>
  <c r="AV115" i="51"/>
  <c r="I99" i="51"/>
  <c r="I3" i="33"/>
  <c r="AW99" i="51"/>
  <c r="E3" i="35"/>
  <c r="BE99" i="51"/>
  <c r="M3" i="35"/>
  <c r="AC99" i="51"/>
  <c r="G4" i="34"/>
  <c r="AK99" i="51"/>
  <c r="N6" i="34"/>
  <c r="N7" i="34"/>
  <c r="N8" i="34"/>
  <c r="N9" i="34"/>
  <c r="N10" i="34"/>
  <c r="N11" i="34"/>
  <c r="N12" i="34"/>
  <c r="N13" i="34"/>
  <c r="N14" i="34"/>
  <c r="N15" i="34"/>
  <c r="BX99" i="51"/>
  <c r="J15" i="36"/>
  <c r="CF99" i="51"/>
  <c r="I17" i="52"/>
  <c r="U56" i="52"/>
  <c r="J65" i="52"/>
  <c r="J139" i="52" s="1"/>
  <c r="H65" i="52"/>
  <c r="H139" i="52" s="1"/>
  <c r="P65" i="52"/>
  <c r="P139" i="52" s="1"/>
  <c r="G3" i="10"/>
  <c r="L5" i="10"/>
  <c r="D8" i="10"/>
  <c r="M13" i="10"/>
  <c r="C3" i="30"/>
  <c r="L8" i="30"/>
  <c r="F6" i="31"/>
  <c r="D12" i="31"/>
  <c r="N137" i="51"/>
  <c r="BB137" i="51"/>
  <c r="CD137" i="51"/>
  <c r="J4" i="30"/>
  <c r="N5" i="10"/>
  <c r="L5" i="29"/>
  <c r="H5" i="31"/>
  <c r="F6" i="10"/>
  <c r="L6" i="29"/>
  <c r="F7" i="10"/>
  <c r="F8" i="10"/>
  <c r="L8" i="29"/>
  <c r="N9" i="10"/>
  <c r="H9" i="31"/>
  <c r="H10" i="31"/>
  <c r="N11" i="10"/>
  <c r="N14" i="10"/>
  <c r="L14" i="29"/>
  <c r="F15" i="10"/>
  <c r="L15" i="29"/>
  <c r="N115" i="51"/>
  <c r="N3" i="43"/>
  <c r="N6" i="43"/>
  <c r="I137" i="51"/>
  <c r="Q137" i="51"/>
  <c r="AC137" i="51"/>
  <c r="AK137" i="51"/>
  <c r="AW137" i="51"/>
  <c r="BE137" i="51"/>
  <c r="BQ137" i="51"/>
  <c r="BY137" i="51"/>
  <c r="CG137" i="51"/>
  <c r="G4" i="29"/>
  <c r="E4" i="30"/>
  <c r="M4" i="30"/>
  <c r="K4" i="31"/>
  <c r="I5" i="10"/>
  <c r="G5" i="29"/>
  <c r="C5" i="31"/>
  <c r="K5" i="31"/>
  <c r="G6" i="29"/>
  <c r="M6" i="30"/>
  <c r="C6" i="31"/>
  <c r="I7" i="10"/>
  <c r="G7" i="29"/>
  <c r="E7" i="30"/>
  <c r="M7" i="30"/>
  <c r="I8" i="10"/>
  <c r="G8" i="29"/>
  <c r="M8" i="30"/>
  <c r="C8" i="31"/>
  <c r="K8" i="31"/>
  <c r="G9" i="29"/>
  <c r="E9" i="30"/>
  <c r="M9" i="30"/>
  <c r="C9" i="31"/>
  <c r="K9" i="31"/>
  <c r="I10" i="10"/>
  <c r="G10" i="29"/>
  <c r="K10" i="31"/>
  <c r="I11" i="10"/>
  <c r="E11" i="30"/>
  <c r="M11" i="30"/>
  <c r="I12" i="10"/>
  <c r="G12" i="29"/>
  <c r="K12" i="31"/>
  <c r="I13" i="10"/>
  <c r="I14" i="10"/>
  <c r="G14" i="29"/>
  <c r="K14" i="31"/>
  <c r="I15" i="10"/>
  <c r="G15" i="29"/>
  <c r="E15" i="30"/>
  <c r="M15" i="30"/>
  <c r="I115" i="51"/>
  <c r="I3" i="43"/>
  <c r="Q115" i="51"/>
  <c r="BM103" i="51"/>
  <c r="E40" i="43"/>
  <c r="N25" i="43"/>
  <c r="N26" i="43"/>
  <c r="N27" i="43"/>
  <c r="N28" i="43"/>
  <c r="N29" i="43"/>
  <c r="N30" i="43"/>
  <c r="N31" i="43"/>
  <c r="N32" i="43"/>
  <c r="N33" i="43"/>
  <c r="BM114" i="51"/>
  <c r="D51" i="43"/>
  <c r="BD115" i="51"/>
  <c r="L51" i="43"/>
  <c r="AD99" i="51"/>
  <c r="H3" i="34"/>
  <c r="AL99" i="51"/>
  <c r="N3" i="35"/>
  <c r="N4" i="35"/>
  <c r="N5" i="35"/>
  <c r="BM90" i="51"/>
  <c r="E7" i="35"/>
  <c r="CI91" i="51"/>
  <c r="BM92" i="51"/>
  <c r="E9" i="35"/>
  <c r="CI93" i="51"/>
  <c r="C10" i="36"/>
  <c r="U64" i="52"/>
  <c r="M4" i="10"/>
  <c r="M5" i="10"/>
  <c r="F6" i="29"/>
  <c r="K3" i="30"/>
  <c r="C7" i="31"/>
  <c r="L12" i="31"/>
  <c r="F3" i="30"/>
  <c r="N3" i="30"/>
  <c r="D3" i="31"/>
  <c r="L3" i="31"/>
  <c r="H4" i="29"/>
  <c r="F4" i="30"/>
  <c r="J5" i="10"/>
  <c r="H5" i="29"/>
  <c r="F5" i="30"/>
  <c r="N5" i="30"/>
  <c r="D5" i="31"/>
  <c r="L5" i="31"/>
  <c r="H6" i="29"/>
  <c r="N6" i="30"/>
  <c r="D6" i="31"/>
  <c r="L6" i="31"/>
  <c r="H7" i="29"/>
  <c r="N7" i="30"/>
  <c r="D7" i="31"/>
  <c r="L7" i="31"/>
  <c r="N8" i="30"/>
  <c r="D8" i="31"/>
  <c r="L8" i="31"/>
  <c r="J9" i="10"/>
  <c r="H9" i="29"/>
  <c r="F9" i="30"/>
  <c r="N9" i="30"/>
  <c r="D9" i="31"/>
  <c r="L9" i="31"/>
  <c r="J10" i="10"/>
  <c r="N10" i="30"/>
  <c r="D10" i="31"/>
  <c r="L10" i="31"/>
  <c r="H11" i="29"/>
  <c r="N11" i="30"/>
  <c r="D11" i="31"/>
  <c r="L11" i="31"/>
  <c r="J12" i="10"/>
  <c r="F12" i="30"/>
  <c r="J13" i="10"/>
  <c r="H13" i="29"/>
  <c r="N13" i="30"/>
  <c r="D13" i="31"/>
  <c r="L13" i="31"/>
  <c r="N14" i="30"/>
  <c r="D14" i="31"/>
  <c r="L14" i="31"/>
  <c r="F15" i="30"/>
  <c r="N15" i="30"/>
  <c r="CI82" i="51"/>
  <c r="D15" i="31"/>
  <c r="N39" i="43"/>
  <c r="BR115" i="51"/>
  <c r="D57" i="43"/>
  <c r="BZ115" i="51"/>
  <c r="L57" i="43"/>
  <c r="CH115" i="51"/>
  <c r="N40" i="43"/>
  <c r="N41" i="43"/>
  <c r="N42" i="43"/>
  <c r="CI106" i="51"/>
  <c r="C61" i="43"/>
  <c r="E44" i="43"/>
  <c r="CI110" i="51"/>
  <c r="C65" i="43"/>
  <c r="CI112" i="51"/>
  <c r="C67" i="43"/>
  <c r="BM113" i="51"/>
  <c r="E50" i="43"/>
  <c r="K99" i="51"/>
  <c r="K3" i="33"/>
  <c r="AE99" i="51"/>
  <c r="I3" i="34"/>
  <c r="AY99" i="51"/>
  <c r="G3" i="35"/>
  <c r="CI88" i="51"/>
  <c r="N6" i="35"/>
  <c r="N8" i="35"/>
  <c r="N9" i="35"/>
  <c r="N10" i="35"/>
  <c r="N11" i="35"/>
  <c r="N12" i="35"/>
  <c r="N13" i="35"/>
  <c r="N14" i="35"/>
  <c r="N15" i="35"/>
  <c r="BZ99" i="51"/>
  <c r="L15" i="36"/>
  <c r="CH99" i="51"/>
  <c r="F65" i="52"/>
  <c r="F139" i="52" s="1"/>
  <c r="N65" i="52"/>
  <c r="N139" i="52" s="1"/>
  <c r="C5" i="10"/>
  <c r="I9" i="10"/>
  <c r="G15" i="10"/>
  <c r="C7" i="29"/>
  <c r="L12" i="29"/>
  <c r="H4" i="30"/>
  <c r="F10" i="30"/>
  <c r="N4" i="30"/>
  <c r="K7" i="31"/>
  <c r="G4" i="30"/>
  <c r="E4" i="31"/>
  <c r="G5" i="30"/>
  <c r="C8" i="10"/>
  <c r="K8" i="10"/>
  <c r="I8" i="29"/>
  <c r="M8" i="31"/>
  <c r="I9" i="29"/>
  <c r="G9" i="30"/>
  <c r="M11" i="31"/>
  <c r="I12" i="29"/>
  <c r="G12" i="30"/>
  <c r="K13" i="10"/>
  <c r="E14" i="31"/>
  <c r="E15" i="31"/>
  <c r="M15" i="31"/>
  <c r="U105" i="51"/>
  <c r="C6" i="43"/>
  <c r="N50" i="43"/>
  <c r="N51" i="43"/>
  <c r="AZ99" i="51"/>
  <c r="H3" i="35"/>
  <c r="BT99" i="51"/>
  <c r="F3" i="36"/>
  <c r="CB99" i="51"/>
  <c r="N3" i="36"/>
  <c r="U87" i="51"/>
  <c r="D4" i="33"/>
  <c r="N4" i="36"/>
  <c r="N5" i="36"/>
  <c r="U90" i="51"/>
  <c r="C7" i="33"/>
  <c r="E7" i="36"/>
  <c r="CI92" i="51"/>
  <c r="E9" i="36"/>
  <c r="CI94" i="51"/>
  <c r="E11" i="36"/>
  <c r="CI96" i="51"/>
  <c r="E13" i="36"/>
  <c r="U98" i="51"/>
  <c r="C15" i="33"/>
  <c r="Z99" i="51"/>
  <c r="Q33" i="52"/>
  <c r="U53" i="52"/>
  <c r="U61" i="52"/>
  <c r="U62" i="52"/>
  <c r="G4" i="10"/>
  <c r="D5" i="10"/>
  <c r="D6" i="10"/>
  <c r="F10" i="10"/>
  <c r="N15" i="10"/>
  <c r="K7" i="29"/>
  <c r="E5" i="30"/>
  <c r="C11" i="30"/>
  <c r="N12" i="30"/>
  <c r="H8" i="31"/>
  <c r="I4" i="29"/>
  <c r="M4" i="31"/>
  <c r="K5" i="10"/>
  <c r="I6" i="29"/>
  <c r="G6" i="30"/>
  <c r="K7" i="10"/>
  <c r="I7" i="29"/>
  <c r="G8" i="30"/>
  <c r="E8" i="31"/>
  <c r="C9" i="10"/>
  <c r="K9" i="10"/>
  <c r="I10" i="29"/>
  <c r="G10" i="30"/>
  <c r="E11" i="31"/>
  <c r="G13" i="30"/>
  <c r="I14" i="29"/>
  <c r="G14" i="30"/>
  <c r="C83" i="51"/>
  <c r="C15" i="10"/>
  <c r="K15" i="10"/>
  <c r="I15" i="29"/>
  <c r="CI103" i="51"/>
  <c r="E58" i="43"/>
  <c r="CI105" i="51"/>
  <c r="H26" i="43"/>
  <c r="N48" i="43"/>
  <c r="N49" i="43"/>
  <c r="AU3" i="51"/>
  <c r="AU69" i="51" s="1"/>
  <c r="D137" i="51"/>
  <c r="L137" i="51"/>
  <c r="T137" i="51"/>
  <c r="AF137" i="51"/>
  <c r="AN137" i="51"/>
  <c r="AZ137" i="51"/>
  <c r="BH137" i="51"/>
  <c r="BT137" i="51"/>
  <c r="CB137" i="51"/>
  <c r="J3" i="29"/>
  <c r="N3" i="31"/>
  <c r="J4" i="29"/>
  <c r="F4" i="31"/>
  <c r="N4" i="31"/>
  <c r="J5" i="29"/>
  <c r="H5" i="30"/>
  <c r="F5" i="31"/>
  <c r="N5" i="31"/>
  <c r="N6" i="31"/>
  <c r="D7" i="10"/>
  <c r="L7" i="10"/>
  <c r="J7" i="29"/>
  <c r="H7" i="30"/>
  <c r="F7" i="31"/>
  <c r="N7" i="31"/>
  <c r="J8" i="29"/>
  <c r="H8" i="30"/>
  <c r="F8" i="31"/>
  <c r="N8" i="31"/>
  <c r="D9" i="10"/>
  <c r="L9" i="10"/>
  <c r="J9" i="29"/>
  <c r="H9" i="30"/>
  <c r="N9" i="31"/>
  <c r="L10" i="10"/>
  <c r="H10" i="30"/>
  <c r="F10" i="31"/>
  <c r="N10" i="31"/>
  <c r="D11" i="10"/>
  <c r="J11" i="29"/>
  <c r="H11" i="30"/>
  <c r="J12" i="29"/>
  <c r="F12" i="31"/>
  <c r="N12" i="31"/>
  <c r="L13" i="10"/>
  <c r="J13" i="29"/>
  <c r="H13" i="30"/>
  <c r="N13" i="31"/>
  <c r="J14" i="29"/>
  <c r="H14" i="30"/>
  <c r="N14" i="31"/>
  <c r="J15" i="29"/>
  <c r="H15" i="30"/>
  <c r="N15" i="31"/>
  <c r="AF115" i="51"/>
  <c r="J21" i="43"/>
  <c r="AN115" i="51"/>
  <c r="BT115" i="51"/>
  <c r="F57" i="43"/>
  <c r="CB115" i="51"/>
  <c r="N57" i="43"/>
  <c r="N58" i="43"/>
  <c r="U104" i="51"/>
  <c r="D5" i="43"/>
  <c r="N59" i="43"/>
  <c r="N60" i="43"/>
  <c r="CI107" i="51"/>
  <c r="E62" i="43"/>
  <c r="CI109" i="51"/>
  <c r="E64" i="43"/>
  <c r="U111" i="51"/>
  <c r="C12" i="43"/>
  <c r="CI111" i="51"/>
  <c r="E66" i="43"/>
  <c r="M66" i="43"/>
  <c r="U113" i="51"/>
  <c r="C14" i="43"/>
  <c r="CI113" i="51"/>
  <c r="E68" i="43"/>
  <c r="AY115" i="51"/>
  <c r="G51" i="43"/>
  <c r="BG115" i="51"/>
  <c r="L115" i="51"/>
  <c r="E99" i="51"/>
  <c r="E3" i="33"/>
  <c r="M99" i="51"/>
  <c r="M3" i="33"/>
  <c r="BA99" i="51"/>
  <c r="I3" i="35"/>
  <c r="BI99" i="51"/>
  <c r="BU99" i="51"/>
  <c r="G3" i="36"/>
  <c r="CC99" i="51"/>
  <c r="N6" i="36"/>
  <c r="N7" i="36"/>
  <c r="N8" i="36"/>
  <c r="N9" i="36"/>
  <c r="U93" i="51"/>
  <c r="D10" i="33"/>
  <c r="N10" i="36"/>
  <c r="N11" i="36"/>
  <c r="U95" i="51"/>
  <c r="D12" i="33"/>
  <c r="N12" i="36"/>
  <c r="N13" i="36"/>
  <c r="N14" i="36"/>
  <c r="AF99" i="51"/>
  <c r="J15" i="34"/>
  <c r="AN99" i="51"/>
  <c r="N15" i="36"/>
  <c r="AH99" i="51"/>
  <c r="C3" i="10"/>
  <c r="K3" i="10"/>
  <c r="E5" i="10"/>
  <c r="I6" i="10"/>
  <c r="C11" i="10"/>
  <c r="N7" i="10"/>
  <c r="F14" i="29"/>
  <c r="M5" i="30"/>
  <c r="K11" i="30"/>
  <c r="G3" i="31"/>
  <c r="E9" i="31"/>
  <c r="M137" i="51"/>
  <c r="Y137" i="51"/>
  <c r="AG137" i="51"/>
  <c r="AO137" i="51"/>
  <c r="BA137" i="51"/>
  <c r="BI137" i="51"/>
  <c r="BU137" i="51"/>
  <c r="CC137" i="51"/>
  <c r="C4" i="29"/>
  <c r="K4" i="29"/>
  <c r="G4" i="31"/>
  <c r="C5" i="29"/>
  <c r="K5" i="29"/>
  <c r="G5" i="31"/>
  <c r="E6" i="10"/>
  <c r="M6" i="10"/>
  <c r="I6" i="30"/>
  <c r="G6" i="31"/>
  <c r="E7" i="10"/>
  <c r="M7" i="10"/>
  <c r="I7" i="30"/>
  <c r="G7" i="31"/>
  <c r="E8" i="10"/>
  <c r="M8" i="10"/>
  <c r="C8" i="29"/>
  <c r="K8" i="29"/>
  <c r="I8" i="30"/>
  <c r="G8" i="31"/>
  <c r="E9" i="10"/>
  <c r="M9" i="10"/>
  <c r="C9" i="29"/>
  <c r="K9" i="29"/>
  <c r="G9" i="31"/>
  <c r="E10" i="10"/>
  <c r="M10" i="10"/>
  <c r="K10" i="29"/>
  <c r="I10" i="30"/>
  <c r="G10" i="31"/>
  <c r="E11" i="10"/>
  <c r="M11" i="10"/>
  <c r="C11" i="29"/>
  <c r="K11" i="29"/>
  <c r="E12" i="10"/>
  <c r="M12" i="10"/>
  <c r="I12" i="30"/>
  <c r="C13" i="29"/>
  <c r="K13" i="29"/>
  <c r="I13" i="30"/>
  <c r="E14" i="10"/>
  <c r="M14" i="10"/>
  <c r="I14" i="30"/>
  <c r="E15" i="10"/>
  <c r="M15" i="10"/>
  <c r="I15" i="30"/>
  <c r="G15" i="31"/>
  <c r="E115" i="51"/>
  <c r="E3" i="43"/>
  <c r="M115" i="51"/>
  <c r="M3" i="43"/>
  <c r="I41" i="43"/>
  <c r="AQ105" i="51"/>
  <c r="C24" i="43"/>
  <c r="N61" i="43"/>
  <c r="N62" i="43"/>
  <c r="N63" i="43"/>
  <c r="N64" i="43"/>
  <c r="U110" i="51"/>
  <c r="D11" i="43"/>
  <c r="N65" i="43"/>
  <c r="N66" i="43"/>
  <c r="U112" i="51"/>
  <c r="D13" i="43"/>
  <c r="N67" i="43"/>
  <c r="N68" i="43"/>
  <c r="N69" i="43"/>
  <c r="F99" i="51"/>
  <c r="F3" i="33"/>
  <c r="N99" i="51"/>
  <c r="N3" i="33"/>
  <c r="BV99" i="51"/>
  <c r="H3" i="36"/>
  <c r="CD99" i="51"/>
  <c r="N4" i="33"/>
  <c r="N5" i="33"/>
  <c r="AQ89" i="51"/>
  <c r="C6" i="34"/>
  <c r="AQ90" i="51"/>
  <c r="C7" i="34"/>
  <c r="AQ92" i="51"/>
  <c r="C9" i="34"/>
  <c r="AQ97" i="51"/>
  <c r="C14" i="34"/>
  <c r="I4" i="10"/>
  <c r="F5" i="10"/>
  <c r="K11" i="10"/>
  <c r="G3" i="29"/>
  <c r="E9" i="29"/>
  <c r="J6" i="30"/>
  <c r="D4" i="31"/>
  <c r="M9" i="31"/>
  <c r="Z137" i="51"/>
  <c r="AP137" i="51"/>
  <c r="BV137" i="51"/>
  <c r="H4" i="31"/>
  <c r="F9" i="10"/>
  <c r="L9" i="29"/>
  <c r="J9" i="30"/>
  <c r="J11" i="30"/>
  <c r="H12" i="31"/>
  <c r="F13" i="10"/>
  <c r="N13" i="10"/>
  <c r="N4" i="43"/>
  <c r="N5" i="43"/>
  <c r="AQ111" i="51"/>
  <c r="C30" i="43"/>
  <c r="G68" i="43"/>
  <c r="G99" i="51"/>
  <c r="G3" i="33"/>
  <c r="AU99" i="51"/>
  <c r="C3" i="35"/>
  <c r="BC99" i="51"/>
  <c r="K3" i="35"/>
  <c r="BW99" i="51"/>
  <c r="I3" i="36"/>
  <c r="BM87" i="51"/>
  <c r="C4" i="35"/>
  <c r="AQ88" i="51"/>
  <c r="E5" i="34"/>
  <c r="AP99" i="51"/>
  <c r="N49" i="52"/>
  <c r="J4" i="10"/>
  <c r="G5" i="10"/>
  <c r="L6" i="10"/>
  <c r="D4" i="29"/>
  <c r="M9" i="29"/>
  <c r="G7" i="30"/>
  <c r="E13" i="30"/>
  <c r="L4" i="31"/>
  <c r="J10" i="31"/>
  <c r="N11" i="31"/>
  <c r="N9" i="32"/>
  <c r="M3" i="2"/>
  <c r="G10" i="2"/>
  <c r="N9" i="53"/>
  <c r="N5" i="32"/>
  <c r="U122" i="50"/>
  <c r="N13" i="32"/>
  <c r="K4" i="2"/>
  <c r="E11" i="2"/>
  <c r="V14" i="50"/>
  <c r="V15" i="50" s="1"/>
  <c r="U85" i="50"/>
  <c r="F20" i="61" s="1"/>
  <c r="G20" i="61" s="1"/>
  <c r="J115" i="50"/>
  <c r="R115" i="50"/>
  <c r="N5" i="2"/>
  <c r="N13" i="2"/>
  <c r="N3" i="53"/>
  <c r="L129" i="50"/>
  <c r="T129" i="50"/>
  <c r="N6" i="32"/>
  <c r="I5" i="2"/>
  <c r="M11" i="2"/>
  <c r="N10" i="53"/>
  <c r="G6" i="2"/>
  <c r="K12" i="2"/>
  <c r="N3" i="32"/>
  <c r="N7" i="32"/>
  <c r="N11" i="32"/>
  <c r="E7" i="2"/>
  <c r="I13" i="2"/>
  <c r="N7" i="53"/>
  <c r="N11" i="53"/>
  <c r="M7" i="2"/>
  <c r="L3" i="32"/>
  <c r="O143" i="50"/>
  <c r="N4" i="32"/>
  <c r="N8" i="32"/>
  <c r="N12" i="32"/>
  <c r="K8" i="2"/>
  <c r="N4" i="53"/>
  <c r="N8" i="53"/>
  <c r="N12" i="53"/>
  <c r="E3" i="2"/>
  <c r="I9" i="2"/>
  <c r="F3" i="2"/>
  <c r="C4" i="2"/>
  <c r="L4" i="2"/>
  <c r="J5" i="2"/>
  <c r="H6" i="2"/>
  <c r="C8" i="2"/>
  <c r="L8" i="2"/>
  <c r="J9" i="2"/>
  <c r="H10" i="2"/>
  <c r="F11" i="2"/>
  <c r="C12" i="2"/>
  <c r="L12" i="2"/>
  <c r="J13" i="2"/>
  <c r="N7" i="2"/>
  <c r="C7" i="32"/>
  <c r="G129" i="50"/>
  <c r="C3" i="32"/>
  <c r="U132" i="50"/>
  <c r="E143" i="50"/>
  <c r="M143" i="50"/>
  <c r="U140" i="50"/>
  <c r="U118" i="50"/>
  <c r="M129" i="50"/>
  <c r="G3" i="2"/>
  <c r="E4" i="2"/>
  <c r="M4" i="2"/>
  <c r="K5" i="2"/>
  <c r="I6" i="2"/>
  <c r="G7" i="2"/>
  <c r="E8" i="2"/>
  <c r="K9" i="2"/>
  <c r="I10" i="2"/>
  <c r="G11" i="2"/>
  <c r="E12" i="2"/>
  <c r="M12" i="2"/>
  <c r="K13" i="2"/>
  <c r="N8" i="2"/>
  <c r="M7" i="32"/>
  <c r="N6" i="2"/>
  <c r="G9" i="32"/>
  <c r="U29" i="50"/>
  <c r="F17" i="61" s="1"/>
  <c r="G17" i="61" s="1"/>
  <c r="F143" i="50"/>
  <c r="N143" i="50"/>
  <c r="U133" i="50"/>
  <c r="U141" i="50"/>
  <c r="U119" i="50"/>
  <c r="U127" i="50"/>
  <c r="F4" i="2"/>
  <c r="J6" i="2"/>
  <c r="F8" i="2"/>
  <c r="C9" i="2"/>
  <c r="L9" i="2"/>
  <c r="J10" i="2"/>
  <c r="H11" i="2"/>
  <c r="F12" i="2"/>
  <c r="N9" i="2"/>
  <c r="D4" i="53"/>
  <c r="D12" i="53"/>
  <c r="U71" i="50"/>
  <c r="F19" i="61" s="1"/>
  <c r="G143" i="50"/>
  <c r="O129" i="50"/>
  <c r="E5" i="2"/>
  <c r="M5" i="2"/>
  <c r="K6" i="2"/>
  <c r="I7" i="2"/>
  <c r="G8" i="2"/>
  <c r="E9" i="2"/>
  <c r="M9" i="2"/>
  <c r="K10" i="2"/>
  <c r="G12" i="2"/>
  <c r="E13" i="2"/>
  <c r="M13" i="2"/>
  <c r="N10" i="2"/>
  <c r="V56" i="50"/>
  <c r="U15" i="50"/>
  <c r="V42" i="50"/>
  <c r="V84" i="50"/>
  <c r="V98" i="50"/>
  <c r="J3" i="2"/>
  <c r="H4" i="2"/>
  <c r="L6" i="2"/>
  <c r="J7" i="2"/>
  <c r="F9" i="2"/>
  <c r="C10" i="2"/>
  <c r="H12" i="2"/>
  <c r="N3" i="2"/>
  <c r="N11" i="2"/>
  <c r="E7" i="53"/>
  <c r="E14" i="53" s="1"/>
  <c r="E25" i="53" s="1"/>
  <c r="M7" i="53"/>
  <c r="M14" i="53" s="1"/>
  <c r="U43" i="50"/>
  <c r="U57" i="50"/>
  <c r="U99" i="50"/>
  <c r="U138" i="50"/>
  <c r="U139" i="50"/>
  <c r="U124" i="50"/>
  <c r="U125" i="50"/>
  <c r="E129" i="50"/>
  <c r="G5" i="2"/>
  <c r="E6" i="2"/>
  <c r="M6" i="2"/>
  <c r="I8" i="2"/>
  <c r="K11" i="2"/>
  <c r="I12" i="2"/>
  <c r="G13" i="2"/>
  <c r="N4" i="2"/>
  <c r="N12" i="2"/>
  <c r="E9" i="32"/>
  <c r="J4" i="2"/>
  <c r="H5" i="2"/>
  <c r="L7" i="2"/>
  <c r="J8" i="2"/>
  <c r="F10" i="2"/>
  <c r="J12" i="2"/>
  <c r="H13" i="2"/>
  <c r="K3" i="32"/>
  <c r="C10" i="32"/>
  <c r="F14" i="53"/>
  <c r="F25" i="53" s="1"/>
  <c r="D4" i="32"/>
  <c r="D12" i="32"/>
  <c r="V70" i="50"/>
  <c r="D129" i="50"/>
  <c r="D3" i="32"/>
  <c r="U107" i="50"/>
  <c r="D13" i="2"/>
  <c r="D8" i="2"/>
  <c r="D3" i="2"/>
  <c r="D6" i="2"/>
  <c r="V28" i="50"/>
  <c r="D9" i="2"/>
  <c r="D4" i="2"/>
  <c r="D7" i="2"/>
  <c r="G14" i="53"/>
  <c r="I14" i="53"/>
  <c r="L14" i="53"/>
  <c r="H14" i="53"/>
  <c r="J14" i="53"/>
  <c r="C14" i="53"/>
  <c r="C25" i="53" s="1"/>
  <c r="C27" i="53" s="1"/>
  <c r="K14" i="53"/>
  <c r="G21" i="53"/>
  <c r="H21" i="53" s="1"/>
  <c r="D3" i="52"/>
  <c r="D3" i="51"/>
  <c r="D117" i="50"/>
  <c r="D131" i="50"/>
  <c r="D59" i="50"/>
  <c r="I115" i="50"/>
  <c r="Q115" i="50"/>
  <c r="U113" i="50"/>
  <c r="CI33" i="51"/>
  <c r="CI71" i="51"/>
  <c r="BM74" i="51"/>
  <c r="U77" i="51"/>
  <c r="CI90" i="51"/>
  <c r="P115" i="50"/>
  <c r="U136" i="50"/>
  <c r="E3" i="50"/>
  <c r="U114" i="50"/>
  <c r="U134" i="50"/>
  <c r="U137" i="50"/>
  <c r="BS83" i="51"/>
  <c r="CA83" i="51"/>
  <c r="CI70" i="51"/>
  <c r="AQ77" i="51"/>
  <c r="S83" i="51"/>
  <c r="U89" i="51"/>
  <c r="D17" i="50"/>
  <c r="D73" i="50"/>
  <c r="C115" i="50"/>
  <c r="U104" i="50"/>
  <c r="K115" i="50"/>
  <c r="S115" i="50"/>
  <c r="U110" i="50"/>
  <c r="H143" i="50"/>
  <c r="P143" i="50"/>
  <c r="F129" i="50"/>
  <c r="N129" i="50"/>
  <c r="U123" i="50"/>
  <c r="Y83" i="51"/>
  <c r="AG83" i="51"/>
  <c r="AO83" i="51"/>
  <c r="AZ83" i="51"/>
  <c r="BH83" i="51"/>
  <c r="U71" i="51"/>
  <c r="U72" i="51"/>
  <c r="AQ76" i="51"/>
  <c r="AQ79" i="51"/>
  <c r="Z83" i="51"/>
  <c r="AQ107" i="51"/>
  <c r="CI98" i="51"/>
  <c r="U106" i="50"/>
  <c r="BM71" i="51"/>
  <c r="D115" i="50"/>
  <c r="L115" i="50"/>
  <c r="T115" i="50"/>
  <c r="E115" i="50"/>
  <c r="I143" i="50"/>
  <c r="Q143" i="50"/>
  <c r="U135" i="50"/>
  <c r="U142" i="50"/>
  <c r="U120" i="50"/>
  <c r="U126" i="50"/>
  <c r="AQ33" i="51"/>
  <c r="F83" i="51"/>
  <c r="N83" i="51"/>
  <c r="CC83" i="51"/>
  <c r="CI72" i="51"/>
  <c r="AP83" i="51"/>
  <c r="U97" i="51"/>
  <c r="H115" i="50"/>
  <c r="D31" i="50"/>
  <c r="D87" i="50"/>
  <c r="G115" i="50"/>
  <c r="J143" i="50"/>
  <c r="R143" i="50"/>
  <c r="H129" i="50"/>
  <c r="P129" i="50"/>
  <c r="BQ101" i="51"/>
  <c r="BQ85" i="51"/>
  <c r="BQ121" i="51"/>
  <c r="BQ69" i="51"/>
  <c r="BQ51" i="51"/>
  <c r="BQ35" i="51"/>
  <c r="BQ19" i="51"/>
  <c r="AA83" i="51"/>
  <c r="AI83" i="51"/>
  <c r="AQ70" i="51"/>
  <c r="BB83" i="51"/>
  <c r="BJ83" i="51"/>
  <c r="U74" i="51"/>
  <c r="AX83" i="51"/>
  <c r="BL115" i="51"/>
  <c r="AQ110" i="51"/>
  <c r="U108" i="50"/>
  <c r="U112" i="50"/>
  <c r="M115" i="50"/>
  <c r="C143" i="50"/>
  <c r="K143" i="50"/>
  <c r="S143" i="50"/>
  <c r="I129" i="50"/>
  <c r="Q129" i="50"/>
  <c r="U121" i="50"/>
  <c r="U128" i="50"/>
  <c r="BX137" i="51"/>
  <c r="CF137" i="51"/>
  <c r="BM33" i="51"/>
  <c r="BN33" i="51" s="1"/>
  <c r="H83" i="51"/>
  <c r="P83" i="51"/>
  <c r="BK83" i="51"/>
  <c r="BK135" i="51" s="1"/>
  <c r="CI75" i="51"/>
  <c r="BM105" i="51"/>
  <c r="BM108" i="51"/>
  <c r="U82" i="51"/>
  <c r="D45" i="50"/>
  <c r="D103" i="50"/>
  <c r="U105" i="50"/>
  <c r="U109" i="50"/>
  <c r="O115" i="50"/>
  <c r="D143" i="50"/>
  <c r="L143" i="50"/>
  <c r="T143" i="50"/>
  <c r="J129" i="50"/>
  <c r="R129" i="50"/>
  <c r="R161" i="50" s="1"/>
  <c r="D149" i="50"/>
  <c r="AX137" i="51"/>
  <c r="BF137" i="51"/>
  <c r="AQ72" i="51"/>
  <c r="U75" i="51"/>
  <c r="BU83" i="51"/>
  <c r="J115" i="51"/>
  <c r="R115" i="51"/>
  <c r="AD115" i="51"/>
  <c r="AL115" i="51"/>
  <c r="BM107" i="51"/>
  <c r="AX99" i="51"/>
  <c r="BF99" i="51"/>
  <c r="BR99" i="51"/>
  <c r="F115" i="50"/>
  <c r="N115" i="50"/>
  <c r="AU35" i="51"/>
  <c r="BA83" i="51"/>
  <c r="BI83" i="51"/>
  <c r="BT83" i="51"/>
  <c r="CB83" i="51"/>
  <c r="AQ74" i="51"/>
  <c r="BM78" i="51"/>
  <c r="AQ80" i="51"/>
  <c r="U81" i="51"/>
  <c r="AU83" i="51"/>
  <c r="BR83" i="51"/>
  <c r="G115" i="51"/>
  <c r="O115" i="51"/>
  <c r="AA115" i="51"/>
  <c r="AI115" i="51"/>
  <c r="BW115" i="51"/>
  <c r="CE115" i="51"/>
  <c r="AA99" i="51"/>
  <c r="AI99" i="51"/>
  <c r="AQ86" i="51"/>
  <c r="BB99" i="51"/>
  <c r="BJ99" i="51"/>
  <c r="AQ87" i="51"/>
  <c r="BM93" i="51"/>
  <c r="AQ95" i="51"/>
  <c r="U111" i="50"/>
  <c r="AQ17" i="51"/>
  <c r="CI17" i="51"/>
  <c r="AQ49" i="51"/>
  <c r="CI49" i="51"/>
  <c r="AQ65" i="51"/>
  <c r="CI65" i="51"/>
  <c r="I83" i="51"/>
  <c r="Q83" i="51"/>
  <c r="AB83" i="51"/>
  <c r="AJ83" i="51"/>
  <c r="BV83" i="51"/>
  <c r="CD83" i="51"/>
  <c r="U73" i="51"/>
  <c r="CI73" i="51"/>
  <c r="BM76" i="51"/>
  <c r="U78" i="51"/>
  <c r="CI79" i="51"/>
  <c r="AC83" i="51"/>
  <c r="BX83" i="51"/>
  <c r="AC115" i="51"/>
  <c r="AK115" i="51"/>
  <c r="AW115" i="51"/>
  <c r="BE115" i="51"/>
  <c r="BQ115" i="51"/>
  <c r="CI102" i="51"/>
  <c r="BY115" i="51"/>
  <c r="CG115" i="51"/>
  <c r="AQ104" i="51"/>
  <c r="U107" i="51"/>
  <c r="CI114" i="51"/>
  <c r="AV99" i="51"/>
  <c r="BD99" i="51"/>
  <c r="BL99" i="51"/>
  <c r="U92" i="51"/>
  <c r="C108" i="52"/>
  <c r="U108" i="52" s="1"/>
  <c r="U42" i="52"/>
  <c r="J83" i="51"/>
  <c r="R83" i="51"/>
  <c r="AV83" i="51"/>
  <c r="BD83" i="51"/>
  <c r="BL83" i="51"/>
  <c r="BW83" i="51"/>
  <c r="CE83" i="51"/>
  <c r="CI78" i="51"/>
  <c r="BM80" i="51"/>
  <c r="AQ82" i="51"/>
  <c r="AF83" i="51"/>
  <c r="BC83" i="51"/>
  <c r="BZ83" i="51"/>
  <c r="AX115" i="51"/>
  <c r="BF115" i="51"/>
  <c r="BM104" i="51"/>
  <c r="U106" i="51"/>
  <c r="CI108" i="51"/>
  <c r="BM110" i="51"/>
  <c r="J99" i="51"/>
  <c r="R99" i="51"/>
  <c r="BQ99" i="51"/>
  <c r="BY99" i="51"/>
  <c r="CG99" i="51"/>
  <c r="U91" i="51"/>
  <c r="BM94" i="51"/>
  <c r="C121" i="51"/>
  <c r="C85" i="51"/>
  <c r="C101" i="51"/>
  <c r="C19" i="51"/>
  <c r="C35" i="51"/>
  <c r="C51" i="51"/>
  <c r="C69" i="51"/>
  <c r="AD83" i="51"/>
  <c r="AL83" i="51"/>
  <c r="AW83" i="51"/>
  <c r="BE83" i="51"/>
  <c r="BM70" i="51"/>
  <c r="BM72" i="51"/>
  <c r="AQ75" i="51"/>
  <c r="U76" i="51"/>
  <c r="BM77" i="51"/>
  <c r="U80" i="51"/>
  <c r="BM82" i="51"/>
  <c r="K83" i="51"/>
  <c r="AH83" i="51"/>
  <c r="BF83" i="51"/>
  <c r="C115" i="51"/>
  <c r="K115" i="51"/>
  <c r="S115" i="51"/>
  <c r="AE115" i="51"/>
  <c r="AM115" i="51"/>
  <c r="BS115" i="51"/>
  <c r="CA115" i="51"/>
  <c r="U103" i="51"/>
  <c r="BM109" i="51"/>
  <c r="AQ112" i="51"/>
  <c r="U114" i="51"/>
  <c r="U86" i="51"/>
  <c r="CI87" i="51"/>
  <c r="BM89" i="51"/>
  <c r="AQ91" i="51"/>
  <c r="U94" i="51"/>
  <c r="CI95" i="51"/>
  <c r="BM97" i="51"/>
  <c r="AQ98" i="51"/>
  <c r="D83" i="51"/>
  <c r="L83" i="51"/>
  <c r="T83" i="51"/>
  <c r="AE83" i="51"/>
  <c r="AM83" i="51"/>
  <c r="BQ83" i="51"/>
  <c r="BY83" i="51"/>
  <c r="CG83" i="51"/>
  <c r="AQ71" i="51"/>
  <c r="AQ73" i="51"/>
  <c r="BM75" i="51"/>
  <c r="CI76" i="51"/>
  <c r="AQ78" i="51"/>
  <c r="U79" i="51"/>
  <c r="CI81" i="51"/>
  <c r="AK83" i="51"/>
  <c r="CF83" i="51"/>
  <c r="U102" i="51"/>
  <c r="AZ115" i="51"/>
  <c r="BH115" i="51"/>
  <c r="CI104" i="51"/>
  <c r="AQ106" i="51"/>
  <c r="U109" i="51"/>
  <c r="BM112" i="51"/>
  <c r="AQ114" i="51"/>
  <c r="D115" i="51"/>
  <c r="D99" i="51"/>
  <c r="L99" i="51"/>
  <c r="T99" i="51"/>
  <c r="BS99" i="51"/>
  <c r="CA99" i="51"/>
  <c r="CI86" i="51"/>
  <c r="BM88" i="51"/>
  <c r="BM96" i="51"/>
  <c r="BM98" i="51"/>
  <c r="Y3" i="51"/>
  <c r="U17" i="51"/>
  <c r="BM17" i="51"/>
  <c r="U49" i="51"/>
  <c r="BM49" i="51"/>
  <c r="U65" i="51"/>
  <c r="BM65" i="51"/>
  <c r="E83" i="51"/>
  <c r="M83" i="51"/>
  <c r="AY83" i="51"/>
  <c r="BG83" i="51"/>
  <c r="BM73" i="51"/>
  <c r="CI74" i="51"/>
  <c r="CI77" i="51"/>
  <c r="CI80" i="51"/>
  <c r="AN83" i="51"/>
  <c r="AN135" i="51" s="1"/>
  <c r="CH83" i="51"/>
  <c r="AQ102" i="51"/>
  <c r="BA115" i="51"/>
  <c r="BI115" i="51"/>
  <c r="BU115" i="51"/>
  <c r="CC115" i="51"/>
  <c r="Y115" i="51"/>
  <c r="AG115" i="51"/>
  <c r="AO115" i="51"/>
  <c r="BM106" i="51"/>
  <c r="U108" i="51"/>
  <c r="BM111" i="51"/>
  <c r="Y99" i="51"/>
  <c r="AG99" i="51"/>
  <c r="AO99" i="51"/>
  <c r="U88" i="51"/>
  <c r="CI89" i="51"/>
  <c r="BM91" i="51"/>
  <c r="AQ93" i="51"/>
  <c r="U96" i="51"/>
  <c r="CI97" i="51"/>
  <c r="BM79" i="51"/>
  <c r="BM81" i="51"/>
  <c r="BM102" i="51"/>
  <c r="C33" i="52"/>
  <c r="U38" i="52"/>
  <c r="BM86" i="51"/>
  <c r="C99" i="51"/>
  <c r="C90" i="52"/>
  <c r="C126" i="52" s="1"/>
  <c r="U8" i="52"/>
  <c r="C72" i="52"/>
  <c r="U22" i="52"/>
  <c r="K72" i="52"/>
  <c r="K33" i="52"/>
  <c r="U102" i="52"/>
  <c r="AQ81" i="51"/>
  <c r="L17" i="52"/>
  <c r="T17" i="52"/>
  <c r="E115" i="52"/>
  <c r="U31" i="52"/>
  <c r="C81" i="52"/>
  <c r="C133" i="52" s="1"/>
  <c r="U104" i="52"/>
  <c r="U44" i="52"/>
  <c r="U47" i="52"/>
  <c r="R83" i="52"/>
  <c r="U10" i="52"/>
  <c r="C96" i="52"/>
  <c r="C132" i="52" s="1"/>
  <c r="U14" i="52"/>
  <c r="G17" i="52"/>
  <c r="U24" i="52"/>
  <c r="C78" i="52"/>
  <c r="U28" i="52"/>
  <c r="L33" i="52"/>
  <c r="D107" i="52"/>
  <c r="U107" i="52" s="1"/>
  <c r="U41" i="52"/>
  <c r="C111" i="52"/>
  <c r="U111" i="52" s="1"/>
  <c r="U45" i="52"/>
  <c r="U114" i="52"/>
  <c r="S49" i="52"/>
  <c r="E65" i="52"/>
  <c r="E139" i="52" s="1"/>
  <c r="M65" i="52"/>
  <c r="M139" i="52" s="1"/>
  <c r="E86" i="52"/>
  <c r="E122" i="52" s="1"/>
  <c r="E17" i="52"/>
  <c r="M86" i="52"/>
  <c r="M17" i="52"/>
  <c r="U4" i="52"/>
  <c r="J17" i="52"/>
  <c r="S33" i="52"/>
  <c r="K115" i="52"/>
  <c r="S115" i="52"/>
  <c r="U105" i="52"/>
  <c r="U48" i="52"/>
  <c r="C49" i="52"/>
  <c r="U75" i="52"/>
  <c r="S83" i="52"/>
  <c r="U11" i="52"/>
  <c r="O17" i="52"/>
  <c r="I83" i="52"/>
  <c r="Q83" i="52"/>
  <c r="U25" i="52"/>
  <c r="U32" i="52"/>
  <c r="T33" i="52"/>
  <c r="L115" i="52"/>
  <c r="T115" i="52"/>
  <c r="E49" i="52"/>
  <c r="U9" i="52"/>
  <c r="Q17" i="52"/>
  <c r="J83" i="52"/>
  <c r="R33" i="52"/>
  <c r="U23" i="52"/>
  <c r="C73" i="52"/>
  <c r="U80" i="52"/>
  <c r="M115" i="52"/>
  <c r="U36" i="52"/>
  <c r="U39" i="52"/>
  <c r="U46" i="52"/>
  <c r="F49" i="52"/>
  <c r="I65" i="52"/>
  <c r="I139" i="52" s="1"/>
  <c r="Q65" i="52"/>
  <c r="Q139" i="52" s="1"/>
  <c r="C88" i="52"/>
  <c r="U6" i="52"/>
  <c r="R17" i="52"/>
  <c r="C70" i="52"/>
  <c r="U20" i="52"/>
  <c r="D33" i="52"/>
  <c r="F115" i="52"/>
  <c r="N115" i="52"/>
  <c r="C103" i="52"/>
  <c r="U103" i="52" s="1"/>
  <c r="U37" i="52"/>
  <c r="U110" i="52"/>
  <c r="K49" i="52"/>
  <c r="R65" i="52"/>
  <c r="R139" i="52" s="1"/>
  <c r="C85" i="52"/>
  <c r="C121" i="52"/>
  <c r="C69" i="52"/>
  <c r="C101" i="52"/>
  <c r="C35" i="52"/>
  <c r="C51" i="52"/>
  <c r="U16" i="52"/>
  <c r="C19" i="52"/>
  <c r="D83" i="52"/>
  <c r="L83" i="52"/>
  <c r="T83" i="52"/>
  <c r="U77" i="52"/>
  <c r="U30" i="52"/>
  <c r="I33" i="52"/>
  <c r="M49" i="52"/>
  <c r="K65" i="52"/>
  <c r="K139" i="52" s="1"/>
  <c r="S65" i="52"/>
  <c r="S139" i="52" s="1"/>
  <c r="U63" i="52"/>
  <c r="U5" i="52"/>
  <c r="G89" i="52"/>
  <c r="G125" i="52" s="1"/>
  <c r="O89" i="52"/>
  <c r="O125" i="52" s="1"/>
  <c r="D90" i="52"/>
  <c r="D126" i="52" s="1"/>
  <c r="L90" i="52"/>
  <c r="L126" i="52" s="1"/>
  <c r="T90" i="52"/>
  <c r="I91" i="52"/>
  <c r="I127" i="52" s="1"/>
  <c r="Q91" i="52"/>
  <c r="C93" i="52"/>
  <c r="C129" i="52" s="1"/>
  <c r="K93" i="52"/>
  <c r="S93" i="52"/>
  <c r="S129" i="52" s="1"/>
  <c r="H94" i="52"/>
  <c r="P94" i="52"/>
  <c r="P130" i="52" s="1"/>
  <c r="U13" i="52"/>
  <c r="H17" i="52"/>
  <c r="P17" i="52"/>
  <c r="U27" i="52"/>
  <c r="J33" i="52"/>
  <c r="U113" i="52"/>
  <c r="D49" i="52"/>
  <c r="L49" i="52"/>
  <c r="T49" i="52"/>
  <c r="D65" i="52"/>
  <c r="D139" i="52" s="1"/>
  <c r="L65" i="52"/>
  <c r="L139" i="52" s="1"/>
  <c r="T65" i="52"/>
  <c r="T139" i="52" s="1"/>
  <c r="L86" i="52"/>
  <c r="L122" i="52" s="1"/>
  <c r="U60" i="52"/>
  <c r="C17" i="52"/>
  <c r="K17" i="52"/>
  <c r="S17" i="52"/>
  <c r="E83" i="52"/>
  <c r="M83" i="52"/>
  <c r="U76" i="52"/>
  <c r="E33" i="52"/>
  <c r="M33" i="52"/>
  <c r="G115" i="52"/>
  <c r="O115" i="52"/>
  <c r="U106" i="52"/>
  <c r="G49" i="52"/>
  <c r="O49" i="52"/>
  <c r="G65" i="52"/>
  <c r="G139" i="52" s="1"/>
  <c r="O65" i="52"/>
  <c r="O139" i="52" s="1"/>
  <c r="U57" i="52"/>
  <c r="D17" i="52"/>
  <c r="F83" i="52"/>
  <c r="N83" i="52"/>
  <c r="U71" i="52"/>
  <c r="U79" i="52"/>
  <c r="F33" i="52"/>
  <c r="N33" i="52"/>
  <c r="H115" i="52"/>
  <c r="P115" i="52"/>
  <c r="U109" i="52"/>
  <c r="H49" i="52"/>
  <c r="P49" i="52"/>
  <c r="U54" i="52"/>
  <c r="U12" i="52"/>
  <c r="G83" i="52"/>
  <c r="O83" i="52"/>
  <c r="U74" i="52"/>
  <c r="U26" i="52"/>
  <c r="U82" i="52"/>
  <c r="G33" i="52"/>
  <c r="O33" i="52"/>
  <c r="I115" i="52"/>
  <c r="Q115" i="52"/>
  <c r="U40" i="52"/>
  <c r="U112" i="52"/>
  <c r="I49" i="52"/>
  <c r="Q49" i="52"/>
  <c r="U58" i="52"/>
  <c r="U7" i="52"/>
  <c r="U15" i="52"/>
  <c r="F17" i="52"/>
  <c r="N17" i="52"/>
  <c r="H83" i="52"/>
  <c r="P83" i="52"/>
  <c r="U21" i="52"/>
  <c r="U29" i="52"/>
  <c r="H33" i="52"/>
  <c r="P33" i="52"/>
  <c r="J115" i="52"/>
  <c r="R115" i="52"/>
  <c r="U43" i="52"/>
  <c r="J49" i="52"/>
  <c r="R49" i="52"/>
  <c r="U55" i="52"/>
  <c r="C65" i="52"/>
  <c r="N14" i="53" l="1"/>
  <c r="C125" i="52"/>
  <c r="CI132" i="51"/>
  <c r="F22" i="61"/>
  <c r="G19" i="61"/>
  <c r="AU19" i="51"/>
  <c r="AU51" i="51"/>
  <c r="BD135" i="51"/>
  <c r="AQ125" i="51"/>
  <c r="V33" i="51"/>
  <c r="AQ133" i="51"/>
  <c r="BN117" i="51"/>
  <c r="V117" i="51"/>
  <c r="M138" i="52"/>
  <c r="AU135" i="51"/>
  <c r="E138" i="52"/>
  <c r="CI126" i="51"/>
  <c r="CG135" i="51"/>
  <c r="N161" i="50"/>
  <c r="O138" i="52"/>
  <c r="N138" i="52"/>
  <c r="S138" i="52"/>
  <c r="AJ135" i="51"/>
  <c r="CJ33" i="51"/>
  <c r="P138" i="52"/>
  <c r="G138" i="52"/>
  <c r="F138" i="52"/>
  <c r="CI128" i="51"/>
  <c r="BW135" i="51"/>
  <c r="AC135" i="51"/>
  <c r="R138" i="52"/>
  <c r="Q138" i="52"/>
  <c r="H138" i="52"/>
  <c r="T138" i="52"/>
  <c r="R135" i="51"/>
  <c r="I138" i="52"/>
  <c r="L138" i="52"/>
  <c r="J138" i="52"/>
  <c r="K138" i="52"/>
  <c r="Z135" i="51"/>
  <c r="D138" i="52"/>
  <c r="AV135" i="51"/>
  <c r="BR135" i="51"/>
  <c r="BG135" i="51"/>
  <c r="BQ135" i="51"/>
  <c r="CI130" i="51"/>
  <c r="AX135" i="51"/>
  <c r="CE135" i="51"/>
  <c r="BX135" i="51"/>
  <c r="CB135" i="51"/>
  <c r="CI124" i="51"/>
  <c r="BH135" i="51"/>
  <c r="CC135" i="51"/>
  <c r="Y135" i="51"/>
  <c r="O135" i="51"/>
  <c r="AM135" i="51"/>
  <c r="C131" i="52"/>
  <c r="C128" i="52"/>
  <c r="AI135" i="51"/>
  <c r="C123" i="52"/>
  <c r="C130" i="52"/>
  <c r="C124" i="52"/>
  <c r="AD135" i="51"/>
  <c r="AQ132" i="51"/>
  <c r="C122" i="52"/>
  <c r="D115" i="52"/>
  <c r="D127" i="52"/>
  <c r="D135" i="51"/>
  <c r="C135" i="51"/>
  <c r="V43" i="50"/>
  <c r="J161" i="50"/>
  <c r="BL135" i="51"/>
  <c r="BC135" i="51"/>
  <c r="BA135" i="51"/>
  <c r="BM131" i="51"/>
  <c r="CI127" i="51"/>
  <c r="BM125" i="51"/>
  <c r="CD135" i="51"/>
  <c r="BF135" i="51"/>
  <c r="CI129" i="51"/>
  <c r="CI133" i="51"/>
  <c r="BY135" i="51"/>
  <c r="BM132" i="51"/>
  <c r="CH135" i="51"/>
  <c r="BZ135" i="51"/>
  <c r="BM129" i="51"/>
  <c r="CI134" i="51"/>
  <c r="CJ117" i="51"/>
  <c r="AP135" i="51"/>
  <c r="AQ126" i="51"/>
  <c r="U118" i="51"/>
  <c r="AE135" i="51"/>
  <c r="AH135" i="51"/>
  <c r="Q137" i="52"/>
  <c r="AQ123" i="51"/>
  <c r="AL135" i="51"/>
  <c r="AR33" i="51"/>
  <c r="AQ131" i="51"/>
  <c r="AR117" i="51"/>
  <c r="AA135" i="51"/>
  <c r="P135" i="51"/>
  <c r="J99" i="52"/>
  <c r="J135" i="52" s="1"/>
  <c r="CI131" i="51"/>
  <c r="CI125" i="51"/>
  <c r="CI122" i="51"/>
  <c r="CA135" i="51"/>
  <c r="CF135" i="51"/>
  <c r="BS135" i="51"/>
  <c r="BV135" i="51"/>
  <c r="BT135" i="51"/>
  <c r="BU135" i="51"/>
  <c r="CI123" i="51"/>
  <c r="AQ127" i="51"/>
  <c r="AY135" i="51"/>
  <c r="AQ130" i="51"/>
  <c r="BM124" i="51"/>
  <c r="BM123" i="51"/>
  <c r="BM126" i="51"/>
  <c r="R99" i="52"/>
  <c r="R135" i="52" s="1"/>
  <c r="BM127" i="51"/>
  <c r="BE135" i="51"/>
  <c r="AB135" i="51"/>
  <c r="BI135" i="51"/>
  <c r="BB135" i="51"/>
  <c r="AZ135" i="51"/>
  <c r="BM133" i="51"/>
  <c r="BM134" i="51"/>
  <c r="AW135" i="51"/>
  <c r="AQ124" i="51"/>
  <c r="AQ122" i="51"/>
  <c r="AO135" i="51"/>
  <c r="BM122" i="51"/>
  <c r="BJ135" i="51"/>
  <c r="F137" i="52"/>
  <c r="U88" i="52"/>
  <c r="AF135" i="51"/>
  <c r="BM128" i="51"/>
  <c r="AG135" i="51"/>
  <c r="AQ129" i="51"/>
  <c r="AK135" i="51"/>
  <c r="AQ134" i="51"/>
  <c r="BM130" i="51"/>
  <c r="AQ128" i="51"/>
  <c r="N99" i="52"/>
  <c r="N135" i="52" s="1"/>
  <c r="F99" i="52"/>
  <c r="F135" i="52" s="1"/>
  <c r="S135" i="51"/>
  <c r="K124" i="52"/>
  <c r="Q135" i="51"/>
  <c r="T135" i="51"/>
  <c r="V99" i="50"/>
  <c r="V85" i="50"/>
  <c r="T161" i="50"/>
  <c r="S161" i="50"/>
  <c r="U97" i="52"/>
  <c r="I137" i="52"/>
  <c r="F135" i="51"/>
  <c r="U123" i="51"/>
  <c r="K135" i="51"/>
  <c r="I135" i="51"/>
  <c r="T99" i="52"/>
  <c r="T135" i="52" s="1"/>
  <c r="T126" i="52"/>
  <c r="M99" i="52"/>
  <c r="M135" i="52" s="1"/>
  <c r="M122" i="52"/>
  <c r="L135" i="51"/>
  <c r="U89" i="52"/>
  <c r="H99" i="52"/>
  <c r="H135" i="52" s="1"/>
  <c r="H130" i="52"/>
  <c r="U96" i="52"/>
  <c r="U132" i="52" s="1"/>
  <c r="U124" i="51"/>
  <c r="U125" i="51"/>
  <c r="U131" i="51"/>
  <c r="M135" i="51"/>
  <c r="U98" i="52"/>
  <c r="U134" i="52" s="1"/>
  <c r="G134" i="52"/>
  <c r="U130" i="51"/>
  <c r="U128" i="51"/>
  <c r="U92" i="52"/>
  <c r="U128" i="52" s="1"/>
  <c r="J135" i="51"/>
  <c r="U87" i="52"/>
  <c r="U123" i="52" s="1"/>
  <c r="K99" i="52"/>
  <c r="K129" i="52"/>
  <c r="U134" i="51"/>
  <c r="U126" i="51"/>
  <c r="Q99" i="52"/>
  <c r="Q135" i="52" s="1"/>
  <c r="Q127" i="52"/>
  <c r="U132" i="51"/>
  <c r="U127" i="51"/>
  <c r="U133" i="51"/>
  <c r="U129" i="51"/>
  <c r="U95" i="52"/>
  <c r="U131" i="52" s="1"/>
  <c r="G135" i="51"/>
  <c r="N135" i="51"/>
  <c r="H135" i="51"/>
  <c r="U122" i="51"/>
  <c r="E135" i="51"/>
  <c r="K161" i="50"/>
  <c r="L161" i="50"/>
  <c r="M161" i="50"/>
  <c r="G161" i="50"/>
  <c r="U146" i="50"/>
  <c r="O161" i="50"/>
  <c r="U159" i="50"/>
  <c r="U156" i="50"/>
  <c r="U151" i="50"/>
  <c r="V71" i="50"/>
  <c r="V64" i="52"/>
  <c r="D137" i="52"/>
  <c r="E137" i="52"/>
  <c r="J137" i="52"/>
  <c r="S137" i="52"/>
  <c r="AU85" i="51"/>
  <c r="D99" i="52"/>
  <c r="K137" i="52"/>
  <c r="G137" i="52"/>
  <c r="AR114" i="51"/>
  <c r="V98" i="51"/>
  <c r="CJ114" i="51"/>
  <c r="AU121" i="51"/>
  <c r="P99" i="52"/>
  <c r="P135" i="52" s="1"/>
  <c r="AU101" i="51"/>
  <c r="S99" i="52"/>
  <c r="S135" i="52" s="1"/>
  <c r="U99" i="51"/>
  <c r="BM99" i="51"/>
  <c r="O137" i="52"/>
  <c r="BM84" i="51"/>
  <c r="D14" i="53"/>
  <c r="D25" i="53" s="1"/>
  <c r="D27" i="53" s="1"/>
  <c r="E27" i="53" s="1"/>
  <c r="F27" i="53" s="1"/>
  <c r="E161" i="50"/>
  <c r="V57" i="50"/>
  <c r="U155" i="50"/>
  <c r="V142" i="50"/>
  <c r="V145" i="50"/>
  <c r="F161" i="50"/>
  <c r="U129" i="50"/>
  <c r="V128" i="50"/>
  <c r="U153" i="50"/>
  <c r="U158" i="50"/>
  <c r="D161" i="50"/>
  <c r="U160" i="50"/>
  <c r="U152" i="50"/>
  <c r="V29" i="50"/>
  <c r="H25" i="53"/>
  <c r="I21" i="53"/>
  <c r="G25" i="53"/>
  <c r="U90" i="52"/>
  <c r="U126" i="52" s="1"/>
  <c r="U73" i="52"/>
  <c r="O99" i="52"/>
  <c r="O135" i="52" s="1"/>
  <c r="C138" i="52"/>
  <c r="U49" i="52"/>
  <c r="V16" i="52"/>
  <c r="U78" i="52"/>
  <c r="T137" i="52"/>
  <c r="V114" i="52"/>
  <c r="U33" i="52"/>
  <c r="Y121" i="51"/>
  <c r="Y85" i="51"/>
  <c r="Y101" i="51"/>
  <c r="Y69" i="51"/>
  <c r="Y51" i="51"/>
  <c r="Y35" i="51"/>
  <c r="Y19" i="51"/>
  <c r="CI115" i="51"/>
  <c r="D27" i="47" s="1"/>
  <c r="CI84" i="51"/>
  <c r="CI138" i="51"/>
  <c r="CJ49" i="51"/>
  <c r="BM100" i="51"/>
  <c r="BM83" i="51"/>
  <c r="CI99" i="51"/>
  <c r="C137" i="52"/>
  <c r="U17" i="52"/>
  <c r="F23" i="61" s="1"/>
  <c r="G23" i="61" s="1"/>
  <c r="L99" i="52"/>
  <c r="L135" i="52" s="1"/>
  <c r="G99" i="52"/>
  <c r="G135" i="52" s="1"/>
  <c r="M137" i="52"/>
  <c r="L137" i="52"/>
  <c r="C115" i="52"/>
  <c r="BN98" i="51"/>
  <c r="BN114" i="51"/>
  <c r="AQ138" i="51"/>
  <c r="AR49" i="51"/>
  <c r="BM115" i="51"/>
  <c r="AR82" i="51"/>
  <c r="U154" i="50"/>
  <c r="AQ100" i="51"/>
  <c r="AQ83" i="51"/>
  <c r="U94" i="52"/>
  <c r="U93" i="52"/>
  <c r="U129" i="52" s="1"/>
  <c r="AQ115" i="51"/>
  <c r="AQ84" i="51"/>
  <c r="BM139" i="51"/>
  <c r="BN65" i="51"/>
  <c r="CI83" i="51"/>
  <c r="CI100" i="51"/>
  <c r="U115" i="51"/>
  <c r="U84" i="51"/>
  <c r="CI137" i="51"/>
  <c r="CI118" i="51"/>
  <c r="CJ17" i="51"/>
  <c r="V82" i="51"/>
  <c r="E3" i="52"/>
  <c r="E3" i="51"/>
  <c r="E117" i="50"/>
  <c r="E131" i="50"/>
  <c r="E149" i="50"/>
  <c r="E45" i="50"/>
  <c r="E87" i="50"/>
  <c r="E31" i="50"/>
  <c r="E73" i="50"/>
  <c r="E17" i="50"/>
  <c r="F3" i="50"/>
  <c r="E103" i="50"/>
  <c r="E59" i="50"/>
  <c r="D121" i="51"/>
  <c r="D85" i="51"/>
  <c r="D69" i="51"/>
  <c r="D51" i="51"/>
  <c r="D35" i="51"/>
  <c r="D19" i="51"/>
  <c r="BR3" i="51"/>
  <c r="AV3" i="51"/>
  <c r="Z3" i="51"/>
  <c r="D101" i="51"/>
  <c r="P137" i="52"/>
  <c r="V32" i="52"/>
  <c r="U139" i="51"/>
  <c r="V65" i="51"/>
  <c r="BN82" i="51"/>
  <c r="AQ137" i="51"/>
  <c r="AQ118" i="51"/>
  <c r="AR17" i="51"/>
  <c r="U150" i="50"/>
  <c r="Q161" i="50"/>
  <c r="D85" i="52"/>
  <c r="D101" i="52"/>
  <c r="D35" i="52"/>
  <c r="D69" i="52"/>
  <c r="D121" i="52"/>
  <c r="D51" i="52"/>
  <c r="D19" i="52"/>
  <c r="U65" i="52"/>
  <c r="F26" i="61" s="1"/>
  <c r="C139" i="52"/>
  <c r="U137" i="51"/>
  <c r="V17" i="51"/>
  <c r="AQ139" i="51"/>
  <c r="AR65" i="51"/>
  <c r="H137" i="52"/>
  <c r="U70" i="52"/>
  <c r="C83" i="52"/>
  <c r="E99" i="52"/>
  <c r="E135" i="52" s="1"/>
  <c r="U86" i="52"/>
  <c r="U91" i="52"/>
  <c r="U127" i="52" s="1"/>
  <c r="AQ99" i="51"/>
  <c r="BM138" i="51"/>
  <c r="BN49" i="51"/>
  <c r="V114" i="51"/>
  <c r="AR98" i="51"/>
  <c r="U143" i="50"/>
  <c r="V114" i="50"/>
  <c r="U100" i="51"/>
  <c r="N137" i="52"/>
  <c r="C99" i="52"/>
  <c r="I99" i="52"/>
  <c r="I135" i="52" s="1"/>
  <c r="R137" i="52"/>
  <c r="U72" i="52"/>
  <c r="U138" i="51"/>
  <c r="V49" i="51"/>
  <c r="U157" i="50"/>
  <c r="H161" i="50"/>
  <c r="C161" i="50"/>
  <c r="U115" i="50"/>
  <c r="CJ82" i="51"/>
  <c r="P161" i="50"/>
  <c r="I161" i="50"/>
  <c r="U83" i="51"/>
  <c r="V48" i="52"/>
  <c r="U81" i="52"/>
  <c r="K83" i="52"/>
  <c r="BM137" i="51"/>
  <c r="BM118" i="51"/>
  <c r="BN17" i="51"/>
  <c r="CJ98" i="51"/>
  <c r="CI139" i="51"/>
  <c r="CJ65" i="51"/>
  <c r="F24" i="61" l="1"/>
  <c r="G24" i="61" s="1"/>
  <c r="G26" i="61"/>
  <c r="D19" i="47"/>
  <c r="N15" i="53"/>
  <c r="D23" i="47"/>
  <c r="D135" i="52"/>
  <c r="C135" i="52"/>
  <c r="D15" i="47"/>
  <c r="BN99" i="51"/>
  <c r="D13" i="47"/>
  <c r="U122" i="52"/>
  <c r="U130" i="52"/>
  <c r="K135" i="52"/>
  <c r="D26" i="47"/>
  <c r="U124" i="52"/>
  <c r="CI116" i="51"/>
  <c r="CJ118" i="51" s="1"/>
  <c r="CI135" i="51"/>
  <c r="U133" i="52"/>
  <c r="D17" i="47"/>
  <c r="AQ135" i="51"/>
  <c r="E30" i="47" s="1"/>
  <c r="AQ116" i="51"/>
  <c r="AR118" i="51" s="1"/>
  <c r="D22" i="47"/>
  <c r="D21" i="47"/>
  <c r="BM135" i="51"/>
  <c r="BM116" i="51"/>
  <c r="BN118" i="51" s="1"/>
  <c r="D18" i="47"/>
  <c r="U125" i="52"/>
  <c r="V99" i="51"/>
  <c r="D14" i="47"/>
  <c r="U135" i="51"/>
  <c r="U116" i="51"/>
  <c r="V118" i="51" s="1"/>
  <c r="V129" i="50"/>
  <c r="U144" i="50"/>
  <c r="CJ115" i="51"/>
  <c r="BN115" i="51"/>
  <c r="CJ99" i="51"/>
  <c r="V115" i="51"/>
  <c r="AR115" i="51"/>
  <c r="V160" i="50"/>
  <c r="D10" i="47"/>
  <c r="D9" i="47"/>
  <c r="V143" i="50"/>
  <c r="D11" i="47"/>
  <c r="D43" i="47"/>
  <c r="G27" i="53"/>
  <c r="H27" i="53" s="1"/>
  <c r="J21" i="53"/>
  <c r="I25" i="53"/>
  <c r="AR83" i="51"/>
  <c r="V98" i="52"/>
  <c r="BR85" i="51"/>
  <c r="BR101" i="51"/>
  <c r="BR69" i="51"/>
  <c r="BR51" i="51"/>
  <c r="BR35" i="51"/>
  <c r="BR19" i="51"/>
  <c r="BR121" i="51"/>
  <c r="U99" i="52"/>
  <c r="F3" i="52"/>
  <c r="F117" i="50"/>
  <c r="F131" i="50"/>
  <c r="F103" i="50"/>
  <c r="F87" i="50"/>
  <c r="F31" i="50"/>
  <c r="F3" i="51"/>
  <c r="F73" i="50"/>
  <c r="F17" i="50"/>
  <c r="G3" i="50"/>
  <c r="F59" i="50"/>
  <c r="F149" i="50"/>
  <c r="F45" i="50"/>
  <c r="V83" i="51"/>
  <c r="E121" i="51"/>
  <c r="E85" i="51"/>
  <c r="E101" i="51"/>
  <c r="E69" i="51"/>
  <c r="E51" i="51"/>
  <c r="E35" i="51"/>
  <c r="E19" i="51"/>
  <c r="BS3" i="51"/>
  <c r="AW3" i="51"/>
  <c r="AA3" i="51"/>
  <c r="CJ83" i="51"/>
  <c r="U137" i="52"/>
  <c r="U118" i="52"/>
  <c r="V17" i="52"/>
  <c r="V115" i="50"/>
  <c r="U100" i="52"/>
  <c r="U83" i="52"/>
  <c r="U139" i="52"/>
  <c r="V65" i="52"/>
  <c r="E85" i="52"/>
  <c r="E51" i="52"/>
  <c r="E69" i="52"/>
  <c r="E121" i="52"/>
  <c r="E35" i="52"/>
  <c r="E101" i="52"/>
  <c r="E19" i="52"/>
  <c r="V117" i="52"/>
  <c r="AV101" i="51"/>
  <c r="AV121" i="51"/>
  <c r="AV85" i="51"/>
  <c r="AV51" i="51"/>
  <c r="AV35" i="51"/>
  <c r="AV69" i="51"/>
  <c r="AV19" i="51"/>
  <c r="U161" i="50"/>
  <c r="V82" i="52"/>
  <c r="U138" i="52"/>
  <c r="V49" i="52"/>
  <c r="AR99" i="51"/>
  <c r="Z101" i="51"/>
  <c r="Z121" i="51"/>
  <c r="Z85" i="51"/>
  <c r="Z35" i="51"/>
  <c r="Z19" i="51"/>
  <c r="Z69" i="51"/>
  <c r="Z51" i="51"/>
  <c r="U84" i="52"/>
  <c r="U115" i="52"/>
  <c r="BN83" i="51"/>
  <c r="V33" i="52"/>
  <c r="F27" i="61" l="1"/>
  <c r="V115" i="52"/>
  <c r="D31" i="47"/>
  <c r="E32" i="47"/>
  <c r="D28" i="47"/>
  <c r="E31" i="47"/>
  <c r="D24" i="47"/>
  <c r="D29" i="47"/>
  <c r="D30" i="47"/>
  <c r="U135" i="52"/>
  <c r="E29" i="47"/>
  <c r="D16" i="47"/>
  <c r="D12" i="47"/>
  <c r="D20" i="47"/>
  <c r="V161" i="50"/>
  <c r="I27" i="53"/>
  <c r="J25" i="53"/>
  <c r="K21" i="53"/>
  <c r="U116" i="52"/>
  <c r="V118" i="52" s="1"/>
  <c r="V83" i="52"/>
  <c r="F101" i="51"/>
  <c r="BT3" i="51"/>
  <c r="AX3" i="51"/>
  <c r="F121" i="51"/>
  <c r="F85" i="51"/>
  <c r="F69" i="51"/>
  <c r="F51" i="51"/>
  <c r="F35" i="51"/>
  <c r="AB3" i="51"/>
  <c r="F19" i="51"/>
  <c r="V99" i="52"/>
  <c r="AW101" i="51"/>
  <c r="AW121" i="51"/>
  <c r="AW85" i="51"/>
  <c r="AW69" i="51"/>
  <c r="AW51" i="51"/>
  <c r="AW35" i="51"/>
  <c r="AW19" i="51"/>
  <c r="F85" i="52"/>
  <c r="F121" i="52"/>
  <c r="F51" i="52"/>
  <c r="F101" i="52"/>
  <c r="F35" i="52"/>
  <c r="F69" i="52"/>
  <c r="F19" i="52"/>
  <c r="V146" i="50"/>
  <c r="V147" i="50"/>
  <c r="G3" i="52"/>
  <c r="G117" i="50"/>
  <c r="G131" i="50"/>
  <c r="G149" i="50"/>
  <c r="G3" i="51"/>
  <c r="G73" i="50"/>
  <c r="G17" i="50"/>
  <c r="H3" i="50"/>
  <c r="G59" i="50"/>
  <c r="G31" i="50"/>
  <c r="G45" i="50"/>
  <c r="G87" i="50"/>
  <c r="G103" i="50"/>
  <c r="BS85" i="51"/>
  <c r="BS121" i="51"/>
  <c r="BS101" i="51"/>
  <c r="BS69" i="51"/>
  <c r="BS51" i="51"/>
  <c r="BS35" i="51"/>
  <c r="BS19" i="51"/>
  <c r="AA121" i="51"/>
  <c r="AA85" i="51"/>
  <c r="AA101" i="51"/>
  <c r="AA69" i="51"/>
  <c r="AA51" i="51"/>
  <c r="AA35" i="51"/>
  <c r="AA19" i="51"/>
  <c r="J27" i="53" l="1"/>
  <c r="D32" i="47"/>
  <c r="K25" i="53"/>
  <c r="L21" i="53"/>
  <c r="H3" i="52"/>
  <c r="H117" i="50"/>
  <c r="H131" i="50"/>
  <c r="H103" i="50"/>
  <c r="H149" i="50"/>
  <c r="H3" i="51"/>
  <c r="H73" i="50"/>
  <c r="H17" i="50"/>
  <c r="I3" i="50"/>
  <c r="H59" i="50"/>
  <c r="H45" i="50"/>
  <c r="H87" i="50"/>
  <c r="H31" i="50"/>
  <c r="AX121" i="51"/>
  <c r="AX85" i="51"/>
  <c r="AX69" i="51"/>
  <c r="AX51" i="51"/>
  <c r="AX35" i="51"/>
  <c r="AX19" i="51"/>
  <c r="AX101" i="51"/>
  <c r="BT85" i="51"/>
  <c r="BT121" i="51"/>
  <c r="BT101" i="51"/>
  <c r="BT69" i="51"/>
  <c r="BT51" i="51"/>
  <c r="BT35" i="51"/>
  <c r="BT19" i="51"/>
  <c r="G85" i="52"/>
  <c r="G121" i="52"/>
  <c r="G69" i="52"/>
  <c r="G51" i="52"/>
  <c r="G101" i="52"/>
  <c r="G19" i="52"/>
  <c r="G35" i="52"/>
  <c r="AB101" i="51"/>
  <c r="AB19" i="51"/>
  <c r="AB85" i="51"/>
  <c r="AB69" i="51"/>
  <c r="AB35" i="51"/>
  <c r="AB121" i="51"/>
  <c r="AB51" i="51"/>
  <c r="G121" i="51"/>
  <c r="G85" i="51"/>
  <c r="BU3" i="51"/>
  <c r="AY3" i="51"/>
  <c r="G101" i="51"/>
  <c r="AC3" i="51"/>
  <c r="G69" i="51"/>
  <c r="G51" i="51"/>
  <c r="G35" i="51"/>
  <c r="G19" i="51"/>
  <c r="K27" i="53" l="1"/>
  <c r="M21" i="53"/>
  <c r="L25" i="53"/>
  <c r="L27" i="53" s="1"/>
  <c r="H101" i="51"/>
  <c r="AZ3" i="51"/>
  <c r="H121" i="51"/>
  <c r="H85" i="51"/>
  <c r="AD3" i="51"/>
  <c r="H51" i="51"/>
  <c r="BV3" i="51"/>
  <c r="H69" i="51"/>
  <c r="H35" i="51"/>
  <c r="H19" i="51"/>
  <c r="AC101" i="51"/>
  <c r="AC121" i="51"/>
  <c r="AC85" i="51"/>
  <c r="AC69" i="51"/>
  <c r="AC51" i="51"/>
  <c r="AC35" i="51"/>
  <c r="AC19" i="51"/>
  <c r="AY121" i="51"/>
  <c r="AY85" i="51"/>
  <c r="AY101" i="51"/>
  <c r="AY69" i="51"/>
  <c r="AY51" i="51"/>
  <c r="AY35" i="51"/>
  <c r="AY19" i="51"/>
  <c r="BU121" i="51"/>
  <c r="BU85" i="51"/>
  <c r="BU101" i="51"/>
  <c r="BU69" i="51"/>
  <c r="BU51" i="51"/>
  <c r="BU35" i="51"/>
  <c r="BU19" i="51"/>
  <c r="I3" i="52"/>
  <c r="I149" i="50"/>
  <c r="I3" i="51"/>
  <c r="J3" i="50"/>
  <c r="I59" i="50"/>
  <c r="I73" i="50"/>
  <c r="I117" i="50"/>
  <c r="I45" i="50"/>
  <c r="I17" i="50"/>
  <c r="I131" i="50"/>
  <c r="I103" i="50"/>
  <c r="I87" i="50"/>
  <c r="I31" i="50"/>
  <c r="H121" i="52"/>
  <c r="H69" i="52"/>
  <c r="H101" i="52"/>
  <c r="H85" i="52"/>
  <c r="H19" i="52"/>
  <c r="H35" i="52"/>
  <c r="H51" i="52"/>
  <c r="N21" i="53" l="1"/>
  <c r="M25" i="53"/>
  <c r="M27" i="53" s="1"/>
  <c r="BV121" i="51"/>
  <c r="BV101" i="51"/>
  <c r="BV85" i="51"/>
  <c r="BV19" i="51"/>
  <c r="BV69" i="51"/>
  <c r="BV51" i="51"/>
  <c r="BV35" i="51"/>
  <c r="AD121" i="51"/>
  <c r="AD85" i="51"/>
  <c r="AD69" i="51"/>
  <c r="AD51" i="51"/>
  <c r="AD35" i="51"/>
  <c r="AD19" i="51"/>
  <c r="AD101" i="51"/>
  <c r="I121" i="52"/>
  <c r="I69" i="52"/>
  <c r="I101" i="52"/>
  <c r="I85" i="52"/>
  <c r="I19" i="52"/>
  <c r="I35" i="52"/>
  <c r="I51" i="52"/>
  <c r="J3" i="52"/>
  <c r="J149" i="50"/>
  <c r="J3" i="51"/>
  <c r="J117" i="50"/>
  <c r="J131" i="50"/>
  <c r="J59" i="50"/>
  <c r="J45" i="50"/>
  <c r="K3" i="50"/>
  <c r="J103" i="50"/>
  <c r="J87" i="50"/>
  <c r="J31" i="50"/>
  <c r="J73" i="50"/>
  <c r="J17" i="50"/>
  <c r="I101" i="51"/>
  <c r="I121" i="51"/>
  <c r="I85" i="51"/>
  <c r="BA3" i="51"/>
  <c r="AE3" i="51"/>
  <c r="I69" i="51"/>
  <c r="I51" i="51"/>
  <c r="I35" i="51"/>
  <c r="I19" i="51"/>
  <c r="BW3" i="51"/>
  <c r="AZ121" i="51"/>
  <c r="AZ85" i="51"/>
  <c r="AZ69" i="51"/>
  <c r="AZ51" i="51"/>
  <c r="AZ35" i="51"/>
  <c r="AZ19" i="51"/>
  <c r="AZ101" i="51"/>
  <c r="O21" i="53" l="1"/>
  <c r="N25" i="53"/>
  <c r="N27" i="53" s="1"/>
  <c r="AE121" i="51"/>
  <c r="AE85" i="51"/>
  <c r="AE101" i="51"/>
  <c r="AE69" i="51"/>
  <c r="AE51" i="51"/>
  <c r="AE35" i="51"/>
  <c r="AE19" i="51"/>
  <c r="BA121" i="51"/>
  <c r="BA85" i="51"/>
  <c r="BA101" i="51"/>
  <c r="BA69" i="51"/>
  <c r="BA51" i="51"/>
  <c r="BA35" i="51"/>
  <c r="BA19" i="51"/>
  <c r="J121" i="52"/>
  <c r="J69" i="52"/>
  <c r="J101" i="52"/>
  <c r="J19" i="52"/>
  <c r="J35" i="52"/>
  <c r="J85" i="52"/>
  <c r="J51" i="52"/>
  <c r="K3" i="52"/>
  <c r="K149" i="50"/>
  <c r="K3" i="51"/>
  <c r="K45" i="50"/>
  <c r="K117" i="50"/>
  <c r="K103" i="50"/>
  <c r="K87" i="50"/>
  <c r="K31" i="50"/>
  <c r="K131" i="50"/>
  <c r="K73" i="50"/>
  <c r="K17" i="50"/>
  <c r="L3" i="50"/>
  <c r="K59" i="50"/>
  <c r="J121" i="51"/>
  <c r="J85" i="51"/>
  <c r="AF3" i="51"/>
  <c r="J101" i="51"/>
  <c r="J69" i="51"/>
  <c r="J51" i="51"/>
  <c r="J35" i="51"/>
  <c r="J19" i="51"/>
  <c r="BX3" i="51"/>
  <c r="BB3" i="51"/>
  <c r="BW121" i="51"/>
  <c r="BW85" i="51"/>
  <c r="BW69" i="51"/>
  <c r="BW51" i="51"/>
  <c r="BW35" i="51"/>
  <c r="BW19" i="51"/>
  <c r="BW101" i="51"/>
  <c r="O25" i="53" l="1"/>
  <c r="O27" i="53" s="1"/>
  <c r="K85" i="52"/>
  <c r="K121" i="52"/>
  <c r="K69" i="52"/>
  <c r="K101" i="52"/>
  <c r="K35" i="52"/>
  <c r="K51" i="52"/>
  <c r="K19" i="52"/>
  <c r="K121" i="51"/>
  <c r="K85" i="51"/>
  <c r="K101" i="51"/>
  <c r="AG3" i="51"/>
  <c r="K69" i="51"/>
  <c r="K51" i="51"/>
  <c r="K35" i="51"/>
  <c r="K19" i="51"/>
  <c r="BY3" i="51"/>
  <c r="BC3" i="51"/>
  <c r="AF121" i="51"/>
  <c r="AF85" i="51"/>
  <c r="AF69" i="51"/>
  <c r="AF51" i="51"/>
  <c r="AF35" i="51"/>
  <c r="AF19" i="51"/>
  <c r="AF101" i="51"/>
  <c r="BB121" i="51"/>
  <c r="BB101" i="51"/>
  <c r="BB85" i="51"/>
  <c r="BB51" i="51"/>
  <c r="BB35" i="51"/>
  <c r="BB19" i="51"/>
  <c r="BB69" i="51"/>
  <c r="BX121" i="51"/>
  <c r="BX101" i="51"/>
  <c r="BX85" i="51"/>
  <c r="BX69" i="51"/>
  <c r="BX51" i="51"/>
  <c r="BX19" i="51"/>
  <c r="BX35" i="51"/>
  <c r="L3" i="52"/>
  <c r="L3" i="51"/>
  <c r="L117" i="50"/>
  <c r="L131" i="50"/>
  <c r="L45" i="50"/>
  <c r="L103" i="50"/>
  <c r="L87" i="50"/>
  <c r="L31" i="50"/>
  <c r="L73" i="50"/>
  <c r="L17" i="50"/>
  <c r="M3" i="50"/>
  <c r="L149" i="50"/>
  <c r="L59" i="50"/>
  <c r="L121" i="52" l="1"/>
  <c r="L85" i="52"/>
  <c r="L101" i="52"/>
  <c r="L35" i="52"/>
  <c r="L51" i="52"/>
  <c r="L69" i="52"/>
  <c r="L19" i="52"/>
  <c r="AG121" i="51"/>
  <c r="AG85" i="51"/>
  <c r="AG101" i="51"/>
  <c r="AG69" i="51"/>
  <c r="AG51" i="51"/>
  <c r="AG35" i="51"/>
  <c r="AG19" i="51"/>
  <c r="L121" i="51"/>
  <c r="L85" i="51"/>
  <c r="L69" i="51"/>
  <c r="L51" i="51"/>
  <c r="L35" i="51"/>
  <c r="L19" i="51"/>
  <c r="L101" i="51"/>
  <c r="BZ3" i="51"/>
  <c r="AH3" i="51"/>
  <c r="BD3" i="51"/>
  <c r="BY101" i="51"/>
  <c r="BY85" i="51"/>
  <c r="BY69" i="51"/>
  <c r="BY51" i="51"/>
  <c r="BY35" i="51"/>
  <c r="BY19" i="51"/>
  <c r="BY121" i="51"/>
  <c r="M3" i="52"/>
  <c r="M3" i="51"/>
  <c r="M117" i="50"/>
  <c r="M131" i="50"/>
  <c r="M149" i="50"/>
  <c r="M103" i="50"/>
  <c r="M87" i="50"/>
  <c r="M31" i="50"/>
  <c r="M73" i="50"/>
  <c r="M17" i="50"/>
  <c r="N3" i="50"/>
  <c r="M59" i="50"/>
  <c r="M45" i="50"/>
  <c r="BC85" i="51"/>
  <c r="BC121" i="51"/>
  <c r="BC69" i="51"/>
  <c r="BC51" i="51"/>
  <c r="BC35" i="51"/>
  <c r="BC19" i="51"/>
  <c r="BC101" i="51"/>
  <c r="BD101" i="51" l="1"/>
  <c r="BD121" i="51"/>
  <c r="BD85" i="51"/>
  <c r="BD35" i="51"/>
  <c r="BD51" i="51"/>
  <c r="BD19" i="51"/>
  <c r="BD69" i="51"/>
  <c r="M121" i="52"/>
  <c r="M85" i="52"/>
  <c r="M51" i="52"/>
  <c r="M101" i="52"/>
  <c r="M69" i="52"/>
  <c r="M19" i="52"/>
  <c r="M35" i="52"/>
  <c r="BZ85" i="51"/>
  <c r="BZ121" i="51"/>
  <c r="BZ69" i="51"/>
  <c r="BZ51" i="51"/>
  <c r="BZ35" i="51"/>
  <c r="BZ19" i="51"/>
  <c r="BZ101" i="51"/>
  <c r="AH101" i="51"/>
  <c r="AH121" i="51"/>
  <c r="AH85" i="51"/>
  <c r="AH19" i="51"/>
  <c r="AH69" i="51"/>
  <c r="AH51" i="51"/>
  <c r="AH35" i="51"/>
  <c r="N3" i="52"/>
  <c r="N117" i="50"/>
  <c r="N131" i="50"/>
  <c r="N103" i="50"/>
  <c r="N87" i="50"/>
  <c r="N31" i="50"/>
  <c r="N73" i="50"/>
  <c r="N17" i="50"/>
  <c r="O3" i="50"/>
  <c r="N3" i="51"/>
  <c r="N59" i="50"/>
  <c r="N149" i="50"/>
  <c r="N45" i="50"/>
  <c r="M121" i="51"/>
  <c r="M85" i="51"/>
  <c r="M101" i="51"/>
  <c r="M69" i="51"/>
  <c r="M51" i="51"/>
  <c r="M35" i="51"/>
  <c r="M19" i="51"/>
  <c r="CA3" i="51"/>
  <c r="BE3" i="51"/>
  <c r="AI3" i="51"/>
  <c r="N101" i="51" l="1"/>
  <c r="CB3" i="51"/>
  <c r="N121" i="51"/>
  <c r="N85" i="51"/>
  <c r="BF3" i="51"/>
  <c r="N51" i="51"/>
  <c r="N35" i="51"/>
  <c r="AJ3" i="51"/>
  <c r="N19" i="51"/>
  <c r="N69" i="51"/>
  <c r="O3" i="52"/>
  <c r="O117" i="50"/>
  <c r="O131" i="50"/>
  <c r="O103" i="50"/>
  <c r="O149" i="50"/>
  <c r="O3" i="51"/>
  <c r="O31" i="50"/>
  <c r="O73" i="50"/>
  <c r="O17" i="50"/>
  <c r="P3" i="50"/>
  <c r="O59" i="50"/>
  <c r="O45" i="50"/>
  <c r="O87" i="50"/>
  <c r="AI121" i="51"/>
  <c r="AI85" i="51"/>
  <c r="AI101" i="51"/>
  <c r="AI69" i="51"/>
  <c r="AI51" i="51"/>
  <c r="AI35" i="51"/>
  <c r="AI19" i="51"/>
  <c r="N85" i="52"/>
  <c r="N121" i="52"/>
  <c r="N51" i="52"/>
  <c r="N101" i="52"/>
  <c r="N69" i="52"/>
  <c r="N35" i="52"/>
  <c r="N19" i="52"/>
  <c r="BE101" i="51"/>
  <c r="BE85" i="51"/>
  <c r="BE121" i="51"/>
  <c r="BE69" i="51"/>
  <c r="BE51" i="51"/>
  <c r="BE35" i="51"/>
  <c r="BE19" i="51"/>
  <c r="CA85" i="51"/>
  <c r="CA101" i="51"/>
  <c r="CA69" i="51"/>
  <c r="CA51" i="51"/>
  <c r="CA35" i="51"/>
  <c r="CA19" i="51"/>
  <c r="CA121" i="51"/>
  <c r="O121" i="51" l="1"/>
  <c r="O85" i="51"/>
  <c r="CC3" i="51"/>
  <c r="O101" i="51"/>
  <c r="BG3" i="51"/>
  <c r="AK3" i="51"/>
  <c r="O69" i="51"/>
  <c r="O51" i="51"/>
  <c r="O35" i="51"/>
  <c r="O19" i="51"/>
  <c r="BF85" i="51"/>
  <c r="BF121" i="51"/>
  <c r="BF69" i="51"/>
  <c r="BF51" i="51"/>
  <c r="BF35" i="51"/>
  <c r="BF19" i="51"/>
  <c r="BF101" i="51"/>
  <c r="P3" i="52"/>
  <c r="P117" i="50"/>
  <c r="P131" i="50"/>
  <c r="P103" i="50"/>
  <c r="P149" i="50"/>
  <c r="P73" i="50"/>
  <c r="P17" i="50"/>
  <c r="Q3" i="50"/>
  <c r="P59" i="50"/>
  <c r="P45" i="50"/>
  <c r="P3" i="51"/>
  <c r="P87" i="50"/>
  <c r="P31" i="50"/>
  <c r="O85" i="52"/>
  <c r="O121" i="52"/>
  <c r="O51" i="52"/>
  <c r="O69" i="52"/>
  <c r="O101" i="52"/>
  <c r="O19" i="52"/>
  <c r="O35" i="52"/>
  <c r="AJ101" i="51"/>
  <c r="AJ69" i="51"/>
  <c r="AJ85" i="51"/>
  <c r="AJ51" i="51"/>
  <c r="AJ19" i="51"/>
  <c r="AJ121" i="51"/>
  <c r="AJ35" i="51"/>
  <c r="CB121" i="51"/>
  <c r="CB85" i="51"/>
  <c r="CB69" i="51"/>
  <c r="CB51" i="51"/>
  <c r="CB35" i="51"/>
  <c r="CB19" i="51"/>
  <c r="CB101" i="51"/>
  <c r="AK101" i="51" l="1"/>
  <c r="AK121" i="51"/>
  <c r="AK85" i="51"/>
  <c r="AK69" i="51"/>
  <c r="AK51" i="51"/>
  <c r="AK35" i="51"/>
  <c r="AK19" i="51"/>
  <c r="P101" i="51"/>
  <c r="P121" i="51"/>
  <c r="P85" i="51"/>
  <c r="BH3" i="51"/>
  <c r="AL3" i="51"/>
  <c r="CD3" i="51"/>
  <c r="P35" i="51"/>
  <c r="P19" i="51"/>
  <c r="P69" i="51"/>
  <c r="P51" i="51"/>
  <c r="CC121" i="51"/>
  <c r="CC85" i="51"/>
  <c r="CC101" i="51"/>
  <c r="CC69" i="51"/>
  <c r="CC51" i="51"/>
  <c r="CC35" i="51"/>
  <c r="CC19" i="51"/>
  <c r="BG85" i="51"/>
  <c r="BG121" i="51"/>
  <c r="BG101" i="51"/>
  <c r="BG69" i="51"/>
  <c r="BG51" i="51"/>
  <c r="BG35" i="51"/>
  <c r="BG19" i="51"/>
  <c r="P121" i="52"/>
  <c r="P85" i="52"/>
  <c r="P51" i="52"/>
  <c r="P69" i="52"/>
  <c r="P101" i="52"/>
  <c r="P19" i="52"/>
  <c r="P35" i="52"/>
  <c r="Q3" i="52"/>
  <c r="Q149" i="50"/>
  <c r="Q3" i="51"/>
  <c r="Q103" i="50"/>
  <c r="R3" i="50"/>
  <c r="Q117" i="50"/>
  <c r="Q59" i="50"/>
  <c r="Q131" i="50"/>
  <c r="Q45" i="50"/>
  <c r="Q87" i="50"/>
  <c r="Q31" i="50"/>
  <c r="Q73" i="50"/>
  <c r="Q17" i="50"/>
  <c r="CD101" i="51" l="1"/>
  <c r="CD121" i="51"/>
  <c r="CD85" i="51"/>
  <c r="CD69" i="51"/>
  <c r="CD51" i="51"/>
  <c r="CD35" i="51"/>
  <c r="CD19" i="51"/>
  <c r="AL121" i="51"/>
  <c r="AL85" i="51"/>
  <c r="AL101" i="51"/>
  <c r="AL69" i="51"/>
  <c r="AL51" i="51"/>
  <c r="AL35" i="51"/>
  <c r="AL19" i="51"/>
  <c r="R3" i="52"/>
  <c r="R149" i="50"/>
  <c r="R3" i="51"/>
  <c r="R117" i="50"/>
  <c r="R131" i="50"/>
  <c r="R59" i="50"/>
  <c r="R45" i="50"/>
  <c r="R103" i="50"/>
  <c r="R87" i="50"/>
  <c r="R31" i="50"/>
  <c r="S3" i="50"/>
  <c r="R73" i="50"/>
  <c r="R17" i="50"/>
  <c r="BH85" i="51"/>
  <c r="BH121" i="51"/>
  <c r="BH69" i="51"/>
  <c r="BH51" i="51"/>
  <c r="BH35" i="51"/>
  <c r="BH19" i="51"/>
  <c r="BH101" i="51"/>
  <c r="Q121" i="52"/>
  <c r="Q51" i="52"/>
  <c r="Q69" i="52"/>
  <c r="Q101" i="52"/>
  <c r="Q85" i="52"/>
  <c r="Q19" i="52"/>
  <c r="Q35" i="52"/>
  <c r="Q101" i="51"/>
  <c r="Q121" i="51"/>
  <c r="Q85" i="51"/>
  <c r="BI3" i="51"/>
  <c r="AM3" i="51"/>
  <c r="Q69" i="51"/>
  <c r="Q51" i="51"/>
  <c r="Q35" i="51"/>
  <c r="Q19" i="51"/>
  <c r="CE3" i="51"/>
  <c r="R121" i="52" l="1"/>
  <c r="R69" i="52"/>
  <c r="R101" i="52"/>
  <c r="R85" i="52"/>
  <c r="R19" i="52"/>
  <c r="R51" i="52"/>
  <c r="R35" i="52"/>
  <c r="AM121" i="51"/>
  <c r="AM85" i="51"/>
  <c r="AM101" i="51"/>
  <c r="AM69" i="51"/>
  <c r="AM51" i="51"/>
  <c r="AM35" i="51"/>
  <c r="AM19" i="51"/>
  <c r="BI121" i="51"/>
  <c r="BI85" i="51"/>
  <c r="BI101" i="51"/>
  <c r="BI69" i="51"/>
  <c r="BI51" i="51"/>
  <c r="BI35" i="51"/>
  <c r="BI19" i="51"/>
  <c r="CE121" i="51"/>
  <c r="CE85" i="51"/>
  <c r="CE101" i="51"/>
  <c r="CE69" i="51"/>
  <c r="CE51" i="51"/>
  <c r="CE35" i="51"/>
  <c r="CE19" i="51"/>
  <c r="S3" i="52"/>
  <c r="S149" i="50"/>
  <c r="S3" i="51"/>
  <c r="S117" i="50"/>
  <c r="S45" i="50"/>
  <c r="S131" i="50"/>
  <c r="S87" i="50"/>
  <c r="S31" i="50"/>
  <c r="S59" i="50"/>
  <c r="S73" i="50"/>
  <c r="S17" i="50"/>
  <c r="S103" i="50"/>
  <c r="T3" i="50"/>
  <c r="R121" i="51"/>
  <c r="R85" i="51"/>
  <c r="R101" i="51"/>
  <c r="AN3" i="51"/>
  <c r="R69" i="51"/>
  <c r="R51" i="51"/>
  <c r="R35" i="51"/>
  <c r="R19" i="51"/>
  <c r="CF3" i="51"/>
  <c r="BJ3" i="51"/>
  <c r="AN121" i="51" l="1"/>
  <c r="AN85" i="51"/>
  <c r="AN101" i="51"/>
  <c r="AN69" i="51"/>
  <c r="AN51" i="51"/>
  <c r="AN35" i="51"/>
  <c r="AN19" i="51"/>
  <c r="S85" i="52"/>
  <c r="S121" i="52"/>
  <c r="S69" i="52"/>
  <c r="S101" i="52"/>
  <c r="S51" i="52"/>
  <c r="S35" i="52"/>
  <c r="S19" i="52"/>
  <c r="BJ121" i="51"/>
  <c r="BJ101" i="51"/>
  <c r="BJ85" i="51"/>
  <c r="BJ35" i="51"/>
  <c r="BJ19" i="51"/>
  <c r="BJ69" i="51"/>
  <c r="BJ51" i="51"/>
  <c r="S121" i="51"/>
  <c r="S85" i="51"/>
  <c r="S101" i="51"/>
  <c r="AO3" i="51"/>
  <c r="S69" i="51"/>
  <c r="S51" i="51"/>
  <c r="S35" i="51"/>
  <c r="S19" i="51"/>
  <c r="CG3" i="51"/>
  <c r="BK3" i="51"/>
  <c r="CF101" i="51"/>
  <c r="CF121" i="51"/>
  <c r="CF85" i="51"/>
  <c r="CF51" i="51"/>
  <c r="CF35" i="51"/>
  <c r="CF69" i="51"/>
  <c r="CF19" i="51"/>
  <c r="T3" i="52"/>
  <c r="T3" i="51"/>
  <c r="T117" i="50"/>
  <c r="T131" i="50"/>
  <c r="T45" i="50"/>
  <c r="T87" i="50"/>
  <c r="T31" i="50"/>
  <c r="T149" i="50"/>
  <c r="T73" i="50"/>
  <c r="T17" i="50"/>
  <c r="T103" i="50"/>
  <c r="T59" i="50"/>
  <c r="T121" i="52" l="1"/>
  <c r="T101" i="52"/>
  <c r="T85" i="52"/>
  <c r="T51" i="52"/>
  <c r="T35" i="52"/>
  <c r="T69" i="52"/>
  <c r="T19" i="52"/>
  <c r="BK121" i="51"/>
  <c r="BK85" i="51"/>
  <c r="BK101" i="51"/>
  <c r="BK69" i="51"/>
  <c r="BK51" i="51"/>
  <c r="BK35" i="51"/>
  <c r="BK19" i="51"/>
  <c r="CG101" i="51"/>
  <c r="CG121" i="51"/>
  <c r="CG85" i="51"/>
  <c r="CG69" i="51"/>
  <c r="CG51" i="51"/>
  <c r="CG35" i="51"/>
  <c r="CG19" i="51"/>
  <c r="T121" i="51"/>
  <c r="T85" i="51"/>
  <c r="T69" i="51"/>
  <c r="T51" i="51"/>
  <c r="T35" i="51"/>
  <c r="T19" i="51"/>
  <c r="CH3" i="51"/>
  <c r="AP3" i="51"/>
  <c r="BL3" i="51"/>
  <c r="T101" i="51"/>
  <c r="AO121" i="51"/>
  <c r="AO85" i="51"/>
  <c r="AO101" i="51"/>
  <c r="AO69" i="51"/>
  <c r="AO51" i="51"/>
  <c r="AO35" i="51"/>
  <c r="AO19" i="51"/>
  <c r="BL101" i="51" l="1"/>
  <c r="BL121" i="51"/>
  <c r="BL85" i="51"/>
  <c r="BL19" i="51"/>
  <c r="BL35" i="51"/>
  <c r="BL69" i="51"/>
  <c r="BL51" i="51"/>
  <c r="AP101" i="51"/>
  <c r="AP121" i="51"/>
  <c r="AP85" i="51"/>
  <c r="AP69" i="51"/>
  <c r="AP51" i="51"/>
  <c r="AP35" i="51"/>
  <c r="AP19" i="51"/>
  <c r="CH121" i="51"/>
  <c r="CH85" i="51"/>
  <c r="CH101" i="51"/>
  <c r="CH69" i="51"/>
  <c r="CH51" i="51"/>
  <c r="CH35" i="51"/>
  <c r="CH19" i="51"/>
  <c r="Q76" i="10" l="1"/>
  <c r="Q77" i="10"/>
  <c r="Q78" i="10"/>
  <c r="Q79" i="10"/>
  <c r="Q80" i="10"/>
  <c r="Q81" i="10"/>
  <c r="Q82" i="10"/>
  <c r="Q83" i="10"/>
  <c r="Q84" i="10"/>
  <c r="Q85" i="10"/>
  <c r="Q86" i="10"/>
  <c r="Q87" i="10"/>
  <c r="Q75" i="10"/>
  <c r="Q64" i="2"/>
  <c r="Q65" i="2"/>
  <c r="Q66" i="2"/>
  <c r="Q67" i="2"/>
  <c r="Q68" i="2"/>
  <c r="Q69" i="2"/>
  <c r="Q70" i="2"/>
  <c r="Q71" i="2"/>
  <c r="Q72" i="2"/>
  <c r="Q63" i="2"/>
  <c r="C2" i="2"/>
  <c r="D5" i="28"/>
  <c r="D2" i="2" l="1"/>
  <c r="C47" i="2"/>
  <c r="C2" i="53"/>
  <c r="E5" i="28"/>
  <c r="O161" i="36"/>
  <c r="N161" i="36"/>
  <c r="M161" i="36"/>
  <c r="L161" i="36"/>
  <c r="K161" i="36"/>
  <c r="J161" i="36"/>
  <c r="I161" i="36"/>
  <c r="H161" i="36"/>
  <c r="G161" i="36"/>
  <c r="F161" i="36"/>
  <c r="E161" i="36"/>
  <c r="O160" i="36"/>
  <c r="N160" i="36"/>
  <c r="M160" i="36"/>
  <c r="L160" i="36"/>
  <c r="K160" i="36"/>
  <c r="J160" i="36"/>
  <c r="I160" i="36"/>
  <c r="H160" i="36"/>
  <c r="G160" i="36"/>
  <c r="F160" i="36"/>
  <c r="E160" i="36"/>
  <c r="O159" i="36"/>
  <c r="N159" i="36"/>
  <c r="M159" i="36"/>
  <c r="L159" i="36"/>
  <c r="K159" i="36"/>
  <c r="J159" i="36"/>
  <c r="I159" i="36"/>
  <c r="H159" i="36"/>
  <c r="G159" i="36"/>
  <c r="F159" i="36"/>
  <c r="E159" i="36"/>
  <c r="O158" i="36"/>
  <c r="N158" i="36"/>
  <c r="M158" i="36"/>
  <c r="L158" i="36"/>
  <c r="K158" i="36"/>
  <c r="J158" i="36"/>
  <c r="I158" i="36"/>
  <c r="H158" i="36"/>
  <c r="G158" i="36"/>
  <c r="F158" i="36"/>
  <c r="E158" i="36"/>
  <c r="O157" i="36"/>
  <c r="N157" i="36"/>
  <c r="M157" i="36"/>
  <c r="L157" i="36"/>
  <c r="K157" i="36"/>
  <c r="J157" i="36"/>
  <c r="I157" i="36"/>
  <c r="H157" i="36"/>
  <c r="G157" i="36"/>
  <c r="F157" i="36"/>
  <c r="E157" i="36"/>
  <c r="O156" i="36"/>
  <c r="N156" i="36"/>
  <c r="M156" i="36"/>
  <c r="L156" i="36"/>
  <c r="K156" i="36"/>
  <c r="J156" i="36"/>
  <c r="I156" i="36"/>
  <c r="H156" i="36"/>
  <c r="G156" i="36"/>
  <c r="F156" i="36"/>
  <c r="E156" i="36"/>
  <c r="O155" i="36"/>
  <c r="N155" i="36"/>
  <c r="M155" i="36"/>
  <c r="L155" i="36"/>
  <c r="K155" i="36"/>
  <c r="J155" i="36"/>
  <c r="I155" i="36"/>
  <c r="H155" i="36"/>
  <c r="G155" i="36"/>
  <c r="F155" i="36"/>
  <c r="E155" i="36"/>
  <c r="O154" i="36"/>
  <c r="N154" i="36"/>
  <c r="M154" i="36"/>
  <c r="L154" i="36"/>
  <c r="K154" i="36"/>
  <c r="J154" i="36"/>
  <c r="I154" i="36"/>
  <c r="H154" i="36"/>
  <c r="G154" i="36"/>
  <c r="F154" i="36"/>
  <c r="E154" i="36"/>
  <c r="O153" i="36"/>
  <c r="N153" i="36"/>
  <c r="M153" i="36"/>
  <c r="L153" i="36"/>
  <c r="K153" i="36"/>
  <c r="J153" i="36"/>
  <c r="I153" i="36"/>
  <c r="H153" i="36"/>
  <c r="G153" i="36"/>
  <c r="F153" i="36"/>
  <c r="E153" i="36"/>
  <c r="O152" i="36"/>
  <c r="N152" i="36"/>
  <c r="M152" i="36"/>
  <c r="L152" i="36"/>
  <c r="K152" i="36"/>
  <c r="J152" i="36"/>
  <c r="I152" i="36"/>
  <c r="H152" i="36"/>
  <c r="G152" i="36"/>
  <c r="F152" i="36"/>
  <c r="E152" i="36"/>
  <c r="O151" i="36"/>
  <c r="N151" i="36"/>
  <c r="M151" i="36"/>
  <c r="L151" i="36"/>
  <c r="K151" i="36"/>
  <c r="J151" i="36"/>
  <c r="I151" i="36"/>
  <c r="H151" i="36"/>
  <c r="G151" i="36"/>
  <c r="F151" i="36"/>
  <c r="E151" i="36"/>
  <c r="O150" i="36"/>
  <c r="N150" i="36"/>
  <c r="M150" i="36"/>
  <c r="L150" i="36"/>
  <c r="K150" i="36"/>
  <c r="J150" i="36"/>
  <c r="I150" i="36"/>
  <c r="H150" i="36"/>
  <c r="G150" i="36"/>
  <c r="F150" i="36"/>
  <c r="E150" i="36"/>
  <c r="O149" i="36"/>
  <c r="N149" i="36"/>
  <c r="M149" i="36"/>
  <c r="L149" i="36"/>
  <c r="K149" i="36"/>
  <c r="J149" i="36"/>
  <c r="I149" i="36"/>
  <c r="H149" i="36"/>
  <c r="G149" i="36"/>
  <c r="F149" i="36"/>
  <c r="E149" i="36"/>
  <c r="O144" i="36"/>
  <c r="N144" i="36"/>
  <c r="M144" i="36"/>
  <c r="L144" i="36"/>
  <c r="K144" i="36"/>
  <c r="J144" i="36"/>
  <c r="I144" i="36"/>
  <c r="H144" i="36"/>
  <c r="G144" i="36"/>
  <c r="F144" i="36"/>
  <c r="E144" i="36"/>
  <c r="O143" i="36"/>
  <c r="N143" i="36"/>
  <c r="M143" i="36"/>
  <c r="L143" i="36"/>
  <c r="K143" i="36"/>
  <c r="J143" i="36"/>
  <c r="I143" i="36"/>
  <c r="H143" i="36"/>
  <c r="G143" i="36"/>
  <c r="F143" i="36"/>
  <c r="E143" i="36"/>
  <c r="O142" i="36"/>
  <c r="N142" i="36"/>
  <c r="M142" i="36"/>
  <c r="L142" i="36"/>
  <c r="K142" i="36"/>
  <c r="J142" i="36"/>
  <c r="I142" i="36"/>
  <c r="H142" i="36"/>
  <c r="G142" i="36"/>
  <c r="F142" i="36"/>
  <c r="E142" i="36"/>
  <c r="O141" i="36"/>
  <c r="N141" i="36"/>
  <c r="M141" i="36"/>
  <c r="L141" i="36"/>
  <c r="K141" i="36"/>
  <c r="J141" i="36"/>
  <c r="I141" i="36"/>
  <c r="H141" i="36"/>
  <c r="G141" i="36"/>
  <c r="F141" i="36"/>
  <c r="E141" i="36"/>
  <c r="O140" i="36"/>
  <c r="N140" i="36"/>
  <c r="M140" i="36"/>
  <c r="L140" i="36"/>
  <c r="K140" i="36"/>
  <c r="J140" i="36"/>
  <c r="I140" i="36"/>
  <c r="H140" i="36"/>
  <c r="G140" i="36"/>
  <c r="F140" i="36"/>
  <c r="E140" i="36"/>
  <c r="O139" i="36"/>
  <c r="N139" i="36"/>
  <c r="M139" i="36"/>
  <c r="L139" i="36"/>
  <c r="K139" i="36"/>
  <c r="J139" i="36"/>
  <c r="I139" i="36"/>
  <c r="H139" i="36"/>
  <c r="G139" i="36"/>
  <c r="F139" i="36"/>
  <c r="E139" i="36"/>
  <c r="O138" i="36"/>
  <c r="N138" i="36"/>
  <c r="M138" i="36"/>
  <c r="L138" i="36"/>
  <c r="K138" i="36"/>
  <c r="J138" i="36"/>
  <c r="I138" i="36"/>
  <c r="H138" i="36"/>
  <c r="G138" i="36"/>
  <c r="F138" i="36"/>
  <c r="E138" i="36"/>
  <c r="O137" i="36"/>
  <c r="N137" i="36"/>
  <c r="M137" i="36"/>
  <c r="L137" i="36"/>
  <c r="K137" i="36"/>
  <c r="J137" i="36"/>
  <c r="I137" i="36"/>
  <c r="H137" i="36"/>
  <c r="G137" i="36"/>
  <c r="F137" i="36"/>
  <c r="E137" i="36"/>
  <c r="O136" i="36"/>
  <c r="N136" i="36"/>
  <c r="M136" i="36"/>
  <c r="L136" i="36"/>
  <c r="K136" i="36"/>
  <c r="J136" i="36"/>
  <c r="I136" i="36"/>
  <c r="H136" i="36"/>
  <c r="G136" i="36"/>
  <c r="F136" i="36"/>
  <c r="E136" i="36"/>
  <c r="O135" i="36"/>
  <c r="N135" i="36"/>
  <c r="M135" i="36"/>
  <c r="L135" i="36"/>
  <c r="K135" i="36"/>
  <c r="J135" i="36"/>
  <c r="I135" i="36"/>
  <c r="H135" i="36"/>
  <c r="G135" i="36"/>
  <c r="F135" i="36"/>
  <c r="E135" i="36"/>
  <c r="O134" i="36"/>
  <c r="N134" i="36"/>
  <c r="M134" i="36"/>
  <c r="L134" i="36"/>
  <c r="K134" i="36"/>
  <c r="J134" i="36"/>
  <c r="I134" i="36"/>
  <c r="H134" i="36"/>
  <c r="G134" i="36"/>
  <c r="F134" i="36"/>
  <c r="E134" i="36"/>
  <c r="O133" i="36"/>
  <c r="N133" i="36"/>
  <c r="M133" i="36"/>
  <c r="L133" i="36"/>
  <c r="K133" i="36"/>
  <c r="J133" i="36"/>
  <c r="I133" i="36"/>
  <c r="H133" i="36"/>
  <c r="G133" i="36"/>
  <c r="F133" i="36"/>
  <c r="E133" i="36"/>
  <c r="O132" i="36"/>
  <c r="N132" i="36"/>
  <c r="M132" i="36"/>
  <c r="L132" i="36"/>
  <c r="K132" i="36"/>
  <c r="J132" i="36"/>
  <c r="I132" i="36"/>
  <c r="H132" i="36"/>
  <c r="G132" i="36"/>
  <c r="F132" i="36"/>
  <c r="E132" i="36"/>
  <c r="D161" i="36"/>
  <c r="C161" i="36"/>
  <c r="D160" i="36"/>
  <c r="C160" i="36"/>
  <c r="D159" i="36"/>
  <c r="C159" i="36"/>
  <c r="D158" i="36"/>
  <c r="C158" i="36"/>
  <c r="D157" i="36"/>
  <c r="C157" i="36"/>
  <c r="D156" i="36"/>
  <c r="C156" i="36"/>
  <c r="D155" i="36"/>
  <c r="C155" i="36"/>
  <c r="D154" i="36"/>
  <c r="C154" i="36"/>
  <c r="D153" i="36"/>
  <c r="C153" i="36"/>
  <c r="D152" i="36"/>
  <c r="C152" i="36"/>
  <c r="D151" i="36"/>
  <c r="C151" i="36"/>
  <c r="D150" i="36"/>
  <c r="C150" i="36"/>
  <c r="D149" i="36"/>
  <c r="C149" i="36"/>
  <c r="D144" i="36"/>
  <c r="C144" i="36"/>
  <c r="D143" i="36"/>
  <c r="C143" i="36"/>
  <c r="D142" i="36"/>
  <c r="C142" i="36"/>
  <c r="D141" i="36"/>
  <c r="C141" i="36"/>
  <c r="D140" i="36"/>
  <c r="C140" i="36"/>
  <c r="D139" i="36"/>
  <c r="C139" i="36"/>
  <c r="D138" i="36"/>
  <c r="C138" i="36"/>
  <c r="D137" i="36"/>
  <c r="C137" i="36"/>
  <c r="D136" i="36"/>
  <c r="C136" i="36"/>
  <c r="D135" i="36"/>
  <c r="C135" i="36"/>
  <c r="D134" i="36"/>
  <c r="C134" i="36"/>
  <c r="D133" i="36"/>
  <c r="C133" i="36"/>
  <c r="D132" i="36"/>
  <c r="C132" i="36"/>
  <c r="O161" i="35"/>
  <c r="N161" i="35"/>
  <c r="M161" i="35"/>
  <c r="L161" i="35"/>
  <c r="K161" i="35"/>
  <c r="J161" i="35"/>
  <c r="I161" i="35"/>
  <c r="H161" i="35"/>
  <c r="G161" i="35"/>
  <c r="F161" i="35"/>
  <c r="E161" i="35"/>
  <c r="O160" i="35"/>
  <c r="N160" i="35"/>
  <c r="M160" i="35"/>
  <c r="L160" i="35"/>
  <c r="K160" i="35"/>
  <c r="J160" i="35"/>
  <c r="I160" i="35"/>
  <c r="H160" i="35"/>
  <c r="G160" i="35"/>
  <c r="F160" i="35"/>
  <c r="E160" i="35"/>
  <c r="O159" i="35"/>
  <c r="N159" i="35"/>
  <c r="M159" i="35"/>
  <c r="L159" i="35"/>
  <c r="K159" i="35"/>
  <c r="J159" i="35"/>
  <c r="I159" i="35"/>
  <c r="H159" i="35"/>
  <c r="G159" i="35"/>
  <c r="F159" i="35"/>
  <c r="E159" i="35"/>
  <c r="O158" i="35"/>
  <c r="N158" i="35"/>
  <c r="M158" i="35"/>
  <c r="L158" i="35"/>
  <c r="K158" i="35"/>
  <c r="J158" i="35"/>
  <c r="I158" i="35"/>
  <c r="H158" i="35"/>
  <c r="G158" i="35"/>
  <c r="F158" i="35"/>
  <c r="E158" i="35"/>
  <c r="O157" i="35"/>
  <c r="N157" i="35"/>
  <c r="M157" i="35"/>
  <c r="L157" i="35"/>
  <c r="K157" i="35"/>
  <c r="J157" i="35"/>
  <c r="I157" i="35"/>
  <c r="H157" i="35"/>
  <c r="G157" i="35"/>
  <c r="F157" i="35"/>
  <c r="E157" i="35"/>
  <c r="O156" i="35"/>
  <c r="N156" i="35"/>
  <c r="M156" i="35"/>
  <c r="L156" i="35"/>
  <c r="K156" i="35"/>
  <c r="J156" i="35"/>
  <c r="I156" i="35"/>
  <c r="H156" i="35"/>
  <c r="G156" i="35"/>
  <c r="F156" i="35"/>
  <c r="E156" i="35"/>
  <c r="O155" i="35"/>
  <c r="N155" i="35"/>
  <c r="M155" i="35"/>
  <c r="L155" i="35"/>
  <c r="K155" i="35"/>
  <c r="J155" i="35"/>
  <c r="I155" i="35"/>
  <c r="H155" i="35"/>
  <c r="G155" i="35"/>
  <c r="F155" i="35"/>
  <c r="E155" i="35"/>
  <c r="O154" i="35"/>
  <c r="N154" i="35"/>
  <c r="M154" i="35"/>
  <c r="L154" i="35"/>
  <c r="K154" i="35"/>
  <c r="J154" i="35"/>
  <c r="I154" i="35"/>
  <c r="H154" i="35"/>
  <c r="G154" i="35"/>
  <c r="F154" i="35"/>
  <c r="E154" i="35"/>
  <c r="O153" i="35"/>
  <c r="N153" i="35"/>
  <c r="M153" i="35"/>
  <c r="L153" i="35"/>
  <c r="K153" i="35"/>
  <c r="J153" i="35"/>
  <c r="I153" i="35"/>
  <c r="H153" i="35"/>
  <c r="G153" i="35"/>
  <c r="F153" i="35"/>
  <c r="E153" i="35"/>
  <c r="O152" i="35"/>
  <c r="N152" i="35"/>
  <c r="M152" i="35"/>
  <c r="L152" i="35"/>
  <c r="K152" i="35"/>
  <c r="J152" i="35"/>
  <c r="I152" i="35"/>
  <c r="H152" i="35"/>
  <c r="G152" i="35"/>
  <c r="F152" i="35"/>
  <c r="E152" i="35"/>
  <c r="O151" i="35"/>
  <c r="N151" i="35"/>
  <c r="M151" i="35"/>
  <c r="L151" i="35"/>
  <c r="K151" i="35"/>
  <c r="J151" i="35"/>
  <c r="I151" i="35"/>
  <c r="H151" i="35"/>
  <c r="G151" i="35"/>
  <c r="F151" i="35"/>
  <c r="E151" i="35"/>
  <c r="O150" i="35"/>
  <c r="N150" i="35"/>
  <c r="M150" i="35"/>
  <c r="L150" i="35"/>
  <c r="K150" i="35"/>
  <c r="J150" i="35"/>
  <c r="I150" i="35"/>
  <c r="H150" i="35"/>
  <c r="G150" i="35"/>
  <c r="F150" i="35"/>
  <c r="E150" i="35"/>
  <c r="O149" i="35"/>
  <c r="N149" i="35"/>
  <c r="M149" i="35"/>
  <c r="L149" i="35"/>
  <c r="K149" i="35"/>
  <c r="J149" i="35"/>
  <c r="I149" i="35"/>
  <c r="H149" i="35"/>
  <c r="G149" i="35"/>
  <c r="F149" i="35"/>
  <c r="E149" i="35"/>
  <c r="O144" i="35"/>
  <c r="N144" i="35"/>
  <c r="M144" i="35"/>
  <c r="L144" i="35"/>
  <c r="K144" i="35"/>
  <c r="J144" i="35"/>
  <c r="I144" i="35"/>
  <c r="H144" i="35"/>
  <c r="G144" i="35"/>
  <c r="F144" i="35"/>
  <c r="E144" i="35"/>
  <c r="O143" i="35"/>
  <c r="N143" i="35"/>
  <c r="M143" i="35"/>
  <c r="L143" i="35"/>
  <c r="K143" i="35"/>
  <c r="J143" i="35"/>
  <c r="I143" i="35"/>
  <c r="H143" i="35"/>
  <c r="G143" i="35"/>
  <c r="F143" i="35"/>
  <c r="E143" i="35"/>
  <c r="O142" i="35"/>
  <c r="N142" i="35"/>
  <c r="M142" i="35"/>
  <c r="L142" i="35"/>
  <c r="K142" i="35"/>
  <c r="J142" i="35"/>
  <c r="I142" i="35"/>
  <c r="H142" i="35"/>
  <c r="G142" i="35"/>
  <c r="F142" i="35"/>
  <c r="E142" i="35"/>
  <c r="O141" i="35"/>
  <c r="N141" i="35"/>
  <c r="M141" i="35"/>
  <c r="L141" i="35"/>
  <c r="K141" i="35"/>
  <c r="J141" i="35"/>
  <c r="I141" i="35"/>
  <c r="H141" i="35"/>
  <c r="G141" i="35"/>
  <c r="F141" i="35"/>
  <c r="E141" i="35"/>
  <c r="O140" i="35"/>
  <c r="N140" i="35"/>
  <c r="M140" i="35"/>
  <c r="L140" i="35"/>
  <c r="K140" i="35"/>
  <c r="J140" i="35"/>
  <c r="I140" i="35"/>
  <c r="H140" i="35"/>
  <c r="G140" i="35"/>
  <c r="F140" i="35"/>
  <c r="E140" i="35"/>
  <c r="O139" i="35"/>
  <c r="N139" i="35"/>
  <c r="M139" i="35"/>
  <c r="L139" i="35"/>
  <c r="K139" i="35"/>
  <c r="J139" i="35"/>
  <c r="I139" i="35"/>
  <c r="H139" i="35"/>
  <c r="G139" i="35"/>
  <c r="F139" i="35"/>
  <c r="E139" i="35"/>
  <c r="O138" i="35"/>
  <c r="N138" i="35"/>
  <c r="M138" i="35"/>
  <c r="L138" i="35"/>
  <c r="K138" i="35"/>
  <c r="J138" i="35"/>
  <c r="I138" i="35"/>
  <c r="H138" i="35"/>
  <c r="G138" i="35"/>
  <c r="F138" i="35"/>
  <c r="E138" i="35"/>
  <c r="O137" i="35"/>
  <c r="N137" i="35"/>
  <c r="M137" i="35"/>
  <c r="L137" i="35"/>
  <c r="K137" i="35"/>
  <c r="J137" i="35"/>
  <c r="I137" i="35"/>
  <c r="H137" i="35"/>
  <c r="G137" i="35"/>
  <c r="F137" i="35"/>
  <c r="E137" i="35"/>
  <c r="O136" i="35"/>
  <c r="N136" i="35"/>
  <c r="M136" i="35"/>
  <c r="L136" i="35"/>
  <c r="K136" i="35"/>
  <c r="J136" i="35"/>
  <c r="I136" i="35"/>
  <c r="H136" i="35"/>
  <c r="G136" i="35"/>
  <c r="F136" i="35"/>
  <c r="E136" i="35"/>
  <c r="O135" i="35"/>
  <c r="N135" i="35"/>
  <c r="M135" i="35"/>
  <c r="L135" i="35"/>
  <c r="K135" i="35"/>
  <c r="J135" i="35"/>
  <c r="I135" i="35"/>
  <c r="H135" i="35"/>
  <c r="G135" i="35"/>
  <c r="F135" i="35"/>
  <c r="E135" i="35"/>
  <c r="O134" i="35"/>
  <c r="N134" i="35"/>
  <c r="M134" i="35"/>
  <c r="L134" i="35"/>
  <c r="K134" i="35"/>
  <c r="J134" i="35"/>
  <c r="I134" i="35"/>
  <c r="H134" i="35"/>
  <c r="G134" i="35"/>
  <c r="F134" i="35"/>
  <c r="E134" i="35"/>
  <c r="O133" i="35"/>
  <c r="N133" i="35"/>
  <c r="M133" i="35"/>
  <c r="L133" i="35"/>
  <c r="K133" i="35"/>
  <c r="J133" i="35"/>
  <c r="I133" i="35"/>
  <c r="H133" i="35"/>
  <c r="G133" i="35"/>
  <c r="F133" i="35"/>
  <c r="E133" i="35"/>
  <c r="O132" i="35"/>
  <c r="N132" i="35"/>
  <c r="M132" i="35"/>
  <c r="L132" i="35"/>
  <c r="K132" i="35"/>
  <c r="J132" i="35"/>
  <c r="I132" i="35"/>
  <c r="H132" i="35"/>
  <c r="G132" i="35"/>
  <c r="F132" i="35"/>
  <c r="E132" i="35"/>
  <c r="D161" i="35"/>
  <c r="C161" i="35"/>
  <c r="D160" i="35"/>
  <c r="C160" i="35"/>
  <c r="D159" i="35"/>
  <c r="C159" i="35"/>
  <c r="D158" i="35"/>
  <c r="C158" i="35"/>
  <c r="D157" i="35"/>
  <c r="C157" i="35"/>
  <c r="D156" i="35"/>
  <c r="C156" i="35"/>
  <c r="D155" i="35"/>
  <c r="C155" i="35"/>
  <c r="D154" i="35"/>
  <c r="C154" i="35"/>
  <c r="D153" i="35"/>
  <c r="C153" i="35"/>
  <c r="D152" i="35"/>
  <c r="C152" i="35"/>
  <c r="D151" i="35"/>
  <c r="C151" i="35"/>
  <c r="D150" i="35"/>
  <c r="C150" i="35"/>
  <c r="D149" i="35"/>
  <c r="C149" i="35"/>
  <c r="D144" i="35"/>
  <c r="C144" i="35"/>
  <c r="D143" i="35"/>
  <c r="C143" i="35"/>
  <c r="D142" i="35"/>
  <c r="C142" i="35"/>
  <c r="D141" i="35"/>
  <c r="C141" i="35"/>
  <c r="D140" i="35"/>
  <c r="C140" i="35"/>
  <c r="D139" i="35"/>
  <c r="C139" i="35"/>
  <c r="D138" i="35"/>
  <c r="C138" i="35"/>
  <c r="D137" i="35"/>
  <c r="C137" i="35"/>
  <c r="D136" i="35"/>
  <c r="C136" i="35"/>
  <c r="D135" i="35"/>
  <c r="C135" i="35"/>
  <c r="D134" i="35"/>
  <c r="C134" i="35"/>
  <c r="D133" i="35"/>
  <c r="C133" i="35"/>
  <c r="D132" i="35"/>
  <c r="C132" i="35"/>
  <c r="O161" i="34"/>
  <c r="N161" i="34"/>
  <c r="M161" i="34"/>
  <c r="L161" i="34"/>
  <c r="K161" i="34"/>
  <c r="J161" i="34"/>
  <c r="I161" i="34"/>
  <c r="H161" i="34"/>
  <c r="G161" i="34"/>
  <c r="F161" i="34"/>
  <c r="E161" i="34"/>
  <c r="D161" i="34"/>
  <c r="C161" i="34"/>
  <c r="O160" i="34"/>
  <c r="N160" i="34"/>
  <c r="M160" i="34"/>
  <c r="L160" i="34"/>
  <c r="K160" i="34"/>
  <c r="J160" i="34"/>
  <c r="I160" i="34"/>
  <c r="H160" i="34"/>
  <c r="G160" i="34"/>
  <c r="F160" i="34"/>
  <c r="E160" i="34"/>
  <c r="D160" i="34"/>
  <c r="C160" i="34"/>
  <c r="O159" i="34"/>
  <c r="N159" i="34"/>
  <c r="M159" i="34"/>
  <c r="L159" i="34"/>
  <c r="K159" i="34"/>
  <c r="J159" i="34"/>
  <c r="I159" i="34"/>
  <c r="H159" i="34"/>
  <c r="G159" i="34"/>
  <c r="F159" i="34"/>
  <c r="E159" i="34"/>
  <c r="D159" i="34"/>
  <c r="C159" i="34"/>
  <c r="O158" i="34"/>
  <c r="N158" i="34"/>
  <c r="M158" i="34"/>
  <c r="L158" i="34"/>
  <c r="K158" i="34"/>
  <c r="J158" i="34"/>
  <c r="I158" i="34"/>
  <c r="H158" i="34"/>
  <c r="G158" i="34"/>
  <c r="F158" i="34"/>
  <c r="E158" i="34"/>
  <c r="D158" i="34"/>
  <c r="C158" i="34"/>
  <c r="O157" i="34"/>
  <c r="N157" i="34"/>
  <c r="M157" i="34"/>
  <c r="L157" i="34"/>
  <c r="K157" i="34"/>
  <c r="J157" i="34"/>
  <c r="I157" i="34"/>
  <c r="H157" i="34"/>
  <c r="G157" i="34"/>
  <c r="F157" i="34"/>
  <c r="E157" i="34"/>
  <c r="D157" i="34"/>
  <c r="C157" i="34"/>
  <c r="O156" i="34"/>
  <c r="N156" i="34"/>
  <c r="M156" i="34"/>
  <c r="L156" i="34"/>
  <c r="K156" i="34"/>
  <c r="J156" i="34"/>
  <c r="I156" i="34"/>
  <c r="H156" i="34"/>
  <c r="G156" i="34"/>
  <c r="F156" i="34"/>
  <c r="E156" i="34"/>
  <c r="D156" i="34"/>
  <c r="C156" i="34"/>
  <c r="O155" i="34"/>
  <c r="N155" i="34"/>
  <c r="M155" i="34"/>
  <c r="L155" i="34"/>
  <c r="K155" i="34"/>
  <c r="J155" i="34"/>
  <c r="I155" i="34"/>
  <c r="H155" i="34"/>
  <c r="G155" i="34"/>
  <c r="F155" i="34"/>
  <c r="E155" i="34"/>
  <c r="D155" i="34"/>
  <c r="C155" i="34"/>
  <c r="O154" i="34"/>
  <c r="N154" i="34"/>
  <c r="M154" i="34"/>
  <c r="L154" i="34"/>
  <c r="K154" i="34"/>
  <c r="J154" i="34"/>
  <c r="I154" i="34"/>
  <c r="H154" i="34"/>
  <c r="G154" i="34"/>
  <c r="F154" i="34"/>
  <c r="E154" i="34"/>
  <c r="D154" i="34"/>
  <c r="C154" i="34"/>
  <c r="O153" i="34"/>
  <c r="N153" i="34"/>
  <c r="M153" i="34"/>
  <c r="L153" i="34"/>
  <c r="K153" i="34"/>
  <c r="J153" i="34"/>
  <c r="I153" i="34"/>
  <c r="H153" i="34"/>
  <c r="G153" i="34"/>
  <c r="F153" i="34"/>
  <c r="E153" i="34"/>
  <c r="D153" i="34"/>
  <c r="C153" i="34"/>
  <c r="O152" i="34"/>
  <c r="N152" i="34"/>
  <c r="M152" i="34"/>
  <c r="L152" i="34"/>
  <c r="K152" i="34"/>
  <c r="J152" i="34"/>
  <c r="I152" i="34"/>
  <c r="H152" i="34"/>
  <c r="G152" i="34"/>
  <c r="F152" i="34"/>
  <c r="E152" i="34"/>
  <c r="D152" i="34"/>
  <c r="C152" i="34"/>
  <c r="O151" i="34"/>
  <c r="N151" i="34"/>
  <c r="M151" i="34"/>
  <c r="L151" i="34"/>
  <c r="K151" i="34"/>
  <c r="J151" i="34"/>
  <c r="I151" i="34"/>
  <c r="H151" i="34"/>
  <c r="G151" i="34"/>
  <c r="F151" i="34"/>
  <c r="E151" i="34"/>
  <c r="D151" i="34"/>
  <c r="C151" i="34"/>
  <c r="O150" i="34"/>
  <c r="N150" i="34"/>
  <c r="M150" i="34"/>
  <c r="L150" i="34"/>
  <c r="K150" i="34"/>
  <c r="J150" i="34"/>
  <c r="I150" i="34"/>
  <c r="H150" i="34"/>
  <c r="G150" i="34"/>
  <c r="F150" i="34"/>
  <c r="E150" i="34"/>
  <c r="D150" i="34"/>
  <c r="C150" i="34"/>
  <c r="O149" i="34"/>
  <c r="N149" i="34"/>
  <c r="M149" i="34"/>
  <c r="L149" i="34"/>
  <c r="K149" i="34"/>
  <c r="J149" i="34"/>
  <c r="I149" i="34"/>
  <c r="H149" i="34"/>
  <c r="G149" i="34"/>
  <c r="F149" i="34"/>
  <c r="E149" i="34"/>
  <c r="D149" i="34"/>
  <c r="C149" i="34"/>
  <c r="O144" i="34"/>
  <c r="N144" i="34"/>
  <c r="M144" i="34"/>
  <c r="L144" i="34"/>
  <c r="K144" i="34"/>
  <c r="J144" i="34"/>
  <c r="I144" i="34"/>
  <c r="H144" i="34"/>
  <c r="G144" i="34"/>
  <c r="F144" i="34"/>
  <c r="E144" i="34"/>
  <c r="D144" i="34"/>
  <c r="C144" i="34"/>
  <c r="O143" i="34"/>
  <c r="N143" i="34"/>
  <c r="M143" i="34"/>
  <c r="L143" i="34"/>
  <c r="K143" i="34"/>
  <c r="J143" i="34"/>
  <c r="I143" i="34"/>
  <c r="H143" i="34"/>
  <c r="G143" i="34"/>
  <c r="F143" i="34"/>
  <c r="E143" i="34"/>
  <c r="D143" i="34"/>
  <c r="C143" i="34"/>
  <c r="O142" i="34"/>
  <c r="N142" i="34"/>
  <c r="M142" i="34"/>
  <c r="L142" i="34"/>
  <c r="K142" i="34"/>
  <c r="J142" i="34"/>
  <c r="I142" i="34"/>
  <c r="H142" i="34"/>
  <c r="G142" i="34"/>
  <c r="F142" i="34"/>
  <c r="E142" i="34"/>
  <c r="D142" i="34"/>
  <c r="C142" i="34"/>
  <c r="O141" i="34"/>
  <c r="N141" i="34"/>
  <c r="M141" i="34"/>
  <c r="L141" i="34"/>
  <c r="K141" i="34"/>
  <c r="J141" i="34"/>
  <c r="I141" i="34"/>
  <c r="H141" i="34"/>
  <c r="G141" i="34"/>
  <c r="F141" i="34"/>
  <c r="E141" i="34"/>
  <c r="D141" i="34"/>
  <c r="C141" i="34"/>
  <c r="O140" i="34"/>
  <c r="N140" i="34"/>
  <c r="M140" i="34"/>
  <c r="L140" i="34"/>
  <c r="K140" i="34"/>
  <c r="J140" i="34"/>
  <c r="I140" i="34"/>
  <c r="H140" i="34"/>
  <c r="G140" i="34"/>
  <c r="F140" i="34"/>
  <c r="E140" i="34"/>
  <c r="D140" i="34"/>
  <c r="C140" i="34"/>
  <c r="O139" i="34"/>
  <c r="N139" i="34"/>
  <c r="M139" i="34"/>
  <c r="L139" i="34"/>
  <c r="K139" i="34"/>
  <c r="J139" i="34"/>
  <c r="I139" i="34"/>
  <c r="H139" i="34"/>
  <c r="G139" i="34"/>
  <c r="F139" i="34"/>
  <c r="E139" i="34"/>
  <c r="D139" i="34"/>
  <c r="C139" i="34"/>
  <c r="O138" i="34"/>
  <c r="N138" i="34"/>
  <c r="M138" i="34"/>
  <c r="L138" i="34"/>
  <c r="K138" i="34"/>
  <c r="J138" i="34"/>
  <c r="I138" i="34"/>
  <c r="H138" i="34"/>
  <c r="G138" i="34"/>
  <c r="F138" i="34"/>
  <c r="E138" i="34"/>
  <c r="D138" i="34"/>
  <c r="C138" i="34"/>
  <c r="O137" i="34"/>
  <c r="N137" i="34"/>
  <c r="M137" i="34"/>
  <c r="L137" i="34"/>
  <c r="K137" i="34"/>
  <c r="J137" i="34"/>
  <c r="I137" i="34"/>
  <c r="H137" i="34"/>
  <c r="G137" i="34"/>
  <c r="F137" i="34"/>
  <c r="E137" i="34"/>
  <c r="D137" i="34"/>
  <c r="C137" i="34"/>
  <c r="O136" i="34"/>
  <c r="N136" i="34"/>
  <c r="M136" i="34"/>
  <c r="L136" i="34"/>
  <c r="K136" i="34"/>
  <c r="J136" i="34"/>
  <c r="I136" i="34"/>
  <c r="H136" i="34"/>
  <c r="G136" i="34"/>
  <c r="F136" i="34"/>
  <c r="E136" i="34"/>
  <c r="D136" i="34"/>
  <c r="C136" i="34"/>
  <c r="O135" i="34"/>
  <c r="N135" i="34"/>
  <c r="M135" i="34"/>
  <c r="L135" i="34"/>
  <c r="K135" i="34"/>
  <c r="J135" i="34"/>
  <c r="I135" i="34"/>
  <c r="H135" i="34"/>
  <c r="G135" i="34"/>
  <c r="F135" i="34"/>
  <c r="E135" i="34"/>
  <c r="D135" i="34"/>
  <c r="C135" i="34"/>
  <c r="O134" i="34"/>
  <c r="N134" i="34"/>
  <c r="M134" i="34"/>
  <c r="L134" i="34"/>
  <c r="K134" i="34"/>
  <c r="J134" i="34"/>
  <c r="I134" i="34"/>
  <c r="H134" i="34"/>
  <c r="G134" i="34"/>
  <c r="F134" i="34"/>
  <c r="E134" i="34"/>
  <c r="D134" i="34"/>
  <c r="C134" i="34"/>
  <c r="O133" i="34"/>
  <c r="N133" i="34"/>
  <c r="M133" i="34"/>
  <c r="L133" i="34"/>
  <c r="K133" i="34"/>
  <c r="J133" i="34"/>
  <c r="I133" i="34"/>
  <c r="H133" i="34"/>
  <c r="G133" i="34"/>
  <c r="F133" i="34"/>
  <c r="E133" i="34"/>
  <c r="D133" i="34"/>
  <c r="C133" i="34"/>
  <c r="O132" i="34"/>
  <c r="N132" i="34"/>
  <c r="M132" i="34"/>
  <c r="L132" i="34"/>
  <c r="K132" i="34"/>
  <c r="J132" i="34"/>
  <c r="I132" i="34"/>
  <c r="H132" i="34"/>
  <c r="G132" i="34"/>
  <c r="F132" i="34"/>
  <c r="E132" i="34"/>
  <c r="D132" i="34"/>
  <c r="C132" i="34"/>
  <c r="D2" i="43"/>
  <c r="C2" i="43"/>
  <c r="C74" i="43" s="1"/>
  <c r="D2" i="36"/>
  <c r="D56" i="36" s="1"/>
  <c r="C2" i="36"/>
  <c r="C56" i="36" s="1"/>
  <c r="D2" i="35"/>
  <c r="D56" i="35" s="1"/>
  <c r="C2" i="35"/>
  <c r="C56" i="35" s="1"/>
  <c r="D2" i="34"/>
  <c r="D56" i="34" s="1"/>
  <c r="C2" i="34"/>
  <c r="C56" i="34" s="1"/>
  <c r="D2" i="33"/>
  <c r="D56" i="33" s="1"/>
  <c r="C2" i="33"/>
  <c r="C74" i="33" s="1"/>
  <c r="D2" i="32"/>
  <c r="C2" i="32"/>
  <c r="C47" i="32" s="1"/>
  <c r="D2" i="31"/>
  <c r="D56" i="31" s="1"/>
  <c r="C2" i="31"/>
  <c r="C56" i="31" s="1"/>
  <c r="D2" i="30"/>
  <c r="D56" i="30" s="1"/>
  <c r="C2" i="30"/>
  <c r="C56" i="30" s="1"/>
  <c r="D2" i="29"/>
  <c r="C2" i="29"/>
  <c r="C56" i="29" s="1"/>
  <c r="D81" i="43"/>
  <c r="E81" i="43" s="1"/>
  <c r="F81" i="43" s="1"/>
  <c r="G81" i="43" s="1"/>
  <c r="H81" i="43" s="1"/>
  <c r="I81" i="43" s="1"/>
  <c r="J81" i="43" s="1"/>
  <c r="K81" i="43" s="1"/>
  <c r="L81" i="43" s="1"/>
  <c r="M81" i="43" s="1"/>
  <c r="N81" i="43" s="1"/>
  <c r="O81" i="43" s="1"/>
  <c r="C106" i="36"/>
  <c r="D106" i="36" s="1"/>
  <c r="C106" i="35"/>
  <c r="D106" i="35" s="1"/>
  <c r="E106" i="35" s="1"/>
  <c r="C106" i="34"/>
  <c r="D106" i="34" s="1"/>
  <c r="C94" i="33"/>
  <c r="D94" i="33" s="1"/>
  <c r="E94" i="33" s="1"/>
  <c r="F94" i="33" s="1"/>
  <c r="C79" i="32"/>
  <c r="D79" i="32" s="1"/>
  <c r="E79" i="32" s="1"/>
  <c r="F79" i="32" s="1"/>
  <c r="G79" i="32" s="1"/>
  <c r="H79" i="32" s="1"/>
  <c r="I79" i="32" s="1"/>
  <c r="J79" i="32" s="1"/>
  <c r="K79" i="32" s="1"/>
  <c r="L79" i="32" s="1"/>
  <c r="M79" i="32" s="1"/>
  <c r="N79" i="32" s="1"/>
  <c r="O79" i="32" s="1"/>
  <c r="D106" i="31"/>
  <c r="D106" i="30"/>
  <c r="E106" i="30" s="1"/>
  <c r="D2" i="10"/>
  <c r="D56" i="10" s="1"/>
  <c r="C2" i="10"/>
  <c r="D33" i="2"/>
  <c r="E33" i="2" s="1"/>
  <c r="F33" i="2" s="1"/>
  <c r="G33" i="2" s="1"/>
  <c r="H33" i="2" s="1"/>
  <c r="I33" i="2" s="1"/>
  <c r="J33" i="2" s="1"/>
  <c r="K33" i="2" s="1"/>
  <c r="L33" i="2" s="1"/>
  <c r="M33" i="2" s="1"/>
  <c r="N33" i="2" s="1"/>
  <c r="O33" i="2" s="1"/>
  <c r="AB53" i="28"/>
  <c r="AB54" i="28" s="1"/>
  <c r="AB52" i="28"/>
  <c r="AB51" i="28"/>
  <c r="AA53" i="28"/>
  <c r="Z53" i="28"/>
  <c r="Y53" i="28"/>
  <c r="X53" i="28"/>
  <c r="W53" i="28"/>
  <c r="V53" i="28"/>
  <c r="U53" i="28"/>
  <c r="T53" i="28"/>
  <c r="S53" i="28"/>
  <c r="R53" i="28"/>
  <c r="Q53" i="28"/>
  <c r="AA52" i="28"/>
  <c r="Z52" i="28"/>
  <c r="Y52" i="28"/>
  <c r="X52" i="28"/>
  <c r="W52" i="28"/>
  <c r="V52" i="28"/>
  <c r="U52" i="28"/>
  <c r="T52" i="28"/>
  <c r="S52" i="28"/>
  <c r="R52" i="28"/>
  <c r="R54" i="28" s="1"/>
  <c r="D51" i="28" s="1"/>
  <c r="Q52" i="28"/>
  <c r="Q54" i="28" s="1"/>
  <c r="AA51" i="28"/>
  <c r="Z51" i="28"/>
  <c r="Y51" i="28"/>
  <c r="X51" i="28"/>
  <c r="W51" i="28"/>
  <c r="V51" i="28"/>
  <c r="U51" i="28"/>
  <c r="T51" i="28"/>
  <c r="T54" i="28" s="1"/>
  <c r="F51" i="28" s="1"/>
  <c r="S51" i="28"/>
  <c r="R51" i="28"/>
  <c r="Q51" i="28"/>
  <c r="D210" i="36"/>
  <c r="C210" i="36"/>
  <c r="D203" i="36"/>
  <c r="C203" i="36"/>
  <c r="D183" i="36"/>
  <c r="C183" i="36"/>
  <c r="D164" i="36"/>
  <c r="C164" i="36"/>
  <c r="D148" i="36"/>
  <c r="C148" i="36"/>
  <c r="D131" i="36"/>
  <c r="C131" i="36"/>
  <c r="D90" i="36"/>
  <c r="C90" i="36"/>
  <c r="D74" i="36"/>
  <c r="C74" i="36"/>
  <c r="D109" i="36"/>
  <c r="C109" i="36"/>
  <c r="D38" i="36"/>
  <c r="C38" i="36"/>
  <c r="D20" i="36"/>
  <c r="C20" i="36"/>
  <c r="D210" i="34"/>
  <c r="C210" i="34"/>
  <c r="D203" i="34"/>
  <c r="C203" i="34"/>
  <c r="D183" i="34"/>
  <c r="C183" i="34"/>
  <c r="D164" i="34"/>
  <c r="C164" i="34"/>
  <c r="D148" i="34"/>
  <c r="C148" i="34"/>
  <c r="D131" i="34"/>
  <c r="C131" i="34"/>
  <c r="D90" i="34"/>
  <c r="C90" i="34"/>
  <c r="D74" i="34"/>
  <c r="C74" i="34"/>
  <c r="D109" i="34"/>
  <c r="C109" i="34"/>
  <c r="D38" i="34"/>
  <c r="C38" i="34"/>
  <c r="D20" i="34"/>
  <c r="C20" i="34"/>
  <c r="C38" i="33"/>
  <c r="D75" i="32"/>
  <c r="C75" i="32"/>
  <c r="D62" i="32"/>
  <c r="D82" i="32"/>
  <c r="D32" i="32"/>
  <c r="D17" i="32"/>
  <c r="C17" i="32"/>
  <c r="C148" i="31"/>
  <c r="C20" i="30"/>
  <c r="D20" i="30"/>
  <c r="D210" i="30"/>
  <c r="C210" i="30"/>
  <c r="D203" i="30"/>
  <c r="C203" i="30"/>
  <c r="D183" i="30"/>
  <c r="C183" i="30"/>
  <c r="D164" i="30"/>
  <c r="C164" i="30"/>
  <c r="D148" i="30"/>
  <c r="C148" i="30"/>
  <c r="D131" i="30"/>
  <c r="C131" i="30"/>
  <c r="D90" i="30"/>
  <c r="C90" i="30"/>
  <c r="D74" i="30"/>
  <c r="C74" i="30"/>
  <c r="D109" i="30"/>
  <c r="C109" i="30"/>
  <c r="D38" i="30"/>
  <c r="C38" i="30"/>
  <c r="C164" i="29"/>
  <c r="D90" i="10"/>
  <c r="D74" i="10"/>
  <c r="D97" i="10"/>
  <c r="D38" i="10"/>
  <c r="D20" i="10"/>
  <c r="D75" i="2"/>
  <c r="C75" i="2"/>
  <c r="D62" i="2"/>
  <c r="C62" i="2"/>
  <c r="D82" i="2"/>
  <c r="C82" i="2"/>
  <c r="D32" i="2"/>
  <c r="C32" i="2"/>
  <c r="D17" i="2"/>
  <c r="C17" i="2"/>
  <c r="E21" i="28"/>
  <c r="D21" i="28"/>
  <c r="Y50" i="28"/>
  <c r="Y46" i="28"/>
  <c r="Y42" i="28"/>
  <c r="Y38" i="28"/>
  <c r="AK49" i="28"/>
  <c r="AK48" i="28"/>
  <c r="AK47" i="28"/>
  <c r="AK45" i="28"/>
  <c r="AK44" i="28"/>
  <c r="AK43" i="28"/>
  <c r="AK41" i="28"/>
  <c r="AK40" i="28"/>
  <c r="AK39" i="28"/>
  <c r="AK37" i="28"/>
  <c r="AK36" i="28"/>
  <c r="AK35" i="28"/>
  <c r="N87" i="36"/>
  <c r="M87" i="36"/>
  <c r="L87" i="36"/>
  <c r="K87" i="36"/>
  <c r="J87" i="36"/>
  <c r="I87" i="36"/>
  <c r="H87" i="36"/>
  <c r="G87" i="36"/>
  <c r="F87" i="36"/>
  <c r="E87" i="36"/>
  <c r="D87" i="36"/>
  <c r="C87" i="36"/>
  <c r="N86" i="36"/>
  <c r="M86" i="36"/>
  <c r="L86" i="36"/>
  <c r="K86" i="36"/>
  <c r="J86" i="36"/>
  <c r="I86" i="36"/>
  <c r="H86" i="36"/>
  <c r="G86" i="36"/>
  <c r="F86" i="36"/>
  <c r="E86" i="36"/>
  <c r="D86" i="36"/>
  <c r="C86" i="36"/>
  <c r="N85" i="36"/>
  <c r="M85" i="36"/>
  <c r="L85" i="36"/>
  <c r="K85" i="36"/>
  <c r="J85" i="36"/>
  <c r="I85" i="36"/>
  <c r="H85" i="36"/>
  <c r="G85" i="36"/>
  <c r="F85" i="36"/>
  <c r="E85" i="36"/>
  <c r="D85" i="36"/>
  <c r="C85" i="36"/>
  <c r="N84" i="36"/>
  <c r="M84" i="36"/>
  <c r="L84" i="36"/>
  <c r="K84" i="36"/>
  <c r="J84" i="36"/>
  <c r="I84" i="36"/>
  <c r="H84" i="36"/>
  <c r="G84" i="36"/>
  <c r="F84" i="36"/>
  <c r="E84" i="36"/>
  <c r="D84" i="36"/>
  <c r="C84" i="36"/>
  <c r="N83" i="36"/>
  <c r="M83" i="36"/>
  <c r="L83" i="36"/>
  <c r="K83" i="36"/>
  <c r="J83" i="36"/>
  <c r="I83" i="36"/>
  <c r="H83" i="36"/>
  <c r="G83" i="36"/>
  <c r="F83" i="36"/>
  <c r="E83" i="36"/>
  <c r="D83" i="36"/>
  <c r="C83" i="36"/>
  <c r="N82" i="36"/>
  <c r="M82" i="36"/>
  <c r="L82" i="36"/>
  <c r="K82" i="36"/>
  <c r="J82" i="36"/>
  <c r="I82" i="36"/>
  <c r="H82" i="36"/>
  <c r="G82" i="36"/>
  <c r="F82" i="36"/>
  <c r="E82" i="36"/>
  <c r="D82" i="36"/>
  <c r="C82" i="36"/>
  <c r="N81" i="36"/>
  <c r="M81" i="36"/>
  <c r="L81" i="36"/>
  <c r="K81" i="36"/>
  <c r="J81" i="36"/>
  <c r="I81" i="36"/>
  <c r="H81" i="36"/>
  <c r="G81" i="36"/>
  <c r="F81" i="36"/>
  <c r="E81" i="36"/>
  <c r="D81" i="36"/>
  <c r="C81" i="36"/>
  <c r="N80" i="36"/>
  <c r="M80" i="36"/>
  <c r="L80" i="36"/>
  <c r="K80" i="36"/>
  <c r="J80" i="36"/>
  <c r="I80" i="36"/>
  <c r="H80" i="36"/>
  <c r="G80" i="36"/>
  <c r="F80" i="36"/>
  <c r="E80" i="36"/>
  <c r="D80" i="36"/>
  <c r="C80" i="36"/>
  <c r="N79" i="36"/>
  <c r="M79" i="36"/>
  <c r="L79" i="36"/>
  <c r="K79" i="36"/>
  <c r="J79" i="36"/>
  <c r="I79" i="36"/>
  <c r="H79" i="36"/>
  <c r="G79" i="36"/>
  <c r="F79" i="36"/>
  <c r="E79" i="36"/>
  <c r="D79" i="36"/>
  <c r="C79" i="36"/>
  <c r="N78" i="36"/>
  <c r="M78" i="36"/>
  <c r="L78" i="36"/>
  <c r="K78" i="36"/>
  <c r="J78" i="36"/>
  <c r="I78" i="36"/>
  <c r="H78" i="36"/>
  <c r="G78" i="36"/>
  <c r="F78" i="36"/>
  <c r="E78" i="36"/>
  <c r="D78" i="36"/>
  <c r="C78" i="36"/>
  <c r="N77" i="36"/>
  <c r="M77" i="36"/>
  <c r="L77" i="36"/>
  <c r="K77" i="36"/>
  <c r="J77" i="36"/>
  <c r="I77" i="36"/>
  <c r="H77" i="36"/>
  <c r="G77" i="36"/>
  <c r="F77" i="36"/>
  <c r="E77" i="36"/>
  <c r="D77" i="36"/>
  <c r="C77" i="36"/>
  <c r="N76" i="36"/>
  <c r="M76" i="36"/>
  <c r="L76" i="36"/>
  <c r="K76" i="36"/>
  <c r="J76" i="36"/>
  <c r="I76" i="36"/>
  <c r="H76" i="36"/>
  <c r="G76" i="36"/>
  <c r="F76" i="36"/>
  <c r="E76" i="36"/>
  <c r="D76" i="36"/>
  <c r="C76" i="36"/>
  <c r="N75" i="36"/>
  <c r="M75" i="36"/>
  <c r="L75" i="36"/>
  <c r="K75" i="36"/>
  <c r="J75" i="36"/>
  <c r="I75" i="36"/>
  <c r="H75" i="36"/>
  <c r="G75" i="36"/>
  <c r="F75" i="36"/>
  <c r="E75" i="36"/>
  <c r="D75" i="36"/>
  <c r="C75" i="36"/>
  <c r="N87" i="35"/>
  <c r="M87" i="35"/>
  <c r="L87" i="35"/>
  <c r="K87" i="35"/>
  <c r="J87" i="35"/>
  <c r="I87" i="35"/>
  <c r="H87" i="35"/>
  <c r="G87" i="35"/>
  <c r="F87" i="35"/>
  <c r="E87" i="35"/>
  <c r="D87" i="35"/>
  <c r="C87" i="35"/>
  <c r="N86" i="35"/>
  <c r="M86" i="35"/>
  <c r="L86" i="35"/>
  <c r="K86" i="35"/>
  <c r="J86" i="35"/>
  <c r="I86" i="35"/>
  <c r="H86" i="35"/>
  <c r="G86" i="35"/>
  <c r="F86" i="35"/>
  <c r="E86" i="35"/>
  <c r="D86" i="35"/>
  <c r="C86" i="35"/>
  <c r="N85" i="35"/>
  <c r="M85" i="35"/>
  <c r="L85" i="35"/>
  <c r="K85" i="35"/>
  <c r="J85" i="35"/>
  <c r="I85" i="35"/>
  <c r="H85" i="35"/>
  <c r="G85" i="35"/>
  <c r="F85" i="35"/>
  <c r="E85" i="35"/>
  <c r="D85" i="35"/>
  <c r="C85" i="35"/>
  <c r="N84" i="35"/>
  <c r="M84" i="35"/>
  <c r="L84" i="35"/>
  <c r="K84" i="35"/>
  <c r="J84" i="35"/>
  <c r="I84" i="35"/>
  <c r="H84" i="35"/>
  <c r="G84" i="35"/>
  <c r="F84" i="35"/>
  <c r="E84" i="35"/>
  <c r="D84" i="35"/>
  <c r="C84" i="35"/>
  <c r="N83" i="35"/>
  <c r="M83" i="35"/>
  <c r="L83" i="35"/>
  <c r="K83" i="35"/>
  <c r="J83" i="35"/>
  <c r="I83" i="35"/>
  <c r="H83" i="35"/>
  <c r="G83" i="35"/>
  <c r="F83" i="35"/>
  <c r="E83" i="35"/>
  <c r="D83" i="35"/>
  <c r="C83" i="35"/>
  <c r="N82" i="35"/>
  <c r="M82" i="35"/>
  <c r="L82" i="35"/>
  <c r="K82" i="35"/>
  <c r="J82" i="35"/>
  <c r="I82" i="35"/>
  <c r="H82" i="35"/>
  <c r="G82" i="35"/>
  <c r="F82" i="35"/>
  <c r="E82" i="35"/>
  <c r="D82" i="35"/>
  <c r="C82" i="35"/>
  <c r="N81" i="35"/>
  <c r="M81" i="35"/>
  <c r="L81" i="35"/>
  <c r="K81" i="35"/>
  <c r="J81" i="35"/>
  <c r="I81" i="35"/>
  <c r="H81" i="35"/>
  <c r="G81" i="35"/>
  <c r="F81" i="35"/>
  <c r="E81" i="35"/>
  <c r="D81" i="35"/>
  <c r="C81" i="35"/>
  <c r="N80" i="35"/>
  <c r="M80" i="35"/>
  <c r="L80" i="35"/>
  <c r="K80" i="35"/>
  <c r="J80" i="35"/>
  <c r="I80" i="35"/>
  <c r="H80" i="35"/>
  <c r="G80" i="35"/>
  <c r="F80" i="35"/>
  <c r="E80" i="35"/>
  <c r="D80" i="35"/>
  <c r="C80" i="35"/>
  <c r="N79" i="35"/>
  <c r="M79" i="35"/>
  <c r="L79" i="35"/>
  <c r="K79" i="35"/>
  <c r="J79" i="35"/>
  <c r="I79" i="35"/>
  <c r="H79" i="35"/>
  <c r="G79" i="35"/>
  <c r="F79" i="35"/>
  <c r="E79" i="35"/>
  <c r="D79" i="35"/>
  <c r="C79" i="35"/>
  <c r="N78" i="35"/>
  <c r="M78" i="35"/>
  <c r="L78" i="35"/>
  <c r="K78" i="35"/>
  <c r="J78" i="35"/>
  <c r="I78" i="35"/>
  <c r="H78" i="35"/>
  <c r="G78" i="35"/>
  <c r="F78" i="35"/>
  <c r="E78" i="35"/>
  <c r="D78" i="35"/>
  <c r="C78" i="35"/>
  <c r="N77" i="35"/>
  <c r="M77" i="35"/>
  <c r="L77" i="35"/>
  <c r="K77" i="35"/>
  <c r="J77" i="35"/>
  <c r="I77" i="35"/>
  <c r="H77" i="35"/>
  <c r="G77" i="35"/>
  <c r="F77" i="35"/>
  <c r="E77" i="35"/>
  <c r="D77" i="35"/>
  <c r="C77" i="35"/>
  <c r="N76" i="35"/>
  <c r="M76" i="35"/>
  <c r="L76" i="35"/>
  <c r="K76" i="35"/>
  <c r="J76" i="35"/>
  <c r="I76" i="35"/>
  <c r="H76" i="35"/>
  <c r="G76" i="35"/>
  <c r="F76" i="35"/>
  <c r="E76" i="35"/>
  <c r="D76" i="35"/>
  <c r="C76" i="35"/>
  <c r="N75" i="35"/>
  <c r="M75" i="35"/>
  <c r="L75" i="35"/>
  <c r="K75" i="35"/>
  <c r="J75" i="35"/>
  <c r="I75" i="35"/>
  <c r="H75" i="35"/>
  <c r="G75" i="35"/>
  <c r="F75" i="35"/>
  <c r="E75" i="35"/>
  <c r="D75" i="35"/>
  <c r="C75" i="35"/>
  <c r="N87" i="34"/>
  <c r="M87" i="34"/>
  <c r="L87" i="34"/>
  <c r="K87" i="34"/>
  <c r="J87" i="34"/>
  <c r="I87" i="34"/>
  <c r="H87" i="34"/>
  <c r="G87" i="34"/>
  <c r="F87" i="34"/>
  <c r="E87" i="34"/>
  <c r="D87" i="34"/>
  <c r="C87" i="34"/>
  <c r="N86" i="34"/>
  <c r="M86" i="34"/>
  <c r="L86" i="34"/>
  <c r="K86" i="34"/>
  <c r="J86" i="34"/>
  <c r="I86" i="34"/>
  <c r="H86" i="34"/>
  <c r="G86" i="34"/>
  <c r="F86" i="34"/>
  <c r="E86" i="34"/>
  <c r="D86" i="34"/>
  <c r="C86" i="34"/>
  <c r="N85" i="34"/>
  <c r="M85" i="34"/>
  <c r="L85" i="34"/>
  <c r="K85" i="34"/>
  <c r="J85" i="34"/>
  <c r="I85" i="34"/>
  <c r="H85" i="34"/>
  <c r="G85" i="34"/>
  <c r="F85" i="34"/>
  <c r="E85" i="34"/>
  <c r="D85" i="34"/>
  <c r="C85" i="34"/>
  <c r="N84" i="34"/>
  <c r="M84" i="34"/>
  <c r="L84" i="34"/>
  <c r="K84" i="34"/>
  <c r="J84" i="34"/>
  <c r="I84" i="34"/>
  <c r="H84" i="34"/>
  <c r="G84" i="34"/>
  <c r="F84" i="34"/>
  <c r="E84" i="34"/>
  <c r="D84" i="34"/>
  <c r="C84" i="34"/>
  <c r="N83" i="34"/>
  <c r="M83" i="34"/>
  <c r="L83" i="34"/>
  <c r="K83" i="34"/>
  <c r="J83" i="34"/>
  <c r="I83" i="34"/>
  <c r="H83" i="34"/>
  <c r="G83" i="34"/>
  <c r="F83" i="34"/>
  <c r="E83" i="34"/>
  <c r="D83" i="34"/>
  <c r="C83" i="34"/>
  <c r="N82" i="34"/>
  <c r="M82" i="34"/>
  <c r="L82" i="34"/>
  <c r="K82" i="34"/>
  <c r="J82" i="34"/>
  <c r="I82" i="34"/>
  <c r="H82" i="34"/>
  <c r="G82" i="34"/>
  <c r="F82" i="34"/>
  <c r="E82" i="34"/>
  <c r="D82" i="34"/>
  <c r="C82" i="34"/>
  <c r="N81" i="34"/>
  <c r="M81" i="34"/>
  <c r="L81" i="34"/>
  <c r="K81" i="34"/>
  <c r="J81" i="34"/>
  <c r="I81" i="34"/>
  <c r="H81" i="34"/>
  <c r="G81" i="34"/>
  <c r="F81" i="34"/>
  <c r="E81" i="34"/>
  <c r="D81" i="34"/>
  <c r="C81" i="34"/>
  <c r="N80" i="34"/>
  <c r="M80" i="34"/>
  <c r="L80" i="34"/>
  <c r="K80" i="34"/>
  <c r="J80" i="34"/>
  <c r="I80" i="34"/>
  <c r="H80" i="34"/>
  <c r="G80" i="34"/>
  <c r="F80" i="34"/>
  <c r="E80" i="34"/>
  <c r="D80" i="34"/>
  <c r="C80" i="34"/>
  <c r="N79" i="34"/>
  <c r="M79" i="34"/>
  <c r="L79" i="34"/>
  <c r="K79" i="34"/>
  <c r="J79" i="34"/>
  <c r="I79" i="34"/>
  <c r="H79" i="34"/>
  <c r="G79" i="34"/>
  <c r="F79" i="34"/>
  <c r="E79" i="34"/>
  <c r="D79" i="34"/>
  <c r="C79" i="34"/>
  <c r="N78" i="34"/>
  <c r="M78" i="34"/>
  <c r="L78" i="34"/>
  <c r="K78" i="34"/>
  <c r="J78" i="34"/>
  <c r="I78" i="34"/>
  <c r="H78" i="34"/>
  <c r="G78" i="34"/>
  <c r="F78" i="34"/>
  <c r="E78" i="34"/>
  <c r="D78" i="34"/>
  <c r="C78" i="34"/>
  <c r="N77" i="34"/>
  <c r="M77" i="34"/>
  <c r="L77" i="34"/>
  <c r="K77" i="34"/>
  <c r="J77" i="34"/>
  <c r="I77" i="34"/>
  <c r="H77" i="34"/>
  <c r="G77" i="34"/>
  <c r="F77" i="34"/>
  <c r="E77" i="34"/>
  <c r="D77" i="34"/>
  <c r="C77" i="34"/>
  <c r="N76" i="34"/>
  <c r="M76" i="34"/>
  <c r="L76" i="34"/>
  <c r="K76" i="34"/>
  <c r="J76" i="34"/>
  <c r="I76" i="34"/>
  <c r="H76" i="34"/>
  <c r="G76" i="34"/>
  <c r="F76" i="34"/>
  <c r="E76" i="34"/>
  <c r="D76" i="34"/>
  <c r="C76" i="34"/>
  <c r="N75" i="34"/>
  <c r="M75" i="34"/>
  <c r="L75" i="34"/>
  <c r="K75" i="34"/>
  <c r="J75" i="34"/>
  <c r="I75" i="34"/>
  <c r="H75" i="34"/>
  <c r="G75" i="34"/>
  <c r="F75" i="34"/>
  <c r="E75" i="34"/>
  <c r="D75" i="34"/>
  <c r="C75" i="34"/>
  <c r="N87" i="33"/>
  <c r="M87" i="33"/>
  <c r="L87" i="33"/>
  <c r="K87" i="33"/>
  <c r="J87" i="33"/>
  <c r="I87" i="33"/>
  <c r="H87" i="33"/>
  <c r="G87" i="33"/>
  <c r="F87" i="33"/>
  <c r="E87" i="33"/>
  <c r="D87" i="33"/>
  <c r="C87" i="33"/>
  <c r="N86" i="33"/>
  <c r="M86" i="33"/>
  <c r="L86" i="33"/>
  <c r="K86" i="33"/>
  <c r="J86" i="33"/>
  <c r="I86" i="33"/>
  <c r="H86" i="33"/>
  <c r="G86" i="33"/>
  <c r="F86" i="33"/>
  <c r="E86" i="33"/>
  <c r="D86" i="33"/>
  <c r="C86" i="33"/>
  <c r="N85" i="33"/>
  <c r="M85" i="33"/>
  <c r="L85" i="33"/>
  <c r="K85" i="33"/>
  <c r="J85" i="33"/>
  <c r="I85" i="33"/>
  <c r="H85" i="33"/>
  <c r="G85" i="33"/>
  <c r="F85" i="33"/>
  <c r="E85" i="33"/>
  <c r="D85" i="33"/>
  <c r="C85" i="33"/>
  <c r="N84" i="33"/>
  <c r="M84" i="33"/>
  <c r="L84" i="33"/>
  <c r="K84" i="33"/>
  <c r="J84" i="33"/>
  <c r="I84" i="33"/>
  <c r="H84" i="33"/>
  <c r="G84" i="33"/>
  <c r="F84" i="33"/>
  <c r="E84" i="33"/>
  <c r="D84" i="33"/>
  <c r="C84" i="33"/>
  <c r="N83" i="33"/>
  <c r="M83" i="33"/>
  <c r="L83" i="33"/>
  <c r="K83" i="33"/>
  <c r="J83" i="33"/>
  <c r="I83" i="33"/>
  <c r="H83" i="33"/>
  <c r="G83" i="33"/>
  <c r="F83" i="33"/>
  <c r="E83" i="33"/>
  <c r="D83" i="33"/>
  <c r="C83" i="33"/>
  <c r="N82" i="33"/>
  <c r="M82" i="33"/>
  <c r="L82" i="33"/>
  <c r="K82" i="33"/>
  <c r="J82" i="33"/>
  <c r="I82" i="33"/>
  <c r="H82" i="33"/>
  <c r="G82" i="33"/>
  <c r="F82" i="33"/>
  <c r="E82" i="33"/>
  <c r="D82" i="33"/>
  <c r="C82" i="33"/>
  <c r="N81" i="33"/>
  <c r="M81" i="33"/>
  <c r="L81" i="33"/>
  <c r="K81" i="33"/>
  <c r="J81" i="33"/>
  <c r="I81" i="33"/>
  <c r="H81" i="33"/>
  <c r="G81" i="33"/>
  <c r="F81" i="33"/>
  <c r="E81" i="33"/>
  <c r="D81" i="33"/>
  <c r="C81" i="33"/>
  <c r="N80" i="33"/>
  <c r="M80" i="33"/>
  <c r="L80" i="33"/>
  <c r="K80" i="33"/>
  <c r="J80" i="33"/>
  <c r="I80" i="33"/>
  <c r="H80" i="33"/>
  <c r="G80" i="33"/>
  <c r="F80" i="33"/>
  <c r="E80" i="33"/>
  <c r="D80" i="33"/>
  <c r="C80" i="33"/>
  <c r="N79" i="33"/>
  <c r="M79" i="33"/>
  <c r="L79" i="33"/>
  <c r="K79" i="33"/>
  <c r="J79" i="33"/>
  <c r="I79" i="33"/>
  <c r="H79" i="33"/>
  <c r="G79" i="33"/>
  <c r="F79" i="33"/>
  <c r="E79" i="33"/>
  <c r="D79" i="33"/>
  <c r="C79" i="33"/>
  <c r="N78" i="33"/>
  <c r="M78" i="33"/>
  <c r="L78" i="33"/>
  <c r="K78" i="33"/>
  <c r="J78" i="33"/>
  <c r="I78" i="33"/>
  <c r="H78" i="33"/>
  <c r="G78" i="33"/>
  <c r="F78" i="33"/>
  <c r="E78" i="33"/>
  <c r="D78" i="33"/>
  <c r="C78" i="33"/>
  <c r="N77" i="33"/>
  <c r="M77" i="33"/>
  <c r="L77" i="33"/>
  <c r="K77" i="33"/>
  <c r="J77" i="33"/>
  <c r="I77" i="33"/>
  <c r="H77" i="33"/>
  <c r="G77" i="33"/>
  <c r="F77" i="33"/>
  <c r="E77" i="33"/>
  <c r="D77" i="33"/>
  <c r="C77" i="33"/>
  <c r="N76" i="33"/>
  <c r="M76" i="33"/>
  <c r="L76" i="33"/>
  <c r="K76" i="33"/>
  <c r="J76" i="33"/>
  <c r="I76" i="33"/>
  <c r="H76" i="33"/>
  <c r="G76" i="33"/>
  <c r="F76" i="33"/>
  <c r="E76" i="33"/>
  <c r="D76" i="33"/>
  <c r="C76" i="33"/>
  <c r="N75" i="33"/>
  <c r="M75" i="33"/>
  <c r="L75" i="33"/>
  <c r="K75" i="33"/>
  <c r="J75" i="33"/>
  <c r="I75" i="33"/>
  <c r="H75" i="33"/>
  <c r="G75" i="33"/>
  <c r="F75" i="33"/>
  <c r="E75" i="33"/>
  <c r="D75" i="33"/>
  <c r="C75" i="33"/>
  <c r="N72" i="32"/>
  <c r="M72" i="32"/>
  <c r="L72" i="32"/>
  <c r="K72" i="32"/>
  <c r="J72" i="32"/>
  <c r="I72" i="32"/>
  <c r="H72" i="32"/>
  <c r="G72" i="32"/>
  <c r="F72" i="32"/>
  <c r="E72" i="32"/>
  <c r="D72" i="32"/>
  <c r="C72" i="32"/>
  <c r="N71" i="32"/>
  <c r="M71" i="32"/>
  <c r="L71" i="32"/>
  <c r="K71" i="32"/>
  <c r="J71" i="32"/>
  <c r="I71" i="32"/>
  <c r="H71" i="32"/>
  <c r="G71" i="32"/>
  <c r="F71" i="32"/>
  <c r="E71" i="32"/>
  <c r="D71" i="32"/>
  <c r="C71" i="32"/>
  <c r="N70" i="32"/>
  <c r="M70" i="32"/>
  <c r="L70" i="32"/>
  <c r="K70" i="32"/>
  <c r="J70" i="32"/>
  <c r="I70" i="32"/>
  <c r="H70" i="32"/>
  <c r="G70" i="32"/>
  <c r="F70" i="32"/>
  <c r="E70" i="32"/>
  <c r="D70" i="32"/>
  <c r="C70" i="32"/>
  <c r="N69" i="32"/>
  <c r="M69" i="32"/>
  <c r="L69" i="32"/>
  <c r="K69" i="32"/>
  <c r="J69" i="32"/>
  <c r="I69" i="32"/>
  <c r="H69" i="32"/>
  <c r="G69" i="32"/>
  <c r="F69" i="32"/>
  <c r="E69" i="32"/>
  <c r="D69" i="32"/>
  <c r="C69" i="32"/>
  <c r="N68" i="32"/>
  <c r="M68" i="32"/>
  <c r="L68" i="32"/>
  <c r="K68" i="32"/>
  <c r="J68" i="32"/>
  <c r="I68" i="32"/>
  <c r="H68" i="32"/>
  <c r="G68" i="32"/>
  <c r="F68" i="32"/>
  <c r="E68" i="32"/>
  <c r="D68" i="32"/>
  <c r="C68" i="32"/>
  <c r="N67" i="32"/>
  <c r="M67" i="32"/>
  <c r="L67" i="32"/>
  <c r="K67" i="32"/>
  <c r="J67" i="32"/>
  <c r="I67" i="32"/>
  <c r="H67" i="32"/>
  <c r="G67" i="32"/>
  <c r="F67" i="32"/>
  <c r="E67" i="32"/>
  <c r="D67" i="32"/>
  <c r="C67" i="32"/>
  <c r="N66" i="32"/>
  <c r="M66" i="32"/>
  <c r="L66" i="32"/>
  <c r="K66" i="32"/>
  <c r="J66" i="32"/>
  <c r="I66" i="32"/>
  <c r="H66" i="32"/>
  <c r="G66" i="32"/>
  <c r="F66" i="32"/>
  <c r="E66" i="32"/>
  <c r="D66" i="32"/>
  <c r="C66" i="32"/>
  <c r="N65" i="32"/>
  <c r="M65" i="32"/>
  <c r="L65" i="32"/>
  <c r="K65" i="32"/>
  <c r="J65" i="32"/>
  <c r="I65" i="32"/>
  <c r="H65" i="32"/>
  <c r="G65" i="32"/>
  <c r="F65" i="32"/>
  <c r="E65" i="32"/>
  <c r="D65" i="32"/>
  <c r="C65" i="32"/>
  <c r="N64" i="32"/>
  <c r="M64" i="32"/>
  <c r="L64" i="32"/>
  <c r="K64" i="32"/>
  <c r="J64" i="32"/>
  <c r="I64" i="32"/>
  <c r="H64" i="32"/>
  <c r="G64" i="32"/>
  <c r="F64" i="32"/>
  <c r="E64" i="32"/>
  <c r="D64" i="32"/>
  <c r="C64" i="32"/>
  <c r="N63" i="32"/>
  <c r="M63" i="32"/>
  <c r="L63" i="32"/>
  <c r="K63" i="32"/>
  <c r="J63" i="32"/>
  <c r="I63" i="32"/>
  <c r="H63" i="32"/>
  <c r="G63" i="32"/>
  <c r="F63" i="32"/>
  <c r="E63" i="32"/>
  <c r="D63" i="32"/>
  <c r="Q80" i="31"/>
  <c r="Q78" i="31"/>
  <c r="Q76" i="31"/>
  <c r="Q83" i="30"/>
  <c r="Q82" i="30"/>
  <c r="Q81" i="30"/>
  <c r="Q78" i="30"/>
  <c r="Q77" i="30"/>
  <c r="Q76" i="30"/>
  <c r="Q75" i="30"/>
  <c r="O87" i="10"/>
  <c r="O86" i="10"/>
  <c r="O85" i="10"/>
  <c r="O84" i="10"/>
  <c r="O83" i="10"/>
  <c r="O83" i="31" s="1"/>
  <c r="O82" i="10"/>
  <c r="O82" i="35" s="1"/>
  <c r="O81" i="10"/>
  <c r="O80" i="10"/>
  <c r="O79" i="10"/>
  <c r="O78" i="10"/>
  <c r="O77" i="10"/>
  <c r="O76" i="10"/>
  <c r="O75" i="10"/>
  <c r="O72" i="2"/>
  <c r="O71" i="2"/>
  <c r="O70" i="2"/>
  <c r="O69" i="2"/>
  <c r="O68" i="2"/>
  <c r="O67" i="2"/>
  <c r="O66" i="2"/>
  <c r="O65" i="2"/>
  <c r="O64" i="2"/>
  <c r="O63" i="2"/>
  <c r="O85" i="30"/>
  <c r="O87" i="35"/>
  <c r="O87" i="34"/>
  <c r="O84" i="36"/>
  <c r="O84" i="35"/>
  <c r="O84" i="34"/>
  <c r="O84" i="31"/>
  <c r="O84" i="33"/>
  <c r="O84" i="30"/>
  <c r="O84" i="29"/>
  <c r="O76" i="36"/>
  <c r="O76" i="35"/>
  <c r="O76" i="34"/>
  <c r="O76" i="33"/>
  <c r="O76" i="31"/>
  <c r="O76" i="30"/>
  <c r="O78" i="36"/>
  <c r="O78" i="35"/>
  <c r="O78" i="34"/>
  <c r="O78" i="33"/>
  <c r="O78" i="31"/>
  <c r="O78" i="30"/>
  <c r="O80" i="36"/>
  <c r="O80" i="35"/>
  <c r="O80" i="34"/>
  <c r="O80" i="31"/>
  <c r="O80" i="33"/>
  <c r="O80" i="30"/>
  <c r="O86" i="36"/>
  <c r="O86" i="35"/>
  <c r="O86" i="34"/>
  <c r="O86" i="33"/>
  <c r="O86" i="30"/>
  <c r="D106" i="29"/>
  <c r="D94" i="10"/>
  <c r="E94" i="10" s="1"/>
  <c r="O51" i="36"/>
  <c r="N51" i="36"/>
  <c r="N50" i="36" s="1"/>
  <c r="N49" i="36" s="1"/>
  <c r="N48" i="36" s="1"/>
  <c r="N47" i="36" s="1"/>
  <c r="N46" i="36" s="1"/>
  <c r="N45" i="36" s="1"/>
  <c r="N44" i="36" s="1"/>
  <c r="N43" i="36" s="1"/>
  <c r="N42" i="36" s="1"/>
  <c r="N41" i="36" s="1"/>
  <c r="N40" i="36" s="1"/>
  <c r="N39" i="36" s="1"/>
  <c r="N53" i="36" s="1"/>
  <c r="M51" i="36"/>
  <c r="M50" i="36" s="1"/>
  <c r="M49" i="36" s="1"/>
  <c r="M48" i="36" s="1"/>
  <c r="M47" i="36" s="1"/>
  <c r="M46" i="36" s="1"/>
  <c r="M45" i="36" s="1"/>
  <c r="M44" i="36" s="1"/>
  <c r="M43" i="36" s="1"/>
  <c r="M42" i="36" s="1"/>
  <c r="M41" i="36" s="1"/>
  <c r="M40" i="36" s="1"/>
  <c r="M39" i="36" s="1"/>
  <c r="M53" i="36" s="1"/>
  <c r="L51" i="36"/>
  <c r="L50" i="36" s="1"/>
  <c r="L49" i="36" s="1"/>
  <c r="L48" i="36" s="1"/>
  <c r="L47" i="36" s="1"/>
  <c r="L46" i="36" s="1"/>
  <c r="L45" i="36" s="1"/>
  <c r="L44" i="36" s="1"/>
  <c r="L43" i="36" s="1"/>
  <c r="L42" i="36" s="1"/>
  <c r="L41" i="36" s="1"/>
  <c r="L40" i="36" s="1"/>
  <c r="L39" i="36" s="1"/>
  <c r="L53" i="36" s="1"/>
  <c r="K51" i="36"/>
  <c r="J51" i="36"/>
  <c r="I51" i="36"/>
  <c r="I50" i="36" s="1"/>
  <c r="I49" i="36" s="1"/>
  <c r="I48" i="36" s="1"/>
  <c r="I47" i="36" s="1"/>
  <c r="I46" i="36" s="1"/>
  <c r="I45" i="36" s="1"/>
  <c r="I44" i="36" s="1"/>
  <c r="I43" i="36" s="1"/>
  <c r="I42" i="36" s="1"/>
  <c r="I41" i="36" s="1"/>
  <c r="I40" i="36" s="1"/>
  <c r="I39" i="36" s="1"/>
  <c r="I53" i="36" s="1"/>
  <c r="H51" i="36"/>
  <c r="H50" i="36" s="1"/>
  <c r="H49" i="36" s="1"/>
  <c r="H48" i="36" s="1"/>
  <c r="H47" i="36" s="1"/>
  <c r="H46" i="36" s="1"/>
  <c r="H45" i="36" s="1"/>
  <c r="H44" i="36" s="1"/>
  <c r="H43" i="36" s="1"/>
  <c r="H42" i="36" s="1"/>
  <c r="H41" i="36" s="1"/>
  <c r="H40" i="36" s="1"/>
  <c r="H39" i="36" s="1"/>
  <c r="H53" i="36" s="1"/>
  <c r="G51" i="36"/>
  <c r="G50" i="36" s="1"/>
  <c r="G49" i="36" s="1"/>
  <c r="G48" i="36" s="1"/>
  <c r="G47" i="36" s="1"/>
  <c r="G46" i="36" s="1"/>
  <c r="G45" i="36" s="1"/>
  <c r="G44" i="36" s="1"/>
  <c r="G43" i="36" s="1"/>
  <c r="G42" i="36" s="1"/>
  <c r="G41" i="36" s="1"/>
  <c r="G40" i="36" s="1"/>
  <c r="G39" i="36" s="1"/>
  <c r="G53" i="36" s="1"/>
  <c r="O50" i="36"/>
  <c r="O49" i="36" s="1"/>
  <c r="O48" i="36" s="1"/>
  <c r="O47" i="36" s="1"/>
  <c r="O46" i="36" s="1"/>
  <c r="O45" i="36" s="1"/>
  <c r="O44" i="36" s="1"/>
  <c r="O43" i="36" s="1"/>
  <c r="O42" i="36" s="1"/>
  <c r="O41" i="36" s="1"/>
  <c r="O40" i="36" s="1"/>
  <c r="O39" i="36" s="1"/>
  <c r="O53" i="36" s="1"/>
  <c r="K50" i="36"/>
  <c r="K49" i="36" s="1"/>
  <c r="K48" i="36" s="1"/>
  <c r="K47" i="36" s="1"/>
  <c r="K46" i="36" s="1"/>
  <c r="K45" i="36" s="1"/>
  <c r="K44" i="36" s="1"/>
  <c r="K43" i="36" s="1"/>
  <c r="K42" i="36" s="1"/>
  <c r="K41" i="36" s="1"/>
  <c r="K40" i="36" s="1"/>
  <c r="K39" i="36" s="1"/>
  <c r="K53" i="36" s="1"/>
  <c r="J50" i="36"/>
  <c r="J49" i="36" s="1"/>
  <c r="J48" i="36" s="1"/>
  <c r="J47" i="36" s="1"/>
  <c r="J46" i="36" s="1"/>
  <c r="J45" i="36" s="1"/>
  <c r="J44" i="36" s="1"/>
  <c r="J43" i="36" s="1"/>
  <c r="J42" i="36" s="1"/>
  <c r="J41" i="36" s="1"/>
  <c r="J40" i="36" s="1"/>
  <c r="J39" i="36" s="1"/>
  <c r="J53" i="36" s="1"/>
  <c r="G51" i="35"/>
  <c r="H51" i="35" s="1"/>
  <c r="I51" i="35" s="1"/>
  <c r="J51" i="35" s="1"/>
  <c r="K51" i="35" s="1"/>
  <c r="L51" i="35" s="1"/>
  <c r="M51" i="35" s="1"/>
  <c r="N51" i="35" s="1"/>
  <c r="O51" i="35" s="1"/>
  <c r="G50" i="35"/>
  <c r="H50" i="35" s="1"/>
  <c r="I50" i="35" s="1"/>
  <c r="J50" i="35" s="1"/>
  <c r="K50" i="35" s="1"/>
  <c r="L50" i="35" s="1"/>
  <c r="M50" i="35" s="1"/>
  <c r="N50" i="35" s="1"/>
  <c r="O50" i="35" s="1"/>
  <c r="G49" i="35"/>
  <c r="H49" i="35" s="1"/>
  <c r="I49" i="35" s="1"/>
  <c r="J49" i="35" s="1"/>
  <c r="K49" i="35" s="1"/>
  <c r="L49" i="35" s="1"/>
  <c r="M49" i="35" s="1"/>
  <c r="N49" i="35" s="1"/>
  <c r="O49" i="35" s="1"/>
  <c r="G48" i="35"/>
  <c r="H48" i="35" s="1"/>
  <c r="I48" i="35" s="1"/>
  <c r="J48" i="35" s="1"/>
  <c r="K48" i="35" s="1"/>
  <c r="L48" i="35" s="1"/>
  <c r="M48" i="35" s="1"/>
  <c r="N48" i="35" s="1"/>
  <c r="O48" i="35" s="1"/>
  <c r="G47" i="35"/>
  <c r="H47" i="35" s="1"/>
  <c r="I47" i="35" s="1"/>
  <c r="J47" i="35" s="1"/>
  <c r="K47" i="35" s="1"/>
  <c r="L47" i="35" s="1"/>
  <c r="M47" i="35" s="1"/>
  <c r="N47" i="35" s="1"/>
  <c r="O47" i="35" s="1"/>
  <c r="G46" i="35"/>
  <c r="H46" i="35" s="1"/>
  <c r="I46" i="35" s="1"/>
  <c r="J46" i="35" s="1"/>
  <c r="K46" i="35" s="1"/>
  <c r="L46" i="35" s="1"/>
  <c r="M46" i="35" s="1"/>
  <c r="N46" i="35" s="1"/>
  <c r="O46" i="35" s="1"/>
  <c r="G45" i="35"/>
  <c r="H45" i="35" s="1"/>
  <c r="I45" i="35" s="1"/>
  <c r="J45" i="35" s="1"/>
  <c r="K45" i="35" s="1"/>
  <c r="L45" i="35" s="1"/>
  <c r="M45" i="35" s="1"/>
  <c r="N45" i="35" s="1"/>
  <c r="O45" i="35" s="1"/>
  <c r="G44" i="35"/>
  <c r="H44" i="35" s="1"/>
  <c r="I44" i="35" s="1"/>
  <c r="J44" i="35" s="1"/>
  <c r="K44" i="35" s="1"/>
  <c r="L44" i="35" s="1"/>
  <c r="M44" i="35" s="1"/>
  <c r="N44" i="35" s="1"/>
  <c r="O44" i="35" s="1"/>
  <c r="G43" i="35"/>
  <c r="H43" i="35" s="1"/>
  <c r="I43" i="35" s="1"/>
  <c r="J43" i="35" s="1"/>
  <c r="K43" i="35" s="1"/>
  <c r="L43" i="35" s="1"/>
  <c r="M43" i="35" s="1"/>
  <c r="N43" i="35" s="1"/>
  <c r="O43" i="35" s="1"/>
  <c r="G42" i="35"/>
  <c r="H42" i="35" s="1"/>
  <c r="I42" i="35" s="1"/>
  <c r="J42" i="35" s="1"/>
  <c r="K42" i="35" s="1"/>
  <c r="L42" i="35" s="1"/>
  <c r="M42" i="35" s="1"/>
  <c r="N42" i="35" s="1"/>
  <c r="O42" i="35" s="1"/>
  <c r="G41" i="35"/>
  <c r="H41" i="35" s="1"/>
  <c r="G40" i="35"/>
  <c r="H40" i="35" s="1"/>
  <c r="I40" i="35" s="1"/>
  <c r="J40" i="35" s="1"/>
  <c r="K40" i="35" s="1"/>
  <c r="L40" i="35" s="1"/>
  <c r="M40" i="35" s="1"/>
  <c r="N40" i="35" s="1"/>
  <c r="O40" i="35" s="1"/>
  <c r="G39" i="35"/>
  <c r="H39" i="35" s="1"/>
  <c r="I39" i="35" s="1"/>
  <c r="J39" i="35" s="1"/>
  <c r="K39" i="35" s="1"/>
  <c r="L39" i="35" s="1"/>
  <c r="M39" i="35" s="1"/>
  <c r="N39" i="35" s="1"/>
  <c r="O39" i="35" s="1"/>
  <c r="G51" i="34"/>
  <c r="H51" i="34" s="1"/>
  <c r="I51" i="34" s="1"/>
  <c r="J51" i="34" s="1"/>
  <c r="K51" i="34" s="1"/>
  <c r="L51" i="34" s="1"/>
  <c r="M51" i="34" s="1"/>
  <c r="N51" i="34" s="1"/>
  <c r="O51" i="34" s="1"/>
  <c r="G50" i="34"/>
  <c r="H50" i="34" s="1"/>
  <c r="I50" i="34" s="1"/>
  <c r="J50" i="34" s="1"/>
  <c r="K50" i="34" s="1"/>
  <c r="L50" i="34" s="1"/>
  <c r="M50" i="34" s="1"/>
  <c r="N50" i="34" s="1"/>
  <c r="O50" i="34" s="1"/>
  <c r="G49" i="34"/>
  <c r="H49" i="34" s="1"/>
  <c r="I49" i="34" s="1"/>
  <c r="J49" i="34" s="1"/>
  <c r="K49" i="34" s="1"/>
  <c r="L49" i="34" s="1"/>
  <c r="M49" i="34" s="1"/>
  <c r="N49" i="34" s="1"/>
  <c r="O49" i="34" s="1"/>
  <c r="G48" i="34"/>
  <c r="H48" i="34" s="1"/>
  <c r="I48" i="34" s="1"/>
  <c r="J48" i="34" s="1"/>
  <c r="K48" i="34" s="1"/>
  <c r="L48" i="34" s="1"/>
  <c r="M48" i="34" s="1"/>
  <c r="N48" i="34" s="1"/>
  <c r="O48" i="34" s="1"/>
  <c r="G47" i="34"/>
  <c r="H47" i="34" s="1"/>
  <c r="I47" i="34" s="1"/>
  <c r="J47" i="34" s="1"/>
  <c r="K47" i="34" s="1"/>
  <c r="L47" i="34" s="1"/>
  <c r="M47" i="34" s="1"/>
  <c r="N47" i="34" s="1"/>
  <c r="O47" i="34" s="1"/>
  <c r="G46" i="34"/>
  <c r="H46" i="34" s="1"/>
  <c r="I46" i="34" s="1"/>
  <c r="J46" i="34" s="1"/>
  <c r="K46" i="34" s="1"/>
  <c r="L46" i="34" s="1"/>
  <c r="M46" i="34" s="1"/>
  <c r="N46" i="34" s="1"/>
  <c r="O46" i="34" s="1"/>
  <c r="G45" i="34"/>
  <c r="H45" i="34" s="1"/>
  <c r="I45" i="34" s="1"/>
  <c r="J45" i="34" s="1"/>
  <c r="K45" i="34" s="1"/>
  <c r="L45" i="34" s="1"/>
  <c r="M45" i="34" s="1"/>
  <c r="N45" i="34" s="1"/>
  <c r="O45" i="34" s="1"/>
  <c r="G44" i="34"/>
  <c r="H44" i="34" s="1"/>
  <c r="I44" i="34" s="1"/>
  <c r="J44" i="34" s="1"/>
  <c r="K44" i="34" s="1"/>
  <c r="L44" i="34" s="1"/>
  <c r="M44" i="34" s="1"/>
  <c r="N44" i="34" s="1"/>
  <c r="O44" i="34" s="1"/>
  <c r="G43" i="34"/>
  <c r="H43" i="34" s="1"/>
  <c r="I43" i="34" s="1"/>
  <c r="J43" i="34" s="1"/>
  <c r="K43" i="34" s="1"/>
  <c r="L43" i="34" s="1"/>
  <c r="M43" i="34" s="1"/>
  <c r="N43" i="34" s="1"/>
  <c r="O43" i="34" s="1"/>
  <c r="G42" i="34"/>
  <c r="H42" i="34" s="1"/>
  <c r="I42" i="34" s="1"/>
  <c r="J42" i="34" s="1"/>
  <c r="K42" i="34" s="1"/>
  <c r="L42" i="34" s="1"/>
  <c r="M42" i="34" s="1"/>
  <c r="N42" i="34" s="1"/>
  <c r="O42" i="34" s="1"/>
  <c r="G41" i="34"/>
  <c r="H41" i="34" s="1"/>
  <c r="I41" i="34" s="1"/>
  <c r="J41" i="34" s="1"/>
  <c r="K41" i="34" s="1"/>
  <c r="L41" i="34" s="1"/>
  <c r="M41" i="34" s="1"/>
  <c r="N41" i="34" s="1"/>
  <c r="O41" i="34" s="1"/>
  <c r="G40" i="34"/>
  <c r="H40" i="34" s="1"/>
  <c r="I40" i="34" s="1"/>
  <c r="J40" i="34" s="1"/>
  <c r="K40" i="34" s="1"/>
  <c r="L40" i="34" s="1"/>
  <c r="M40" i="34" s="1"/>
  <c r="N40" i="34" s="1"/>
  <c r="O40" i="34" s="1"/>
  <c r="G39" i="34"/>
  <c r="G51" i="33"/>
  <c r="H51" i="33" s="1"/>
  <c r="I51" i="33" s="1"/>
  <c r="J51" i="33" s="1"/>
  <c r="K51" i="33" s="1"/>
  <c r="L51" i="33" s="1"/>
  <c r="M51" i="33" s="1"/>
  <c r="N51" i="33" s="1"/>
  <c r="O51" i="33" s="1"/>
  <c r="G50" i="33"/>
  <c r="H50" i="33" s="1"/>
  <c r="I50" i="33" s="1"/>
  <c r="J50" i="33" s="1"/>
  <c r="K50" i="33" s="1"/>
  <c r="L50" i="33" s="1"/>
  <c r="M50" i="33" s="1"/>
  <c r="N50" i="33" s="1"/>
  <c r="O50" i="33" s="1"/>
  <c r="G49" i="33"/>
  <c r="H49" i="33" s="1"/>
  <c r="I49" i="33" s="1"/>
  <c r="J49" i="33" s="1"/>
  <c r="K49" i="33" s="1"/>
  <c r="L49" i="33" s="1"/>
  <c r="M49" i="33" s="1"/>
  <c r="N49" i="33" s="1"/>
  <c r="O49" i="33" s="1"/>
  <c r="G48" i="33"/>
  <c r="H48" i="33" s="1"/>
  <c r="I48" i="33" s="1"/>
  <c r="J48" i="33" s="1"/>
  <c r="K48" i="33" s="1"/>
  <c r="L48" i="33" s="1"/>
  <c r="M48" i="33" s="1"/>
  <c r="N48" i="33" s="1"/>
  <c r="O48" i="33" s="1"/>
  <c r="G47" i="33"/>
  <c r="H47" i="33" s="1"/>
  <c r="I47" i="33" s="1"/>
  <c r="J47" i="33" s="1"/>
  <c r="K47" i="33" s="1"/>
  <c r="L47" i="33" s="1"/>
  <c r="M47" i="33" s="1"/>
  <c r="N47" i="33" s="1"/>
  <c r="O47" i="33" s="1"/>
  <c r="G46" i="33"/>
  <c r="H46" i="33" s="1"/>
  <c r="I46" i="33" s="1"/>
  <c r="J46" i="33" s="1"/>
  <c r="K46" i="33" s="1"/>
  <c r="L46" i="33" s="1"/>
  <c r="M46" i="33" s="1"/>
  <c r="N46" i="33" s="1"/>
  <c r="O46" i="33" s="1"/>
  <c r="G45" i="33"/>
  <c r="H45" i="33" s="1"/>
  <c r="I45" i="33" s="1"/>
  <c r="J45" i="33" s="1"/>
  <c r="K45" i="33" s="1"/>
  <c r="L45" i="33" s="1"/>
  <c r="M45" i="33" s="1"/>
  <c r="N45" i="33" s="1"/>
  <c r="O45" i="33" s="1"/>
  <c r="G44" i="33"/>
  <c r="H44" i="33" s="1"/>
  <c r="I44" i="33"/>
  <c r="J44" i="33" s="1"/>
  <c r="K44" i="33" s="1"/>
  <c r="L44" i="33" s="1"/>
  <c r="M44" i="33" s="1"/>
  <c r="N44" i="33" s="1"/>
  <c r="O44" i="33" s="1"/>
  <c r="G43" i="33"/>
  <c r="H43" i="33" s="1"/>
  <c r="I43" i="33" s="1"/>
  <c r="J43" i="33" s="1"/>
  <c r="K43" i="33" s="1"/>
  <c r="L43" i="33" s="1"/>
  <c r="M43" i="33" s="1"/>
  <c r="N43" i="33" s="1"/>
  <c r="O43" i="33" s="1"/>
  <c r="G42" i="33"/>
  <c r="H42" i="33" s="1"/>
  <c r="I42" i="33" s="1"/>
  <c r="J42" i="33" s="1"/>
  <c r="K42" i="33" s="1"/>
  <c r="L42" i="33" s="1"/>
  <c r="M42" i="33" s="1"/>
  <c r="N42" i="33" s="1"/>
  <c r="O42" i="33" s="1"/>
  <c r="G41" i="33"/>
  <c r="H41" i="33" s="1"/>
  <c r="I41" i="33" s="1"/>
  <c r="J41" i="33" s="1"/>
  <c r="K41" i="33" s="1"/>
  <c r="L41" i="33" s="1"/>
  <c r="M41" i="33" s="1"/>
  <c r="N41" i="33" s="1"/>
  <c r="O41" i="33" s="1"/>
  <c r="G40" i="33"/>
  <c r="H40" i="33" s="1"/>
  <c r="I40" i="33" s="1"/>
  <c r="J40" i="33" s="1"/>
  <c r="K40" i="33" s="1"/>
  <c r="L40" i="33" s="1"/>
  <c r="M40" i="33" s="1"/>
  <c r="N40" i="33" s="1"/>
  <c r="O40" i="33" s="1"/>
  <c r="G39" i="33"/>
  <c r="H39" i="33" s="1"/>
  <c r="G43" i="32"/>
  <c r="H43" i="32" s="1"/>
  <c r="I43" i="32" s="1"/>
  <c r="J43" i="32" s="1"/>
  <c r="K43" i="32" s="1"/>
  <c r="L43" i="32" s="1"/>
  <c r="M43" i="32" s="1"/>
  <c r="N43" i="32" s="1"/>
  <c r="O43" i="32" s="1"/>
  <c r="G42" i="32"/>
  <c r="H42" i="32" s="1"/>
  <c r="I42" i="32" s="1"/>
  <c r="J42" i="32" s="1"/>
  <c r="K42" i="32" s="1"/>
  <c r="L42" i="32" s="1"/>
  <c r="M42" i="32" s="1"/>
  <c r="N42" i="32" s="1"/>
  <c r="O42" i="32" s="1"/>
  <c r="G41" i="32"/>
  <c r="H41" i="32" s="1"/>
  <c r="I41" i="32" s="1"/>
  <c r="J41" i="32" s="1"/>
  <c r="K41" i="32" s="1"/>
  <c r="L41" i="32" s="1"/>
  <c r="M41" i="32" s="1"/>
  <c r="N41" i="32" s="1"/>
  <c r="O41" i="32" s="1"/>
  <c r="G40" i="32"/>
  <c r="H40" i="32" s="1"/>
  <c r="I40" i="32" s="1"/>
  <c r="J40" i="32" s="1"/>
  <c r="K40" i="32" s="1"/>
  <c r="L40" i="32" s="1"/>
  <c r="M40" i="32" s="1"/>
  <c r="N40" i="32" s="1"/>
  <c r="O40" i="32" s="1"/>
  <c r="G39" i="32"/>
  <c r="H39" i="32" s="1"/>
  <c r="I39" i="32" s="1"/>
  <c r="J39" i="32" s="1"/>
  <c r="K39" i="32" s="1"/>
  <c r="L39" i="32" s="1"/>
  <c r="M39" i="32" s="1"/>
  <c r="N39" i="32" s="1"/>
  <c r="O39" i="32" s="1"/>
  <c r="G38" i="32"/>
  <c r="H38" i="32" s="1"/>
  <c r="I38" i="32" s="1"/>
  <c r="J38" i="32" s="1"/>
  <c r="K38" i="32" s="1"/>
  <c r="L38" i="32" s="1"/>
  <c r="M38" i="32" s="1"/>
  <c r="N38" i="32" s="1"/>
  <c r="O38" i="32" s="1"/>
  <c r="G37" i="32"/>
  <c r="H37" i="32" s="1"/>
  <c r="I37" i="32" s="1"/>
  <c r="J37" i="32" s="1"/>
  <c r="K37" i="32" s="1"/>
  <c r="L37" i="32" s="1"/>
  <c r="M37" i="32" s="1"/>
  <c r="N37" i="32" s="1"/>
  <c r="O37" i="32" s="1"/>
  <c r="G36" i="32"/>
  <c r="H36" i="32" s="1"/>
  <c r="I36" i="32" s="1"/>
  <c r="J36" i="32" s="1"/>
  <c r="K36" i="32" s="1"/>
  <c r="L36" i="32" s="1"/>
  <c r="M36" i="32" s="1"/>
  <c r="N36" i="32" s="1"/>
  <c r="O36" i="32" s="1"/>
  <c r="G35" i="32"/>
  <c r="H35" i="32" s="1"/>
  <c r="I35" i="32" s="1"/>
  <c r="J35" i="32" s="1"/>
  <c r="K35" i="32" s="1"/>
  <c r="L35" i="32" s="1"/>
  <c r="M35" i="32" s="1"/>
  <c r="N35" i="32" s="1"/>
  <c r="O35" i="32" s="1"/>
  <c r="G34" i="32"/>
  <c r="H34" i="32" s="1"/>
  <c r="I34" i="32" s="1"/>
  <c r="J34" i="32" s="1"/>
  <c r="K34" i="32" s="1"/>
  <c r="L34" i="32" s="1"/>
  <c r="M34" i="32" s="1"/>
  <c r="N34" i="32" s="1"/>
  <c r="O34" i="32" s="1"/>
  <c r="G33" i="32"/>
  <c r="H33" i="32" s="1"/>
  <c r="G51" i="31"/>
  <c r="H51" i="31" s="1"/>
  <c r="I51" i="31" s="1"/>
  <c r="J51" i="31" s="1"/>
  <c r="K51" i="31" s="1"/>
  <c r="L51" i="31" s="1"/>
  <c r="M51" i="31" s="1"/>
  <c r="N51" i="31" s="1"/>
  <c r="O51" i="31" s="1"/>
  <c r="G50" i="31"/>
  <c r="H50" i="31" s="1"/>
  <c r="I50" i="31" s="1"/>
  <c r="J50" i="31" s="1"/>
  <c r="K50" i="31" s="1"/>
  <c r="L50" i="31" s="1"/>
  <c r="M50" i="31" s="1"/>
  <c r="N50" i="31" s="1"/>
  <c r="O50" i="31" s="1"/>
  <c r="G49" i="31"/>
  <c r="H49" i="31" s="1"/>
  <c r="I49" i="31" s="1"/>
  <c r="J49" i="31" s="1"/>
  <c r="K49" i="31" s="1"/>
  <c r="L49" i="31" s="1"/>
  <c r="M49" i="31" s="1"/>
  <c r="N49" i="31" s="1"/>
  <c r="O49" i="31" s="1"/>
  <c r="G48" i="31"/>
  <c r="H48" i="31" s="1"/>
  <c r="I48" i="31" s="1"/>
  <c r="J48" i="31" s="1"/>
  <c r="K48" i="31" s="1"/>
  <c r="L48" i="31" s="1"/>
  <c r="M48" i="31" s="1"/>
  <c r="N48" i="31" s="1"/>
  <c r="O48" i="31" s="1"/>
  <c r="G47" i="31"/>
  <c r="H47" i="31" s="1"/>
  <c r="I47" i="31" s="1"/>
  <c r="J47" i="31" s="1"/>
  <c r="K47" i="31" s="1"/>
  <c r="L47" i="31" s="1"/>
  <c r="M47" i="31" s="1"/>
  <c r="N47" i="31" s="1"/>
  <c r="O47" i="31" s="1"/>
  <c r="G46" i="31"/>
  <c r="H46" i="31" s="1"/>
  <c r="I46" i="31" s="1"/>
  <c r="J46" i="31" s="1"/>
  <c r="K46" i="31" s="1"/>
  <c r="L46" i="31" s="1"/>
  <c r="M46" i="31" s="1"/>
  <c r="N46" i="31" s="1"/>
  <c r="O46" i="31" s="1"/>
  <c r="G45" i="31"/>
  <c r="H45" i="31" s="1"/>
  <c r="I45" i="31" s="1"/>
  <c r="J45" i="31" s="1"/>
  <c r="K45" i="31" s="1"/>
  <c r="L45" i="31" s="1"/>
  <c r="M45" i="31" s="1"/>
  <c r="N45" i="31" s="1"/>
  <c r="O45" i="31" s="1"/>
  <c r="G44" i="31"/>
  <c r="H44" i="31" s="1"/>
  <c r="I44" i="31" s="1"/>
  <c r="J44" i="31" s="1"/>
  <c r="K44" i="31" s="1"/>
  <c r="L44" i="31" s="1"/>
  <c r="M44" i="31" s="1"/>
  <c r="N44" i="31" s="1"/>
  <c r="O44" i="31" s="1"/>
  <c r="G43" i="31"/>
  <c r="H43" i="31" s="1"/>
  <c r="I43" i="31" s="1"/>
  <c r="J43" i="31" s="1"/>
  <c r="K43" i="31" s="1"/>
  <c r="L43" i="31" s="1"/>
  <c r="M43" i="31" s="1"/>
  <c r="N43" i="31" s="1"/>
  <c r="O43" i="31" s="1"/>
  <c r="G42" i="31"/>
  <c r="H42" i="31" s="1"/>
  <c r="I42" i="31" s="1"/>
  <c r="J42" i="31" s="1"/>
  <c r="K42" i="31" s="1"/>
  <c r="L42" i="31" s="1"/>
  <c r="M42" i="31" s="1"/>
  <c r="N42" i="31" s="1"/>
  <c r="O42" i="31" s="1"/>
  <c r="G41" i="31"/>
  <c r="H41" i="31" s="1"/>
  <c r="I41" i="31" s="1"/>
  <c r="J41" i="31" s="1"/>
  <c r="K41" i="31" s="1"/>
  <c r="L41" i="31" s="1"/>
  <c r="M41" i="31" s="1"/>
  <c r="N41" i="31" s="1"/>
  <c r="O41" i="31" s="1"/>
  <c r="G40" i="31"/>
  <c r="H40" i="31" s="1"/>
  <c r="I40" i="31" s="1"/>
  <c r="J40" i="31" s="1"/>
  <c r="K40" i="31" s="1"/>
  <c r="L40" i="31" s="1"/>
  <c r="M40" i="31" s="1"/>
  <c r="G39" i="31"/>
  <c r="H39" i="31" s="1"/>
  <c r="I39" i="31" s="1"/>
  <c r="J39" i="31" s="1"/>
  <c r="K39" i="31" s="1"/>
  <c r="L39" i="31" s="1"/>
  <c r="M39" i="31" s="1"/>
  <c r="N39" i="31" s="1"/>
  <c r="O39" i="31" s="1"/>
  <c r="G51" i="30"/>
  <c r="H51" i="30" s="1"/>
  <c r="I51" i="30" s="1"/>
  <c r="J51" i="30" s="1"/>
  <c r="K51" i="30" s="1"/>
  <c r="L51" i="30" s="1"/>
  <c r="M51" i="30" s="1"/>
  <c r="N51" i="30" s="1"/>
  <c r="O51" i="30" s="1"/>
  <c r="G50" i="30"/>
  <c r="H50" i="30" s="1"/>
  <c r="I50" i="30" s="1"/>
  <c r="J50" i="30" s="1"/>
  <c r="K50" i="30" s="1"/>
  <c r="L50" i="30" s="1"/>
  <c r="M50" i="30" s="1"/>
  <c r="N50" i="30" s="1"/>
  <c r="O50" i="30" s="1"/>
  <c r="G49" i="30"/>
  <c r="H49" i="30" s="1"/>
  <c r="I49" i="30" s="1"/>
  <c r="J49" i="30" s="1"/>
  <c r="K49" i="30" s="1"/>
  <c r="L49" i="30" s="1"/>
  <c r="M49" i="30" s="1"/>
  <c r="N49" i="30" s="1"/>
  <c r="O49" i="30" s="1"/>
  <c r="G48" i="30"/>
  <c r="H48" i="30" s="1"/>
  <c r="I48" i="30" s="1"/>
  <c r="J48" i="30" s="1"/>
  <c r="K48" i="30" s="1"/>
  <c r="L48" i="30" s="1"/>
  <c r="M48" i="30" s="1"/>
  <c r="N48" i="30" s="1"/>
  <c r="O48" i="30" s="1"/>
  <c r="G47" i="30"/>
  <c r="H47" i="30" s="1"/>
  <c r="I47" i="30" s="1"/>
  <c r="J47" i="30" s="1"/>
  <c r="K47" i="30" s="1"/>
  <c r="L47" i="30" s="1"/>
  <c r="M47" i="30" s="1"/>
  <c r="N47" i="30" s="1"/>
  <c r="O47" i="30" s="1"/>
  <c r="G46" i="30"/>
  <c r="H46" i="30" s="1"/>
  <c r="I46" i="30" s="1"/>
  <c r="J46" i="30" s="1"/>
  <c r="K46" i="30" s="1"/>
  <c r="L46" i="30" s="1"/>
  <c r="M46" i="30" s="1"/>
  <c r="N46" i="30" s="1"/>
  <c r="O46" i="30" s="1"/>
  <c r="G45" i="30"/>
  <c r="H45" i="30" s="1"/>
  <c r="I45" i="30" s="1"/>
  <c r="J45" i="30" s="1"/>
  <c r="K45" i="30" s="1"/>
  <c r="L45" i="30" s="1"/>
  <c r="M45" i="30" s="1"/>
  <c r="N45" i="30" s="1"/>
  <c r="O45" i="30" s="1"/>
  <c r="G44" i="30"/>
  <c r="H44" i="30" s="1"/>
  <c r="I44" i="30" s="1"/>
  <c r="J44" i="30" s="1"/>
  <c r="K44" i="30" s="1"/>
  <c r="L44" i="30" s="1"/>
  <c r="M44" i="30" s="1"/>
  <c r="N44" i="30" s="1"/>
  <c r="O44" i="30" s="1"/>
  <c r="G43" i="30"/>
  <c r="H43" i="30" s="1"/>
  <c r="I43" i="30" s="1"/>
  <c r="J43" i="30" s="1"/>
  <c r="K43" i="30" s="1"/>
  <c r="L43" i="30" s="1"/>
  <c r="M43" i="30" s="1"/>
  <c r="N43" i="30" s="1"/>
  <c r="O43" i="30" s="1"/>
  <c r="G42" i="30"/>
  <c r="H42" i="30" s="1"/>
  <c r="I42" i="30" s="1"/>
  <c r="J42" i="30" s="1"/>
  <c r="K42" i="30" s="1"/>
  <c r="L42" i="30" s="1"/>
  <c r="M42" i="30" s="1"/>
  <c r="N42" i="30" s="1"/>
  <c r="O42" i="30" s="1"/>
  <c r="G41" i="30"/>
  <c r="H41" i="30" s="1"/>
  <c r="I41" i="30" s="1"/>
  <c r="J41" i="30" s="1"/>
  <c r="K41" i="30" s="1"/>
  <c r="L41" i="30" s="1"/>
  <c r="M41" i="30" s="1"/>
  <c r="N41" i="30" s="1"/>
  <c r="O41" i="30" s="1"/>
  <c r="G40" i="30"/>
  <c r="H40" i="30" s="1"/>
  <c r="I40" i="30" s="1"/>
  <c r="J40" i="30" s="1"/>
  <c r="K40" i="30" s="1"/>
  <c r="L40" i="30" s="1"/>
  <c r="M40" i="30" s="1"/>
  <c r="N40" i="30" s="1"/>
  <c r="O40" i="30" s="1"/>
  <c r="G39" i="30"/>
  <c r="H39" i="30" s="1"/>
  <c r="I39" i="30" s="1"/>
  <c r="J39" i="30" s="1"/>
  <c r="K39" i="30" s="1"/>
  <c r="L39" i="30" s="1"/>
  <c r="G51" i="29"/>
  <c r="H51" i="29" s="1"/>
  <c r="I51" i="29" s="1"/>
  <c r="J51" i="29" s="1"/>
  <c r="K51" i="29" s="1"/>
  <c r="L51" i="29" s="1"/>
  <c r="M51" i="29" s="1"/>
  <c r="N51" i="29" s="1"/>
  <c r="O51" i="29" s="1"/>
  <c r="G50" i="29"/>
  <c r="H50" i="29" s="1"/>
  <c r="I50" i="29" s="1"/>
  <c r="J50" i="29" s="1"/>
  <c r="K50" i="29" s="1"/>
  <c r="L50" i="29" s="1"/>
  <c r="M50" i="29" s="1"/>
  <c r="N50" i="29" s="1"/>
  <c r="O50" i="29" s="1"/>
  <c r="G49" i="29"/>
  <c r="H49" i="29" s="1"/>
  <c r="I49" i="29" s="1"/>
  <c r="J49" i="29" s="1"/>
  <c r="K49" i="29" s="1"/>
  <c r="L49" i="29" s="1"/>
  <c r="M49" i="29" s="1"/>
  <c r="N49" i="29" s="1"/>
  <c r="O49" i="29" s="1"/>
  <c r="G48" i="29"/>
  <c r="H48" i="29" s="1"/>
  <c r="I48" i="29" s="1"/>
  <c r="J48" i="29" s="1"/>
  <c r="K48" i="29" s="1"/>
  <c r="L48" i="29" s="1"/>
  <c r="M48" i="29" s="1"/>
  <c r="N48" i="29" s="1"/>
  <c r="O48" i="29" s="1"/>
  <c r="G47" i="29"/>
  <c r="H47" i="29" s="1"/>
  <c r="I47" i="29" s="1"/>
  <c r="J47" i="29" s="1"/>
  <c r="K47" i="29" s="1"/>
  <c r="L47" i="29" s="1"/>
  <c r="M47" i="29" s="1"/>
  <c r="N47" i="29" s="1"/>
  <c r="O47" i="29" s="1"/>
  <c r="G46" i="29"/>
  <c r="H46" i="29" s="1"/>
  <c r="I46" i="29" s="1"/>
  <c r="J46" i="29" s="1"/>
  <c r="K46" i="29" s="1"/>
  <c r="L46" i="29" s="1"/>
  <c r="M46" i="29" s="1"/>
  <c r="N46" i="29" s="1"/>
  <c r="O46" i="29" s="1"/>
  <c r="G45" i="29"/>
  <c r="H45" i="29" s="1"/>
  <c r="I45" i="29" s="1"/>
  <c r="J45" i="29" s="1"/>
  <c r="K45" i="29" s="1"/>
  <c r="L45" i="29" s="1"/>
  <c r="M45" i="29" s="1"/>
  <c r="N45" i="29" s="1"/>
  <c r="O45" i="29" s="1"/>
  <c r="G44" i="29"/>
  <c r="H44" i="29" s="1"/>
  <c r="I44" i="29" s="1"/>
  <c r="J44" i="29" s="1"/>
  <c r="K44" i="29" s="1"/>
  <c r="L44" i="29" s="1"/>
  <c r="M44" i="29" s="1"/>
  <c r="N44" i="29" s="1"/>
  <c r="O44" i="29" s="1"/>
  <c r="G43" i="29"/>
  <c r="H43" i="29" s="1"/>
  <c r="I43" i="29" s="1"/>
  <c r="J43" i="29" s="1"/>
  <c r="K43" i="29" s="1"/>
  <c r="L43" i="29" s="1"/>
  <c r="M43" i="29" s="1"/>
  <c r="N43" i="29" s="1"/>
  <c r="O43" i="29" s="1"/>
  <c r="G42" i="29"/>
  <c r="H42" i="29" s="1"/>
  <c r="I42" i="29" s="1"/>
  <c r="J42" i="29" s="1"/>
  <c r="K42" i="29" s="1"/>
  <c r="L42" i="29" s="1"/>
  <c r="M42" i="29" s="1"/>
  <c r="N42" i="29" s="1"/>
  <c r="O42" i="29" s="1"/>
  <c r="G41" i="29"/>
  <c r="H41" i="29" s="1"/>
  <c r="I41" i="29" s="1"/>
  <c r="J41" i="29" s="1"/>
  <c r="K41" i="29" s="1"/>
  <c r="L41" i="29" s="1"/>
  <c r="M41" i="29" s="1"/>
  <c r="N41" i="29" s="1"/>
  <c r="O41" i="29" s="1"/>
  <c r="G40" i="29"/>
  <c r="H40" i="29" s="1"/>
  <c r="I40" i="29" s="1"/>
  <c r="J40" i="29" s="1"/>
  <c r="K40" i="29" s="1"/>
  <c r="L40" i="29" s="1"/>
  <c r="M40" i="29" s="1"/>
  <c r="N40" i="29" s="1"/>
  <c r="O40" i="29" s="1"/>
  <c r="G39" i="29"/>
  <c r="H39" i="29" s="1"/>
  <c r="I39" i="29" s="1"/>
  <c r="J39" i="29" s="1"/>
  <c r="K39" i="29" s="1"/>
  <c r="L39" i="29" s="1"/>
  <c r="M39" i="29" s="1"/>
  <c r="N39" i="29" s="1"/>
  <c r="O39" i="29" s="1"/>
  <c r="G51" i="10"/>
  <c r="H51" i="10" s="1"/>
  <c r="I51" i="10" s="1"/>
  <c r="J51" i="10" s="1"/>
  <c r="K51" i="10" s="1"/>
  <c r="L51" i="10" s="1"/>
  <c r="M51" i="10" s="1"/>
  <c r="N51" i="10" s="1"/>
  <c r="O51" i="10" s="1"/>
  <c r="G50" i="10"/>
  <c r="H50" i="10" s="1"/>
  <c r="I50" i="10" s="1"/>
  <c r="J50" i="10" s="1"/>
  <c r="K50" i="10" s="1"/>
  <c r="L50" i="10" s="1"/>
  <c r="M50" i="10" s="1"/>
  <c r="N50" i="10" s="1"/>
  <c r="O50" i="10" s="1"/>
  <c r="G49" i="10"/>
  <c r="H49" i="10" s="1"/>
  <c r="I49" i="10" s="1"/>
  <c r="J49" i="10" s="1"/>
  <c r="K49" i="10" s="1"/>
  <c r="L49" i="10" s="1"/>
  <c r="M49" i="10" s="1"/>
  <c r="N49" i="10" s="1"/>
  <c r="O49" i="10" s="1"/>
  <c r="G48" i="10"/>
  <c r="H48" i="10" s="1"/>
  <c r="I48" i="10" s="1"/>
  <c r="J48" i="10" s="1"/>
  <c r="K48" i="10" s="1"/>
  <c r="L48" i="10" s="1"/>
  <c r="M48" i="10" s="1"/>
  <c r="N48" i="10" s="1"/>
  <c r="O48" i="10" s="1"/>
  <c r="G47" i="10"/>
  <c r="H47" i="10" s="1"/>
  <c r="I47" i="10" s="1"/>
  <c r="J47" i="10" s="1"/>
  <c r="K47" i="10" s="1"/>
  <c r="L47" i="10" s="1"/>
  <c r="M47" i="10" s="1"/>
  <c r="N47" i="10" s="1"/>
  <c r="O47" i="10" s="1"/>
  <c r="G46" i="10"/>
  <c r="H46" i="10" s="1"/>
  <c r="I46" i="10" s="1"/>
  <c r="J46" i="10" s="1"/>
  <c r="K46" i="10" s="1"/>
  <c r="L46" i="10" s="1"/>
  <c r="M46" i="10" s="1"/>
  <c r="N46" i="10" s="1"/>
  <c r="O46" i="10" s="1"/>
  <c r="G45" i="10"/>
  <c r="H45" i="10" s="1"/>
  <c r="I45" i="10" s="1"/>
  <c r="J45" i="10" s="1"/>
  <c r="K45" i="10" s="1"/>
  <c r="L45" i="10" s="1"/>
  <c r="M45" i="10" s="1"/>
  <c r="N45" i="10" s="1"/>
  <c r="O45" i="10" s="1"/>
  <c r="G44" i="10"/>
  <c r="H44" i="10" s="1"/>
  <c r="I44" i="10" s="1"/>
  <c r="J44" i="10" s="1"/>
  <c r="K44" i="10" s="1"/>
  <c r="L44" i="10" s="1"/>
  <c r="M44" i="10" s="1"/>
  <c r="N44" i="10" s="1"/>
  <c r="O44" i="10" s="1"/>
  <c r="G43" i="10"/>
  <c r="H43" i="10" s="1"/>
  <c r="I43" i="10" s="1"/>
  <c r="J43" i="10" s="1"/>
  <c r="K43" i="10" s="1"/>
  <c r="L43" i="10" s="1"/>
  <c r="M43" i="10" s="1"/>
  <c r="N43" i="10" s="1"/>
  <c r="O43" i="10" s="1"/>
  <c r="G42" i="10"/>
  <c r="H42" i="10" s="1"/>
  <c r="I42" i="10" s="1"/>
  <c r="J42" i="10" s="1"/>
  <c r="K42" i="10" s="1"/>
  <c r="L42" i="10" s="1"/>
  <c r="M42" i="10" s="1"/>
  <c r="N42" i="10" s="1"/>
  <c r="O42" i="10" s="1"/>
  <c r="G41" i="10"/>
  <c r="H41" i="10" s="1"/>
  <c r="I41" i="10" s="1"/>
  <c r="J41" i="10" s="1"/>
  <c r="K41" i="10" s="1"/>
  <c r="L41" i="10" s="1"/>
  <c r="M41" i="10" s="1"/>
  <c r="N41" i="10" s="1"/>
  <c r="O41" i="10" s="1"/>
  <c r="G40" i="10"/>
  <c r="H40" i="10" s="1"/>
  <c r="I40" i="10" s="1"/>
  <c r="J40" i="10" s="1"/>
  <c r="K40" i="10" s="1"/>
  <c r="L40" i="10" s="1"/>
  <c r="M40" i="10" s="1"/>
  <c r="N40" i="10" s="1"/>
  <c r="O40" i="10" s="1"/>
  <c r="G39" i="10"/>
  <c r="H39" i="10" s="1"/>
  <c r="I39" i="10" s="1"/>
  <c r="J39" i="10" s="1"/>
  <c r="G42" i="2"/>
  <c r="H42" i="2" s="1"/>
  <c r="I42" i="2" s="1"/>
  <c r="J42" i="2" s="1"/>
  <c r="K42" i="2" s="1"/>
  <c r="L42" i="2" s="1"/>
  <c r="M42" i="2" s="1"/>
  <c r="N42" i="2" s="1"/>
  <c r="O42" i="2" s="1"/>
  <c r="G41" i="2"/>
  <c r="H41" i="2" s="1"/>
  <c r="I41" i="2" s="1"/>
  <c r="J41" i="2" s="1"/>
  <c r="K41" i="2" s="1"/>
  <c r="L41" i="2" s="1"/>
  <c r="M41" i="2" s="1"/>
  <c r="N41" i="2" s="1"/>
  <c r="O41" i="2" s="1"/>
  <c r="G40" i="2"/>
  <c r="H40" i="2" s="1"/>
  <c r="I40" i="2" s="1"/>
  <c r="J40" i="2" s="1"/>
  <c r="K40" i="2" s="1"/>
  <c r="L40" i="2" s="1"/>
  <c r="M40" i="2" s="1"/>
  <c r="N40" i="2" s="1"/>
  <c r="O40" i="2" s="1"/>
  <c r="G39" i="2"/>
  <c r="H39" i="2" s="1"/>
  <c r="I39" i="2" s="1"/>
  <c r="J39" i="2" s="1"/>
  <c r="K39" i="2" s="1"/>
  <c r="L39" i="2" s="1"/>
  <c r="M39" i="2" s="1"/>
  <c r="N39" i="2" s="1"/>
  <c r="O39" i="2" s="1"/>
  <c r="G38" i="2"/>
  <c r="H38" i="2" s="1"/>
  <c r="I38" i="2" s="1"/>
  <c r="J38" i="2" s="1"/>
  <c r="K38" i="2" s="1"/>
  <c r="L38" i="2" s="1"/>
  <c r="M38" i="2" s="1"/>
  <c r="N38" i="2" s="1"/>
  <c r="O38" i="2" s="1"/>
  <c r="G37" i="2"/>
  <c r="H37" i="2" s="1"/>
  <c r="I37" i="2" s="1"/>
  <c r="J37" i="2" s="1"/>
  <c r="K37" i="2" s="1"/>
  <c r="L37" i="2" s="1"/>
  <c r="M37" i="2" s="1"/>
  <c r="N37" i="2" s="1"/>
  <c r="O37" i="2" s="1"/>
  <c r="G36" i="2"/>
  <c r="H36" i="2" s="1"/>
  <c r="I36" i="2" s="1"/>
  <c r="J36" i="2" s="1"/>
  <c r="K36" i="2" s="1"/>
  <c r="L36" i="2" s="1"/>
  <c r="M36" i="2" s="1"/>
  <c r="N36" i="2" s="1"/>
  <c r="O36" i="2" s="1"/>
  <c r="G35" i="2"/>
  <c r="H35" i="2" s="1"/>
  <c r="G34" i="2"/>
  <c r="H34" i="2" s="1"/>
  <c r="I34" i="2" s="1"/>
  <c r="J34" i="2" s="1"/>
  <c r="K34" i="2" s="1"/>
  <c r="L34" i="2" s="1"/>
  <c r="M34" i="2" s="1"/>
  <c r="N34" i="2" s="1"/>
  <c r="O34" i="2" s="1"/>
  <c r="S38" i="28"/>
  <c r="S42" i="28"/>
  <c r="S46" i="28"/>
  <c r="S50" i="28"/>
  <c r="O178" i="29"/>
  <c r="N178" i="29"/>
  <c r="M178" i="29"/>
  <c r="L178" i="29"/>
  <c r="K178" i="29"/>
  <c r="J178" i="29"/>
  <c r="I178" i="29"/>
  <c r="H178" i="29"/>
  <c r="G178" i="29"/>
  <c r="F178" i="29"/>
  <c r="E178" i="29"/>
  <c r="D178" i="29"/>
  <c r="F53" i="36"/>
  <c r="E53" i="36"/>
  <c r="D53" i="36"/>
  <c r="C53" i="36"/>
  <c r="F53" i="35"/>
  <c r="E53" i="35"/>
  <c r="D53" i="35"/>
  <c r="C53" i="35"/>
  <c r="F53" i="34"/>
  <c r="E53" i="34"/>
  <c r="D53" i="34"/>
  <c r="C53" i="34"/>
  <c r="F53" i="33"/>
  <c r="E53" i="33"/>
  <c r="D53" i="33"/>
  <c r="C53" i="33"/>
  <c r="F44" i="32"/>
  <c r="E44" i="32"/>
  <c r="D44" i="32"/>
  <c r="C44" i="32"/>
  <c r="F53" i="31"/>
  <c r="E53" i="31"/>
  <c r="D53" i="31"/>
  <c r="C53" i="31"/>
  <c r="F53" i="30"/>
  <c r="E53" i="30"/>
  <c r="D53" i="30"/>
  <c r="C53" i="30"/>
  <c r="F53" i="29"/>
  <c r="E53" i="29"/>
  <c r="D53" i="29"/>
  <c r="C53" i="29"/>
  <c r="F53" i="10"/>
  <c r="E53" i="10"/>
  <c r="D53" i="10"/>
  <c r="C53" i="10"/>
  <c r="F44" i="2"/>
  <c r="C44" i="2"/>
  <c r="O17" i="36"/>
  <c r="O17" i="35"/>
  <c r="O17" i="34"/>
  <c r="O78" i="28" s="1"/>
  <c r="O17" i="33"/>
  <c r="O14" i="32"/>
  <c r="O17" i="31"/>
  <c r="O17" i="30"/>
  <c r="O71" i="28" s="1"/>
  <c r="O17" i="29"/>
  <c r="O70" i="28" s="1"/>
  <c r="O17" i="10"/>
  <c r="O69" i="28" s="1"/>
  <c r="O14" i="2"/>
  <c r="O68" i="28" s="1"/>
  <c r="O80" i="28"/>
  <c r="O79" i="28"/>
  <c r="O76" i="28"/>
  <c r="O72" i="28"/>
  <c r="AH53" i="28"/>
  <c r="AG53" i="28"/>
  <c r="AF53" i="28"/>
  <c r="AE53" i="28"/>
  <c r="AD53" i="28"/>
  <c r="AC53" i="28"/>
  <c r="AH52" i="28"/>
  <c r="AH54" i="28" s="1"/>
  <c r="AG52" i="28"/>
  <c r="AF52" i="28"/>
  <c r="AE52" i="28"/>
  <c r="AD52" i="28"/>
  <c r="AC52" i="28"/>
  <c r="AH51" i="28"/>
  <c r="AG51" i="28"/>
  <c r="AF51" i="28"/>
  <c r="AE51" i="28"/>
  <c r="AD51" i="28"/>
  <c r="AC51" i="28"/>
  <c r="AH50" i="28"/>
  <c r="AG50" i="28"/>
  <c r="AF50" i="28"/>
  <c r="AE50" i="28"/>
  <c r="AD50" i="28"/>
  <c r="AC50" i="28"/>
  <c r="AA50" i="28"/>
  <c r="M50" i="28" s="1"/>
  <c r="Z50" i="28"/>
  <c r="X50" i="28"/>
  <c r="W50" i="28"/>
  <c r="V50" i="28"/>
  <c r="U50" i="28"/>
  <c r="T50" i="28"/>
  <c r="R50" i="28"/>
  <c r="Q50" i="28"/>
  <c r="AH46" i="28"/>
  <c r="AG46" i="28"/>
  <c r="AF46" i="28"/>
  <c r="AE46" i="28"/>
  <c r="AD46" i="28"/>
  <c r="AC46" i="28"/>
  <c r="AA46" i="28"/>
  <c r="Z46" i="28"/>
  <c r="X46" i="28"/>
  <c r="W46" i="28"/>
  <c r="V46" i="28"/>
  <c r="U46" i="28"/>
  <c r="T46" i="28"/>
  <c r="R46" i="28"/>
  <c r="Q46" i="28"/>
  <c r="AH42" i="28"/>
  <c r="AG42" i="28"/>
  <c r="AF42" i="28"/>
  <c r="AE42" i="28"/>
  <c r="AD42" i="28"/>
  <c r="AC42" i="28"/>
  <c r="AA42" i="28"/>
  <c r="Z42" i="28"/>
  <c r="X42" i="28"/>
  <c r="W42" i="28"/>
  <c r="V42" i="28"/>
  <c r="U42" i="28"/>
  <c r="T42" i="28"/>
  <c r="R42" i="28"/>
  <c r="Q42" i="28"/>
  <c r="AH38" i="28"/>
  <c r="AG38" i="28"/>
  <c r="AF38" i="28"/>
  <c r="AE38" i="28"/>
  <c r="AD38" i="28"/>
  <c r="AC38" i="28"/>
  <c r="AA38" i="28"/>
  <c r="Z38" i="28"/>
  <c r="X38" i="28"/>
  <c r="W38" i="28"/>
  <c r="V38" i="28"/>
  <c r="U38" i="28"/>
  <c r="T38" i="28"/>
  <c r="R38" i="28"/>
  <c r="Q38" i="28"/>
  <c r="AB50" i="28"/>
  <c r="AB46" i="28"/>
  <c r="AB42" i="28"/>
  <c r="AB38" i="28"/>
  <c r="N46" i="28"/>
  <c r="K46" i="28"/>
  <c r="AG54" i="28"/>
  <c r="D46" i="28"/>
  <c r="D50" i="28"/>
  <c r="D38" i="28"/>
  <c r="K42" i="28"/>
  <c r="C13" i="28"/>
  <c r="D13" i="28"/>
  <c r="E13" i="28"/>
  <c r="D79" i="2"/>
  <c r="E79" i="2" s="1"/>
  <c r="F79" i="2" s="1"/>
  <c r="G79" i="2" s="1"/>
  <c r="H79" i="2" s="1"/>
  <c r="I79" i="2" s="1"/>
  <c r="J79" i="2" s="1"/>
  <c r="K79" i="2" s="1"/>
  <c r="L79" i="2" s="1"/>
  <c r="M79" i="2" s="1"/>
  <c r="N79" i="2" s="1"/>
  <c r="O79" i="2" s="1"/>
  <c r="C38" i="28"/>
  <c r="C42" i="28"/>
  <c r="C46" i="28"/>
  <c r="C50" i="28"/>
  <c r="C57" i="33"/>
  <c r="C57" i="10"/>
  <c r="C98" i="10" s="1"/>
  <c r="I99" i="34"/>
  <c r="F99" i="34"/>
  <c r="D91" i="33"/>
  <c r="E91" i="33"/>
  <c r="F91" i="33"/>
  <c r="G91" i="33"/>
  <c r="H91" i="33"/>
  <c r="I91" i="33"/>
  <c r="J91" i="33"/>
  <c r="K91" i="33"/>
  <c r="L91" i="33"/>
  <c r="M91" i="33"/>
  <c r="N91" i="33"/>
  <c r="O91" i="33"/>
  <c r="O85" i="43" s="1"/>
  <c r="C91" i="33"/>
  <c r="D91" i="36"/>
  <c r="E91" i="36"/>
  <c r="F91" i="36"/>
  <c r="G91" i="36"/>
  <c r="H91" i="36"/>
  <c r="I91" i="36"/>
  <c r="J91" i="36"/>
  <c r="K91" i="36"/>
  <c r="L91" i="36"/>
  <c r="M91" i="36"/>
  <c r="N91" i="36"/>
  <c r="O91" i="36"/>
  <c r="D92" i="36"/>
  <c r="E92" i="36"/>
  <c r="F92" i="36"/>
  <c r="G92" i="36"/>
  <c r="H92" i="36"/>
  <c r="I92" i="36"/>
  <c r="J92" i="36"/>
  <c r="K92" i="36"/>
  <c r="L92" i="36"/>
  <c r="M92" i="36"/>
  <c r="N92" i="36"/>
  <c r="O92" i="36"/>
  <c r="D93" i="36"/>
  <c r="E93" i="36"/>
  <c r="F93" i="36"/>
  <c r="G93" i="36"/>
  <c r="H93" i="36"/>
  <c r="I93" i="36"/>
  <c r="J93" i="36"/>
  <c r="K93" i="36"/>
  <c r="L93" i="36"/>
  <c r="M93" i="36"/>
  <c r="N93" i="36"/>
  <c r="O93" i="36"/>
  <c r="D94" i="36"/>
  <c r="E94" i="36"/>
  <c r="F94" i="36"/>
  <c r="G94" i="36"/>
  <c r="H94" i="36"/>
  <c r="I94" i="36"/>
  <c r="J94" i="36"/>
  <c r="K94" i="36"/>
  <c r="L94" i="36"/>
  <c r="M94" i="36"/>
  <c r="N94" i="36"/>
  <c r="O94" i="36"/>
  <c r="D95" i="36"/>
  <c r="E95" i="36"/>
  <c r="F95" i="36"/>
  <c r="G95" i="36"/>
  <c r="H95" i="36"/>
  <c r="I95" i="36"/>
  <c r="J95" i="36"/>
  <c r="K95" i="36"/>
  <c r="L95" i="36"/>
  <c r="M95" i="36"/>
  <c r="N95" i="36"/>
  <c r="O95" i="36"/>
  <c r="D96" i="36"/>
  <c r="E96" i="36"/>
  <c r="F96" i="36"/>
  <c r="G96" i="36"/>
  <c r="H96" i="36"/>
  <c r="I96" i="36"/>
  <c r="J96" i="36"/>
  <c r="K96" i="36"/>
  <c r="L96" i="36"/>
  <c r="M96" i="36"/>
  <c r="N96" i="36"/>
  <c r="O96" i="36"/>
  <c r="D97" i="36"/>
  <c r="E97" i="36"/>
  <c r="F97" i="36"/>
  <c r="G97" i="36"/>
  <c r="H97" i="36"/>
  <c r="I97" i="36"/>
  <c r="J97" i="36"/>
  <c r="K97" i="36"/>
  <c r="L97" i="36"/>
  <c r="M97" i="36"/>
  <c r="N97" i="36"/>
  <c r="O97" i="36"/>
  <c r="D98" i="36"/>
  <c r="E98" i="36"/>
  <c r="F98" i="36"/>
  <c r="G98" i="36"/>
  <c r="H98" i="36"/>
  <c r="I98" i="36"/>
  <c r="J98" i="36"/>
  <c r="K98" i="36"/>
  <c r="L98" i="36"/>
  <c r="M98" i="36"/>
  <c r="N98" i="36"/>
  <c r="O98" i="36"/>
  <c r="D99" i="36"/>
  <c r="E99" i="36"/>
  <c r="F99" i="36"/>
  <c r="G99" i="36"/>
  <c r="H99" i="36"/>
  <c r="I99" i="36"/>
  <c r="J99" i="36"/>
  <c r="K99" i="36"/>
  <c r="L99" i="36"/>
  <c r="M99" i="36"/>
  <c r="N99" i="36"/>
  <c r="O99" i="36"/>
  <c r="D100" i="36"/>
  <c r="E100" i="36"/>
  <c r="F100" i="36"/>
  <c r="G100" i="36"/>
  <c r="H100" i="36"/>
  <c r="I100" i="36"/>
  <c r="J100" i="36"/>
  <c r="K100" i="36"/>
  <c r="L100" i="36"/>
  <c r="M100" i="36"/>
  <c r="N100" i="36"/>
  <c r="O100" i="36"/>
  <c r="D101" i="36"/>
  <c r="E101" i="36"/>
  <c r="F101" i="36"/>
  <c r="G101" i="36"/>
  <c r="H101" i="36"/>
  <c r="I101" i="36"/>
  <c r="J101" i="36"/>
  <c r="K101" i="36"/>
  <c r="L101" i="36"/>
  <c r="M101" i="36"/>
  <c r="N101" i="36"/>
  <c r="O101" i="36"/>
  <c r="D102" i="36"/>
  <c r="E102" i="36"/>
  <c r="F102" i="36"/>
  <c r="G102" i="36"/>
  <c r="H102" i="36"/>
  <c r="I102" i="36"/>
  <c r="J102" i="36"/>
  <c r="K102" i="36"/>
  <c r="L102" i="36"/>
  <c r="M102" i="36"/>
  <c r="N102" i="36"/>
  <c r="O102" i="36"/>
  <c r="D103" i="36"/>
  <c r="E103" i="36"/>
  <c r="F103" i="36"/>
  <c r="G103" i="36"/>
  <c r="H103" i="36"/>
  <c r="I103" i="36"/>
  <c r="J103" i="36"/>
  <c r="K103" i="36"/>
  <c r="L103" i="36"/>
  <c r="M103" i="36"/>
  <c r="N103" i="36"/>
  <c r="O103" i="36"/>
  <c r="C92" i="36"/>
  <c r="C93" i="36"/>
  <c r="C94" i="36"/>
  <c r="C95" i="36"/>
  <c r="C96" i="36"/>
  <c r="C97" i="36"/>
  <c r="C98" i="36"/>
  <c r="C99" i="36"/>
  <c r="C100" i="36"/>
  <c r="C101" i="36"/>
  <c r="C102" i="36"/>
  <c r="C103" i="36"/>
  <c r="C91" i="36"/>
  <c r="D91" i="35"/>
  <c r="E91" i="35"/>
  <c r="F91" i="35"/>
  <c r="G91" i="35"/>
  <c r="H91" i="35"/>
  <c r="I91" i="35"/>
  <c r="J91" i="35"/>
  <c r="K91" i="35"/>
  <c r="L91" i="35"/>
  <c r="M91" i="35"/>
  <c r="N91" i="35"/>
  <c r="O91" i="35"/>
  <c r="D92" i="35"/>
  <c r="E92" i="35"/>
  <c r="F92" i="35"/>
  <c r="G92" i="35"/>
  <c r="H92" i="35"/>
  <c r="I92" i="35"/>
  <c r="J92" i="35"/>
  <c r="K92" i="35"/>
  <c r="L92" i="35"/>
  <c r="M92" i="35"/>
  <c r="N92" i="35"/>
  <c r="O92" i="35"/>
  <c r="D93" i="35"/>
  <c r="E93" i="35"/>
  <c r="F93" i="35"/>
  <c r="G93" i="35"/>
  <c r="H93" i="35"/>
  <c r="I93" i="35"/>
  <c r="J93" i="35"/>
  <c r="K93" i="35"/>
  <c r="L93" i="35"/>
  <c r="M93" i="35"/>
  <c r="N93" i="35"/>
  <c r="O93" i="35"/>
  <c r="D94" i="35"/>
  <c r="E94" i="35"/>
  <c r="F94" i="35"/>
  <c r="G94" i="35"/>
  <c r="H94" i="35"/>
  <c r="I94" i="35"/>
  <c r="J94" i="35"/>
  <c r="K94" i="35"/>
  <c r="L94" i="35"/>
  <c r="M94" i="35"/>
  <c r="N94" i="35"/>
  <c r="O94" i="35"/>
  <c r="D95" i="35"/>
  <c r="E95" i="35"/>
  <c r="F95" i="35"/>
  <c r="G95" i="35"/>
  <c r="H95" i="35"/>
  <c r="I95" i="35"/>
  <c r="J95" i="35"/>
  <c r="K95" i="35"/>
  <c r="L95" i="35"/>
  <c r="M95" i="35"/>
  <c r="N95" i="35"/>
  <c r="O95" i="35"/>
  <c r="D96" i="35"/>
  <c r="E96" i="35"/>
  <c r="F96" i="35"/>
  <c r="G96" i="35"/>
  <c r="H96" i="35"/>
  <c r="I96" i="35"/>
  <c r="J96" i="35"/>
  <c r="K96" i="35"/>
  <c r="L96" i="35"/>
  <c r="M96" i="35"/>
  <c r="N96" i="35"/>
  <c r="O96" i="35"/>
  <c r="D97" i="35"/>
  <c r="E97" i="35"/>
  <c r="F97" i="35"/>
  <c r="G97" i="35"/>
  <c r="H97" i="35"/>
  <c r="I97" i="35"/>
  <c r="J97" i="35"/>
  <c r="K97" i="35"/>
  <c r="L97" i="35"/>
  <c r="M97" i="35"/>
  <c r="N97" i="35"/>
  <c r="O97" i="35"/>
  <c r="D98" i="35"/>
  <c r="E98" i="35"/>
  <c r="F98" i="35"/>
  <c r="G98" i="35"/>
  <c r="H98" i="35"/>
  <c r="I98" i="35"/>
  <c r="J98" i="35"/>
  <c r="K98" i="35"/>
  <c r="L98" i="35"/>
  <c r="M98" i="35"/>
  <c r="N98" i="35"/>
  <c r="O98" i="35"/>
  <c r="D99" i="35"/>
  <c r="E99" i="35"/>
  <c r="F99" i="35"/>
  <c r="G99" i="35"/>
  <c r="H99" i="35"/>
  <c r="I99" i="35"/>
  <c r="J99" i="35"/>
  <c r="K99" i="35"/>
  <c r="L99" i="35"/>
  <c r="M99" i="35"/>
  <c r="N99" i="35"/>
  <c r="O99" i="35"/>
  <c r="D100" i="35"/>
  <c r="E100" i="35"/>
  <c r="F100" i="35"/>
  <c r="G100" i="35"/>
  <c r="H100" i="35"/>
  <c r="I100" i="35"/>
  <c r="J100" i="35"/>
  <c r="K100" i="35"/>
  <c r="L100" i="35"/>
  <c r="M100" i="35"/>
  <c r="N100" i="35"/>
  <c r="O100" i="35"/>
  <c r="D101" i="35"/>
  <c r="E101" i="35"/>
  <c r="F101" i="35"/>
  <c r="G101" i="35"/>
  <c r="H101" i="35"/>
  <c r="I101" i="35"/>
  <c r="J101" i="35"/>
  <c r="K101" i="35"/>
  <c r="L101" i="35"/>
  <c r="M101" i="35"/>
  <c r="N101" i="35"/>
  <c r="O101" i="35"/>
  <c r="D102" i="35"/>
  <c r="E102" i="35"/>
  <c r="F102" i="35"/>
  <c r="G102" i="35"/>
  <c r="H102" i="35"/>
  <c r="I102" i="35"/>
  <c r="J102" i="35"/>
  <c r="K102" i="35"/>
  <c r="L102" i="35"/>
  <c r="M102" i="35"/>
  <c r="N102" i="35"/>
  <c r="O102" i="35"/>
  <c r="D103" i="35"/>
  <c r="E103" i="35"/>
  <c r="F103" i="35"/>
  <c r="G103" i="35"/>
  <c r="H103" i="35"/>
  <c r="I103" i="35"/>
  <c r="J103" i="35"/>
  <c r="K103" i="35"/>
  <c r="L103" i="35"/>
  <c r="M103" i="35"/>
  <c r="N103" i="35"/>
  <c r="O103" i="35"/>
  <c r="C92" i="35"/>
  <c r="C93" i="35"/>
  <c r="C94" i="35"/>
  <c r="C95" i="35"/>
  <c r="C96" i="35"/>
  <c r="C97" i="35"/>
  <c r="C98" i="35"/>
  <c r="C99" i="35"/>
  <c r="C100" i="35"/>
  <c r="C101" i="35"/>
  <c r="C102" i="35"/>
  <c r="C103" i="35"/>
  <c r="C91" i="35"/>
  <c r="D91" i="34"/>
  <c r="E91" i="34"/>
  <c r="F91" i="34"/>
  <c r="G91" i="34"/>
  <c r="H91" i="34"/>
  <c r="I91" i="34"/>
  <c r="J91" i="34"/>
  <c r="K91" i="34"/>
  <c r="L91" i="34"/>
  <c r="M91" i="34"/>
  <c r="N91" i="34"/>
  <c r="O91" i="34"/>
  <c r="D92" i="34"/>
  <c r="E92" i="34"/>
  <c r="F92" i="34"/>
  <c r="G92" i="34"/>
  <c r="H92" i="34"/>
  <c r="I92" i="34"/>
  <c r="J92" i="34"/>
  <c r="K92" i="34"/>
  <c r="L92" i="34"/>
  <c r="M92" i="34"/>
  <c r="N92" i="34"/>
  <c r="O92" i="34"/>
  <c r="D93" i="34"/>
  <c r="E93" i="34"/>
  <c r="F93" i="34"/>
  <c r="G93" i="34"/>
  <c r="H93" i="34"/>
  <c r="I93" i="34"/>
  <c r="J93" i="34"/>
  <c r="K93" i="34"/>
  <c r="L93" i="34"/>
  <c r="M93" i="34"/>
  <c r="N93" i="34"/>
  <c r="O93" i="34"/>
  <c r="D94" i="34"/>
  <c r="E94" i="34"/>
  <c r="F94" i="34"/>
  <c r="G94" i="34"/>
  <c r="H94" i="34"/>
  <c r="I94" i="34"/>
  <c r="J94" i="34"/>
  <c r="K94" i="34"/>
  <c r="L94" i="34"/>
  <c r="M94" i="34"/>
  <c r="N94" i="34"/>
  <c r="O94" i="34"/>
  <c r="D95" i="34"/>
  <c r="E95" i="34"/>
  <c r="F95" i="34"/>
  <c r="G95" i="34"/>
  <c r="H95" i="34"/>
  <c r="I95" i="34"/>
  <c r="J95" i="34"/>
  <c r="K95" i="34"/>
  <c r="L95" i="34"/>
  <c r="M95" i="34"/>
  <c r="N95" i="34"/>
  <c r="O95" i="34"/>
  <c r="D96" i="34"/>
  <c r="E96" i="34"/>
  <c r="F96" i="34"/>
  <c r="G96" i="34"/>
  <c r="H96" i="34"/>
  <c r="I96" i="34"/>
  <c r="J96" i="34"/>
  <c r="K96" i="34"/>
  <c r="L96" i="34"/>
  <c r="M96" i="34"/>
  <c r="N96" i="34"/>
  <c r="O96" i="34"/>
  <c r="D97" i="34"/>
  <c r="E97" i="34"/>
  <c r="F97" i="34"/>
  <c r="G97" i="34"/>
  <c r="H97" i="34"/>
  <c r="I97" i="34"/>
  <c r="J97" i="34"/>
  <c r="K97" i="34"/>
  <c r="L97" i="34"/>
  <c r="M97" i="34"/>
  <c r="N97" i="34"/>
  <c r="O97" i="34"/>
  <c r="D98" i="34"/>
  <c r="E98" i="34"/>
  <c r="F98" i="34"/>
  <c r="G98" i="34"/>
  <c r="H98" i="34"/>
  <c r="I98" i="34"/>
  <c r="J98" i="34"/>
  <c r="K98" i="34"/>
  <c r="L98" i="34"/>
  <c r="M98" i="34"/>
  <c r="N98" i="34"/>
  <c r="O98" i="34"/>
  <c r="D99" i="34"/>
  <c r="E99" i="34"/>
  <c r="G99" i="34"/>
  <c r="H99" i="34"/>
  <c r="J99" i="34"/>
  <c r="K99" i="34"/>
  <c r="L99" i="34"/>
  <c r="M99" i="34"/>
  <c r="N99" i="34"/>
  <c r="O99" i="34"/>
  <c r="D100" i="34"/>
  <c r="E100" i="34"/>
  <c r="F100" i="34"/>
  <c r="G100" i="34"/>
  <c r="H100" i="34"/>
  <c r="I100" i="34"/>
  <c r="J100" i="34"/>
  <c r="K100" i="34"/>
  <c r="L100" i="34"/>
  <c r="M100" i="34"/>
  <c r="N100" i="34"/>
  <c r="O100" i="34"/>
  <c r="D101" i="34"/>
  <c r="E101" i="34"/>
  <c r="F101" i="34"/>
  <c r="G101" i="34"/>
  <c r="H101" i="34"/>
  <c r="I101" i="34"/>
  <c r="J101" i="34"/>
  <c r="K101" i="34"/>
  <c r="L101" i="34"/>
  <c r="M101" i="34"/>
  <c r="N101" i="34"/>
  <c r="O101" i="34"/>
  <c r="D102" i="34"/>
  <c r="E102" i="34"/>
  <c r="F102" i="34"/>
  <c r="G102" i="34"/>
  <c r="H102" i="34"/>
  <c r="I102" i="34"/>
  <c r="J102" i="34"/>
  <c r="K102" i="34"/>
  <c r="L102" i="34"/>
  <c r="M102" i="34"/>
  <c r="N102" i="34"/>
  <c r="O102" i="34"/>
  <c r="D103" i="34"/>
  <c r="E103" i="34"/>
  <c r="F103" i="34"/>
  <c r="G103" i="34"/>
  <c r="H103" i="34"/>
  <c r="I103" i="34"/>
  <c r="J103" i="34"/>
  <c r="K103" i="34"/>
  <c r="L103" i="34"/>
  <c r="M103" i="34"/>
  <c r="N103" i="34"/>
  <c r="O103" i="34"/>
  <c r="C92" i="34"/>
  <c r="C93" i="34"/>
  <c r="C94" i="34"/>
  <c r="C95" i="34"/>
  <c r="C96" i="34"/>
  <c r="C97" i="34"/>
  <c r="C98" i="34"/>
  <c r="C99" i="34"/>
  <c r="C100" i="34"/>
  <c r="C101" i="34"/>
  <c r="C102" i="34"/>
  <c r="C103" i="34"/>
  <c r="C91" i="34"/>
  <c r="D76" i="32"/>
  <c r="E76" i="32"/>
  <c r="F76" i="32"/>
  <c r="G76" i="32"/>
  <c r="H76" i="32"/>
  <c r="I76" i="32"/>
  <c r="J76" i="32"/>
  <c r="K76" i="32"/>
  <c r="L76" i="32"/>
  <c r="M76" i="32"/>
  <c r="N76" i="32"/>
  <c r="O76" i="32"/>
  <c r="C76" i="32"/>
  <c r="O86" i="43"/>
  <c r="O88" i="43"/>
  <c r="B35" i="43"/>
  <c r="B53" i="43" s="1"/>
  <c r="B71" i="43" s="1"/>
  <c r="B20" i="43"/>
  <c r="B38" i="43" s="1"/>
  <c r="B56" i="43" s="1"/>
  <c r="B21" i="43"/>
  <c r="B22" i="43"/>
  <c r="B40" i="43" s="1"/>
  <c r="B58" i="43" s="1"/>
  <c r="B23" i="43"/>
  <c r="B41" i="43" s="1"/>
  <c r="B59" i="43" s="1"/>
  <c r="B24" i="43"/>
  <c r="B42" i="43" s="1"/>
  <c r="B60" i="43" s="1"/>
  <c r="B25" i="43"/>
  <c r="B26" i="43"/>
  <c r="B44" i="43" s="1"/>
  <c r="B62" i="43" s="1"/>
  <c r="B27" i="43"/>
  <c r="B45" i="43" s="1"/>
  <c r="B63" i="43" s="1"/>
  <c r="B28" i="43"/>
  <c r="B46" i="43" s="1"/>
  <c r="B64" i="43" s="1"/>
  <c r="B29" i="43"/>
  <c r="B47" i="43" s="1"/>
  <c r="B65" i="43" s="1"/>
  <c r="B30" i="43"/>
  <c r="B48" i="43" s="1"/>
  <c r="B66" i="43" s="1"/>
  <c r="B31" i="43"/>
  <c r="B49" i="43" s="1"/>
  <c r="B67" i="43" s="1"/>
  <c r="B32" i="43"/>
  <c r="B50" i="43" s="1"/>
  <c r="B68" i="43" s="1"/>
  <c r="B33" i="43"/>
  <c r="B51" i="43" s="1"/>
  <c r="B69" i="43" s="1"/>
  <c r="B34" i="43"/>
  <c r="B52" i="43" s="1"/>
  <c r="B39" i="43"/>
  <c r="B57" i="43" s="1"/>
  <c r="B43" i="43"/>
  <c r="B61" i="43" s="1"/>
  <c r="C63" i="32"/>
  <c r="Q75" i="29"/>
  <c r="B34" i="36"/>
  <c r="B52" i="36" s="1"/>
  <c r="B33" i="36"/>
  <c r="B51" i="36" s="1"/>
  <c r="B32" i="36"/>
  <c r="B50" i="36" s="1"/>
  <c r="B31" i="36"/>
  <c r="B49" i="36" s="1"/>
  <c r="B30" i="36"/>
  <c r="B48" i="36" s="1"/>
  <c r="B29" i="36"/>
  <c r="B47" i="36" s="1"/>
  <c r="B28" i="36"/>
  <c r="B46" i="36" s="1"/>
  <c r="B27" i="36"/>
  <c r="B45" i="36" s="1"/>
  <c r="B26" i="36"/>
  <c r="B44" i="36" s="1"/>
  <c r="B25" i="36"/>
  <c r="B43" i="36" s="1"/>
  <c r="B24" i="36"/>
  <c r="B42" i="36" s="1"/>
  <c r="B23" i="36"/>
  <c r="B41" i="36" s="1"/>
  <c r="B22" i="36"/>
  <c r="B40" i="36" s="1"/>
  <c r="B21" i="36"/>
  <c r="B39" i="36" s="1"/>
  <c r="B20" i="36"/>
  <c r="B38" i="36" s="1"/>
  <c r="B56" i="36" s="1"/>
  <c r="B17" i="36"/>
  <c r="B35" i="36" s="1"/>
  <c r="B53" i="36" s="1"/>
  <c r="B71" i="36" s="1"/>
  <c r="B34" i="35"/>
  <c r="B52" i="35" s="1"/>
  <c r="B33" i="35"/>
  <c r="B51" i="35" s="1"/>
  <c r="B32" i="35"/>
  <c r="B50" i="35" s="1"/>
  <c r="B68" i="35" s="1"/>
  <c r="B31" i="35"/>
  <c r="B49" i="35" s="1"/>
  <c r="B67" i="35" s="1"/>
  <c r="B30" i="35"/>
  <c r="B48" i="35" s="1"/>
  <c r="B29" i="35"/>
  <c r="B47" i="35" s="1"/>
  <c r="B28" i="35"/>
  <c r="B46" i="35" s="1"/>
  <c r="B27" i="35"/>
  <c r="B45" i="35" s="1"/>
  <c r="B63" i="35" s="1"/>
  <c r="B26" i="35"/>
  <c r="B44" i="35" s="1"/>
  <c r="B25" i="35"/>
  <c r="B43" i="35" s="1"/>
  <c r="B24" i="35"/>
  <c r="B42" i="35" s="1"/>
  <c r="B23" i="35"/>
  <c r="B41" i="35" s="1"/>
  <c r="B59" i="35" s="1"/>
  <c r="B22" i="35"/>
  <c r="B40" i="35" s="1"/>
  <c r="B58" i="35" s="1"/>
  <c r="B21" i="35"/>
  <c r="B39" i="35" s="1"/>
  <c r="B20" i="35"/>
  <c r="B38" i="35" s="1"/>
  <c r="B56" i="35" s="1"/>
  <c r="B17" i="35"/>
  <c r="B35" i="35" s="1"/>
  <c r="B53" i="35" s="1"/>
  <c r="B71" i="35" s="1"/>
  <c r="B34" i="34"/>
  <c r="B52" i="34" s="1"/>
  <c r="B33" i="34"/>
  <c r="B51" i="34" s="1"/>
  <c r="B32" i="34"/>
  <c r="B50" i="34" s="1"/>
  <c r="B31" i="34"/>
  <c r="B49" i="34" s="1"/>
  <c r="B30" i="34"/>
  <c r="B48" i="34" s="1"/>
  <c r="B29" i="34"/>
  <c r="B47" i="34" s="1"/>
  <c r="B28" i="34"/>
  <c r="B46" i="34" s="1"/>
  <c r="B27" i="34"/>
  <c r="B45" i="34" s="1"/>
  <c r="B26" i="34"/>
  <c r="B44" i="34" s="1"/>
  <c r="B25" i="34"/>
  <c r="B43" i="34" s="1"/>
  <c r="B24" i="34"/>
  <c r="B42" i="34" s="1"/>
  <c r="B23" i="34"/>
  <c r="B41" i="34" s="1"/>
  <c r="B22" i="34"/>
  <c r="B40" i="34" s="1"/>
  <c r="B21" i="34"/>
  <c r="B39" i="34" s="1"/>
  <c r="B17" i="34"/>
  <c r="B35" i="34" s="1"/>
  <c r="B53" i="34" s="1"/>
  <c r="B71" i="34" s="1"/>
  <c r="B34" i="33"/>
  <c r="B52" i="33" s="1"/>
  <c r="B33" i="33"/>
  <c r="B51" i="33" s="1"/>
  <c r="B32" i="33"/>
  <c r="B50" i="33" s="1"/>
  <c r="B31" i="33"/>
  <c r="B49" i="33" s="1"/>
  <c r="B30" i="33"/>
  <c r="B48" i="33" s="1"/>
  <c r="B66" i="33" s="1"/>
  <c r="B29" i="33"/>
  <c r="B47" i="33" s="1"/>
  <c r="B28" i="33"/>
  <c r="B46" i="33" s="1"/>
  <c r="B27" i="33"/>
  <c r="B45" i="33" s="1"/>
  <c r="B26" i="33"/>
  <c r="B44" i="33" s="1"/>
  <c r="B25" i="33"/>
  <c r="B43" i="33" s="1"/>
  <c r="B24" i="33"/>
  <c r="B42" i="33" s="1"/>
  <c r="B23" i="33"/>
  <c r="B41" i="33" s="1"/>
  <c r="B22" i="33"/>
  <c r="B40" i="33" s="1"/>
  <c r="B21" i="33"/>
  <c r="B39" i="33" s="1"/>
  <c r="B20" i="33"/>
  <c r="B38" i="33" s="1"/>
  <c r="O77" i="28"/>
  <c r="B17" i="33"/>
  <c r="B35" i="33" s="1"/>
  <c r="B53" i="33" s="1"/>
  <c r="B71" i="33" s="1"/>
  <c r="B29" i="32"/>
  <c r="B44" i="32" s="1"/>
  <c r="B59" i="32" s="1"/>
  <c r="B28" i="32"/>
  <c r="B43" i="32" s="1"/>
  <c r="B27" i="32"/>
  <c r="B42" i="32" s="1"/>
  <c r="B26" i="32"/>
  <c r="B41" i="32" s="1"/>
  <c r="B25" i="32"/>
  <c r="B40" i="32" s="1"/>
  <c r="B24" i="32"/>
  <c r="B39" i="32" s="1"/>
  <c r="B23" i="32"/>
  <c r="B38" i="32" s="1"/>
  <c r="B22" i="32"/>
  <c r="B37" i="32" s="1"/>
  <c r="B21" i="32"/>
  <c r="B36" i="32" s="1"/>
  <c r="B20" i="32"/>
  <c r="B35" i="32" s="1"/>
  <c r="B19" i="32"/>
  <c r="B34" i="32" s="1"/>
  <c r="B18" i="32"/>
  <c r="B33" i="32" s="1"/>
  <c r="B34" i="31"/>
  <c r="B52" i="31" s="1"/>
  <c r="B33" i="31"/>
  <c r="B51" i="31" s="1"/>
  <c r="B32" i="31"/>
  <c r="B50" i="31" s="1"/>
  <c r="B31" i="31"/>
  <c r="B49" i="31" s="1"/>
  <c r="B30" i="31"/>
  <c r="B48" i="31" s="1"/>
  <c r="B29" i="31"/>
  <c r="B47" i="31" s="1"/>
  <c r="B28" i="31"/>
  <c r="B46" i="31" s="1"/>
  <c r="B27" i="31"/>
  <c r="B45" i="31" s="1"/>
  <c r="B26" i="31"/>
  <c r="B44" i="31" s="1"/>
  <c r="B25" i="31"/>
  <c r="B43" i="31" s="1"/>
  <c r="B24" i="31"/>
  <c r="B42" i="31" s="1"/>
  <c r="B23" i="31"/>
  <c r="B41" i="31" s="1"/>
  <c r="B22" i="31"/>
  <c r="B40" i="31" s="1"/>
  <c r="B21" i="31"/>
  <c r="B39" i="31" s="1"/>
  <c r="B17" i="31"/>
  <c r="B35" i="31" s="1"/>
  <c r="B53" i="31" s="1"/>
  <c r="B71" i="31" s="1"/>
  <c r="B34" i="30"/>
  <c r="B52" i="30" s="1"/>
  <c r="B33" i="30"/>
  <c r="B51" i="30" s="1"/>
  <c r="B32" i="30"/>
  <c r="B50" i="30" s="1"/>
  <c r="B31" i="30"/>
  <c r="B49" i="30" s="1"/>
  <c r="B30" i="30"/>
  <c r="B48" i="30" s="1"/>
  <c r="B29" i="30"/>
  <c r="B47" i="30" s="1"/>
  <c r="B28" i="30"/>
  <c r="B46" i="30" s="1"/>
  <c r="B27" i="30"/>
  <c r="B45" i="30" s="1"/>
  <c r="B26" i="30"/>
  <c r="B44" i="30" s="1"/>
  <c r="B25" i="30"/>
  <c r="B43" i="30" s="1"/>
  <c r="B24" i="30"/>
  <c r="B42" i="30" s="1"/>
  <c r="B23" i="30"/>
  <c r="B41" i="30" s="1"/>
  <c r="B22" i="30"/>
  <c r="B40" i="30" s="1"/>
  <c r="B21" i="30"/>
  <c r="B39" i="30" s="1"/>
  <c r="B17" i="30"/>
  <c r="B35" i="30" s="1"/>
  <c r="B53" i="30" s="1"/>
  <c r="B71" i="30" s="1"/>
  <c r="B34" i="29"/>
  <c r="B52" i="29" s="1"/>
  <c r="B33" i="29"/>
  <c r="B51" i="29" s="1"/>
  <c r="B32" i="29"/>
  <c r="B50" i="29" s="1"/>
  <c r="B31" i="29"/>
  <c r="B49" i="29" s="1"/>
  <c r="B30" i="29"/>
  <c r="B48" i="29" s="1"/>
  <c r="B29" i="29"/>
  <c r="B47" i="29" s="1"/>
  <c r="B28" i="29"/>
  <c r="B46" i="29" s="1"/>
  <c r="B27" i="29"/>
  <c r="B45" i="29" s="1"/>
  <c r="B26" i="29"/>
  <c r="B44" i="29" s="1"/>
  <c r="B25" i="29"/>
  <c r="B43" i="29" s="1"/>
  <c r="B24" i="29"/>
  <c r="B42" i="29" s="1"/>
  <c r="B23" i="29"/>
  <c r="B41" i="29" s="1"/>
  <c r="B22" i="29"/>
  <c r="B40" i="29" s="1"/>
  <c r="B21" i="29"/>
  <c r="B39" i="29" s="1"/>
  <c r="B17" i="29"/>
  <c r="B35" i="29" s="1"/>
  <c r="B53" i="29" s="1"/>
  <c r="B71" i="29" s="1"/>
  <c r="B107" i="33"/>
  <c r="B84" i="33" s="1"/>
  <c r="B121" i="35"/>
  <c r="B86" i="35" s="1"/>
  <c r="B102" i="35" s="1"/>
  <c r="B112" i="35"/>
  <c r="B77" i="35" s="1"/>
  <c r="B93" i="35" s="1"/>
  <c r="B116" i="35"/>
  <c r="B81" i="35" s="1"/>
  <c r="B97" i="35" s="1"/>
  <c r="B120" i="35"/>
  <c r="B85" i="35" s="1"/>
  <c r="B101" i="35" s="1"/>
  <c r="C21" i="28"/>
  <c r="B17" i="10"/>
  <c r="B35" i="10" s="1"/>
  <c r="B53" i="10" s="1"/>
  <c r="B71" i="10" s="1"/>
  <c r="B31" i="10"/>
  <c r="B49" i="10" s="1"/>
  <c r="B32" i="10"/>
  <c r="B50" i="10" s="1"/>
  <c r="B33" i="10"/>
  <c r="B51" i="10" s="1"/>
  <c r="B34" i="10"/>
  <c r="B52" i="10" s="1"/>
  <c r="B30" i="10"/>
  <c r="B48" i="10" s="1"/>
  <c r="B29" i="10"/>
  <c r="B47" i="10" s="1"/>
  <c r="B28" i="10"/>
  <c r="B46" i="10" s="1"/>
  <c r="B27" i="10"/>
  <c r="B45" i="10" s="1"/>
  <c r="B26" i="10"/>
  <c r="B44" i="10" s="1"/>
  <c r="B25" i="10"/>
  <c r="B43" i="10" s="1"/>
  <c r="B24" i="10"/>
  <c r="B42" i="10" s="1"/>
  <c r="B23" i="10"/>
  <c r="B41" i="10" s="1"/>
  <c r="B22" i="10"/>
  <c r="B40" i="10" s="1"/>
  <c r="B21" i="10"/>
  <c r="B39" i="10" s="1"/>
  <c r="B28" i="2"/>
  <c r="B43" i="2" s="1"/>
  <c r="B29" i="2"/>
  <c r="B44" i="2" s="1"/>
  <c r="B59" i="2" s="1"/>
  <c r="B18" i="2"/>
  <c r="B33" i="2" s="1"/>
  <c r="B19" i="2"/>
  <c r="B34" i="2" s="1"/>
  <c r="B20" i="2"/>
  <c r="B35" i="2" s="1"/>
  <c r="B21" i="2"/>
  <c r="B36" i="2" s="1"/>
  <c r="B22" i="2"/>
  <c r="B37" i="2" s="1"/>
  <c r="B23" i="2"/>
  <c r="B38" i="2" s="1"/>
  <c r="B24" i="2"/>
  <c r="B39" i="2" s="1"/>
  <c r="B25" i="2"/>
  <c r="B40" i="2" s="1"/>
  <c r="B26" i="2"/>
  <c r="B41" i="2" s="1"/>
  <c r="B27" i="2"/>
  <c r="B42" i="2" s="1"/>
  <c r="E34" i="28"/>
  <c r="S34" i="28" s="1"/>
  <c r="C55" i="2"/>
  <c r="C90" i="2" s="1"/>
  <c r="C51" i="2"/>
  <c r="C86" i="2" s="1"/>
  <c r="C57" i="2"/>
  <c r="C92" i="2" s="1"/>
  <c r="S5" i="47" l="1"/>
  <c r="C51" i="28"/>
  <c r="C20" i="31"/>
  <c r="C183" i="31"/>
  <c r="C38" i="31"/>
  <c r="C203" i="31"/>
  <c r="C20" i="35"/>
  <c r="C109" i="31"/>
  <c r="C210" i="31"/>
  <c r="C90" i="35"/>
  <c r="C164" i="31"/>
  <c r="C74" i="31"/>
  <c r="C131" i="35"/>
  <c r="C90" i="31"/>
  <c r="C203" i="35"/>
  <c r="C131" i="31"/>
  <c r="C62" i="32"/>
  <c r="C32" i="32"/>
  <c r="C82" i="32"/>
  <c r="Q63" i="32"/>
  <c r="O81" i="28"/>
  <c r="Q75" i="34"/>
  <c r="Q77" i="34"/>
  <c r="Q79" i="34"/>
  <c r="Q76" i="34"/>
  <c r="Q80" i="34"/>
  <c r="Q82" i="34"/>
  <c r="B111" i="35"/>
  <c r="B76" i="35" s="1"/>
  <c r="B92" i="35" s="1"/>
  <c r="Q76" i="35"/>
  <c r="Q78" i="35"/>
  <c r="Q80" i="35"/>
  <c r="Q82" i="35"/>
  <c r="Q84" i="35"/>
  <c r="Q86" i="35"/>
  <c r="O64" i="28"/>
  <c r="T5" i="47"/>
  <c r="D52" i="28"/>
  <c r="C52" i="28"/>
  <c r="C54" i="28" s="1"/>
  <c r="S54" i="28"/>
  <c r="E51" i="28" s="1"/>
  <c r="C148" i="29"/>
  <c r="C20" i="33"/>
  <c r="C20" i="29"/>
  <c r="C183" i="29"/>
  <c r="C97" i="33"/>
  <c r="C38" i="29"/>
  <c r="C203" i="29"/>
  <c r="C109" i="29"/>
  <c r="C210" i="29"/>
  <c r="C74" i="29"/>
  <c r="C90" i="29"/>
  <c r="C131" i="29"/>
  <c r="C24" i="53"/>
  <c r="C17" i="53"/>
  <c r="D47" i="2"/>
  <c r="D2" i="53"/>
  <c r="AA54" i="28"/>
  <c r="M51" i="28" s="1"/>
  <c r="M38" i="28"/>
  <c r="M42" i="28"/>
  <c r="G46" i="28"/>
  <c r="AC54" i="28"/>
  <c r="AF54" i="28"/>
  <c r="K50" i="28"/>
  <c r="AE54" i="28"/>
  <c r="AD54" i="28"/>
  <c r="AD5" i="47"/>
  <c r="N38" i="28"/>
  <c r="F52" i="28"/>
  <c r="F54" i="28" s="1"/>
  <c r="V5" i="47"/>
  <c r="E38" i="28"/>
  <c r="Q76" i="29"/>
  <c r="Q78" i="29"/>
  <c r="Q80" i="29"/>
  <c r="Q82" i="29"/>
  <c r="Q84" i="29"/>
  <c r="Q86" i="29"/>
  <c r="Q79" i="30"/>
  <c r="Q85" i="30"/>
  <c r="Q87" i="30"/>
  <c r="Q82" i="31"/>
  <c r="Q84" i="31"/>
  <c r="Q86" i="31"/>
  <c r="Q76" i="33"/>
  <c r="Q78" i="33"/>
  <c r="Q80" i="33"/>
  <c r="Q82" i="33"/>
  <c r="Q84" i="33"/>
  <c r="Q86" i="33"/>
  <c r="Q81" i="34"/>
  <c r="Q83" i="34"/>
  <c r="Q85" i="34"/>
  <c r="Q87" i="34"/>
  <c r="Q75" i="36"/>
  <c r="Q77" i="36"/>
  <c r="Q79" i="36"/>
  <c r="Q81" i="36"/>
  <c r="Q83" i="36"/>
  <c r="Q85" i="36"/>
  <c r="Q87" i="36"/>
  <c r="Q77" i="29"/>
  <c r="Q79" i="29"/>
  <c r="Q81" i="29"/>
  <c r="Q83" i="29"/>
  <c r="Q85" i="29"/>
  <c r="Q87" i="29"/>
  <c r="Q80" i="30"/>
  <c r="Q84" i="30"/>
  <c r="Q86" i="30"/>
  <c r="Q75" i="31"/>
  <c r="Q77" i="31"/>
  <c r="Q79" i="31"/>
  <c r="Q81" i="31"/>
  <c r="Q83" i="31"/>
  <c r="Q85" i="31"/>
  <c r="Q87" i="31"/>
  <c r="Q75" i="33"/>
  <c r="Q77" i="33"/>
  <c r="Q79" i="33"/>
  <c r="Q81" i="33"/>
  <c r="Q83" i="33"/>
  <c r="Q85" i="33"/>
  <c r="Q87" i="33"/>
  <c r="Q78" i="34"/>
  <c r="Q84" i="34"/>
  <c r="Q86" i="34"/>
  <c r="Q75" i="35"/>
  <c r="Q77" i="35"/>
  <c r="Q79" i="35"/>
  <c r="Q81" i="35"/>
  <c r="Q83" i="35"/>
  <c r="Q85" i="35"/>
  <c r="Q87" i="35"/>
  <c r="Q76" i="36"/>
  <c r="Q78" i="36"/>
  <c r="Q80" i="36"/>
  <c r="Q82" i="36"/>
  <c r="Q84" i="36"/>
  <c r="Q86" i="36"/>
  <c r="O63" i="32"/>
  <c r="O69" i="32"/>
  <c r="Q64" i="32"/>
  <c r="Q66" i="32"/>
  <c r="Q68" i="32"/>
  <c r="Q70" i="32"/>
  <c r="Q72" i="32"/>
  <c r="Q65" i="32"/>
  <c r="Q67" i="32"/>
  <c r="Q69" i="32"/>
  <c r="Q71" i="32"/>
  <c r="C34" i="28"/>
  <c r="F5" i="28"/>
  <c r="E2" i="2"/>
  <c r="E2" i="53" s="1"/>
  <c r="C177" i="31"/>
  <c r="C19" i="32"/>
  <c r="C49" i="32"/>
  <c r="C84" i="32" s="1"/>
  <c r="C18" i="32"/>
  <c r="C48" i="32"/>
  <c r="C83" i="32" s="1"/>
  <c r="C28" i="29"/>
  <c r="C191" i="29"/>
  <c r="C172" i="29"/>
  <c r="C64" i="29"/>
  <c r="C117" i="29" s="1"/>
  <c r="C29" i="36"/>
  <c r="C192" i="36"/>
  <c r="C173" i="36"/>
  <c r="C65" i="36"/>
  <c r="C118" i="36" s="1"/>
  <c r="C24" i="35"/>
  <c r="D187" i="35" s="1"/>
  <c r="C168" i="35"/>
  <c r="C187" i="35"/>
  <c r="C60" i="35"/>
  <c r="C113" i="35" s="1"/>
  <c r="C29" i="30"/>
  <c r="C192" i="30"/>
  <c r="C173" i="30"/>
  <c r="C65" i="30"/>
  <c r="C118" i="30" s="1"/>
  <c r="C30" i="10"/>
  <c r="D66" i="10" s="1"/>
  <c r="D107" i="10" s="1"/>
  <c r="C66" i="10"/>
  <c r="C107" i="10" s="1"/>
  <c r="C27" i="31"/>
  <c r="C190" i="31"/>
  <c r="C171" i="31"/>
  <c r="C63" i="31"/>
  <c r="C116" i="31" s="1"/>
  <c r="C21" i="31"/>
  <c r="C184" i="31"/>
  <c r="C165" i="31"/>
  <c r="C57" i="31"/>
  <c r="C110" i="31" s="1"/>
  <c r="C22" i="35"/>
  <c r="C185" i="35"/>
  <c r="C166" i="35"/>
  <c r="C58" i="35"/>
  <c r="C111" i="35" s="1"/>
  <c r="C21" i="34"/>
  <c r="C165" i="34"/>
  <c r="C184" i="34"/>
  <c r="C57" i="34"/>
  <c r="C110" i="34" s="1"/>
  <c r="C23" i="32"/>
  <c r="D53" i="32" s="1"/>
  <c r="D88" i="32" s="1"/>
  <c r="C53" i="32"/>
  <c r="C88" i="32" s="1"/>
  <c r="C27" i="32"/>
  <c r="D57" i="32" s="1"/>
  <c r="D92" i="32" s="1"/>
  <c r="C57" i="32"/>
  <c r="C92" i="32" s="1"/>
  <c r="C22" i="33"/>
  <c r="C58" i="33"/>
  <c r="C99" i="33" s="1"/>
  <c r="C21" i="35"/>
  <c r="C184" i="35"/>
  <c r="C165" i="35"/>
  <c r="C57" i="35"/>
  <c r="C110" i="35" s="1"/>
  <c r="C28" i="36"/>
  <c r="C191" i="36"/>
  <c r="C172" i="36"/>
  <c r="C64" i="36"/>
  <c r="C117" i="36" s="1"/>
  <c r="C28" i="33"/>
  <c r="D64" i="33" s="1"/>
  <c r="D105" i="33" s="1"/>
  <c r="C64" i="33"/>
  <c r="C105" i="33" s="1"/>
  <c r="C23" i="10"/>
  <c r="D59" i="10" s="1"/>
  <c r="D100" i="10" s="1"/>
  <c r="C59" i="10"/>
  <c r="C100" i="10" s="1"/>
  <c r="C29" i="10"/>
  <c r="D65" i="10" s="1"/>
  <c r="D106" i="10" s="1"/>
  <c r="C65" i="10"/>
  <c r="C106" i="10" s="1"/>
  <c r="C27" i="36"/>
  <c r="D171" i="36" s="1"/>
  <c r="C190" i="36"/>
  <c r="C171" i="36"/>
  <c r="C63" i="36"/>
  <c r="C116" i="36" s="1"/>
  <c r="C32" i="35"/>
  <c r="C176" i="35"/>
  <c r="C195" i="35"/>
  <c r="C68" i="35"/>
  <c r="C121" i="35" s="1"/>
  <c r="C33" i="29"/>
  <c r="C177" i="29"/>
  <c r="C196" i="29"/>
  <c r="C69" i="29"/>
  <c r="C122" i="29" s="1"/>
  <c r="C24" i="29"/>
  <c r="C168" i="29"/>
  <c r="C187" i="29"/>
  <c r="C60" i="29"/>
  <c r="C113" i="29" s="1"/>
  <c r="C27" i="34"/>
  <c r="C190" i="34"/>
  <c r="C171" i="34"/>
  <c r="C63" i="34"/>
  <c r="C116" i="34" s="1"/>
  <c r="C28" i="10"/>
  <c r="C64" i="10"/>
  <c r="C105" i="10" s="1"/>
  <c r="C25" i="34"/>
  <c r="C188" i="34"/>
  <c r="C169" i="34"/>
  <c r="C61" i="34"/>
  <c r="C114" i="34" s="1"/>
  <c r="C32" i="33"/>
  <c r="C68" i="33"/>
  <c r="C109" i="33" s="1"/>
  <c r="C22" i="10"/>
  <c r="D58" i="10" s="1"/>
  <c r="D99" i="10" s="1"/>
  <c r="C58" i="10"/>
  <c r="C99" i="10" s="1"/>
  <c r="C31" i="31"/>
  <c r="C175" i="31"/>
  <c r="C194" i="31"/>
  <c r="C67" i="31"/>
  <c r="C120" i="31" s="1"/>
  <c r="C32" i="30"/>
  <c r="D195" i="30" s="1"/>
  <c r="C195" i="30"/>
  <c r="C176" i="30"/>
  <c r="C68" i="30"/>
  <c r="C121" i="30" s="1"/>
  <c r="C26" i="30"/>
  <c r="D170" i="30" s="1"/>
  <c r="C170" i="30"/>
  <c r="C189" i="30"/>
  <c r="C62" i="30"/>
  <c r="C115" i="30" s="1"/>
  <c r="C188" i="36"/>
  <c r="C169" i="36"/>
  <c r="C61" i="36"/>
  <c r="C114" i="36" s="1"/>
  <c r="C32" i="29"/>
  <c r="D195" i="29" s="1"/>
  <c r="C176" i="29"/>
  <c r="C195" i="29"/>
  <c r="C68" i="29"/>
  <c r="C121" i="29" s="1"/>
  <c r="C26" i="34"/>
  <c r="C189" i="34"/>
  <c r="C170" i="34"/>
  <c r="C62" i="34"/>
  <c r="C115" i="34" s="1"/>
  <c r="C33" i="10"/>
  <c r="D69" i="10" s="1"/>
  <c r="D110" i="10" s="1"/>
  <c r="C69" i="10"/>
  <c r="C110" i="10" s="1"/>
  <c r="C23" i="36"/>
  <c r="C186" i="36"/>
  <c r="C167" i="36"/>
  <c r="C59" i="36"/>
  <c r="C112" i="36" s="1"/>
  <c r="C29" i="34"/>
  <c r="C192" i="34"/>
  <c r="C173" i="34"/>
  <c r="C65" i="34"/>
  <c r="C118" i="34" s="1"/>
  <c r="C25" i="32"/>
  <c r="D55" i="32" s="1"/>
  <c r="D90" i="32" s="1"/>
  <c r="C55" i="32"/>
  <c r="C90" i="32" s="1"/>
  <c r="C26" i="10"/>
  <c r="C62" i="10"/>
  <c r="C103" i="10" s="1"/>
  <c r="C31" i="36"/>
  <c r="D194" i="36" s="1"/>
  <c r="C194" i="36"/>
  <c r="C175" i="36"/>
  <c r="C67" i="36"/>
  <c r="C120" i="36" s="1"/>
  <c r="C31" i="34"/>
  <c r="C194" i="34"/>
  <c r="C175" i="34"/>
  <c r="C67" i="34"/>
  <c r="C120" i="34" s="1"/>
  <c r="C27" i="30"/>
  <c r="C190" i="30"/>
  <c r="C171" i="30"/>
  <c r="C63" i="30"/>
  <c r="C116" i="30" s="1"/>
  <c r="C24" i="31"/>
  <c r="D187" i="31" s="1"/>
  <c r="C187" i="31"/>
  <c r="C168" i="31"/>
  <c r="C60" i="31"/>
  <c r="C113" i="31" s="1"/>
  <c r="C32" i="36"/>
  <c r="D195" i="36" s="1"/>
  <c r="C176" i="36"/>
  <c r="C195" i="36"/>
  <c r="C68" i="36"/>
  <c r="C121" i="36" s="1"/>
  <c r="C28" i="35"/>
  <c r="C172" i="35"/>
  <c r="C191" i="35"/>
  <c r="C64" i="35"/>
  <c r="C117" i="35" s="1"/>
  <c r="C21" i="29"/>
  <c r="C165" i="29"/>
  <c r="C184" i="29"/>
  <c r="C57" i="29"/>
  <c r="C26" i="32"/>
  <c r="D56" i="32" s="1"/>
  <c r="D91" i="32" s="1"/>
  <c r="C56" i="32"/>
  <c r="C91" i="32" s="1"/>
  <c r="C33" i="36"/>
  <c r="C196" i="36"/>
  <c r="C177" i="36"/>
  <c r="C69" i="36"/>
  <c r="C122" i="36" s="1"/>
  <c r="C33" i="34"/>
  <c r="C177" i="34"/>
  <c r="C196" i="34"/>
  <c r="C69" i="34"/>
  <c r="C122" i="34" s="1"/>
  <c r="C31" i="33"/>
  <c r="C67" i="33"/>
  <c r="C108" i="33" s="1"/>
  <c r="C30" i="31"/>
  <c r="C193" i="31"/>
  <c r="C174" i="31"/>
  <c r="C66" i="31"/>
  <c r="C119" i="31" s="1"/>
  <c r="C23" i="31"/>
  <c r="C167" i="31"/>
  <c r="C186" i="31"/>
  <c r="C59" i="31"/>
  <c r="C112" i="31" s="1"/>
  <c r="C22" i="36"/>
  <c r="C166" i="36"/>
  <c r="C185" i="36"/>
  <c r="C58" i="36"/>
  <c r="C111" i="36" s="1"/>
  <c r="C23" i="34"/>
  <c r="C186" i="34"/>
  <c r="C167" i="34"/>
  <c r="C59" i="34"/>
  <c r="C112" i="34" s="1"/>
  <c r="C33" i="33"/>
  <c r="D69" i="33" s="1"/>
  <c r="D110" i="33" s="1"/>
  <c r="C69" i="33"/>
  <c r="C110" i="33" s="1"/>
  <c r="C21" i="32"/>
  <c r="D51" i="32" s="1"/>
  <c r="D86" i="32" s="1"/>
  <c r="C51" i="32"/>
  <c r="C86" i="32" s="1"/>
  <c r="C26" i="33"/>
  <c r="D62" i="33" s="1"/>
  <c r="D103" i="33" s="1"/>
  <c r="C62" i="33"/>
  <c r="C103" i="33" s="1"/>
  <c r="C24" i="10"/>
  <c r="D60" i="10" s="1"/>
  <c r="D101" i="10" s="1"/>
  <c r="C60" i="10"/>
  <c r="C101" i="10" s="1"/>
  <c r="C26" i="29"/>
  <c r="C170" i="29"/>
  <c r="C189" i="29"/>
  <c r="C62" i="29"/>
  <c r="C115" i="29" s="1"/>
  <c r="C29" i="31"/>
  <c r="C192" i="31"/>
  <c r="C173" i="31"/>
  <c r="C65" i="31"/>
  <c r="C118" i="31" s="1"/>
  <c r="C22" i="31"/>
  <c r="C166" i="31"/>
  <c r="C185" i="31"/>
  <c r="C58" i="31"/>
  <c r="C111" i="31" s="1"/>
  <c r="C30" i="30"/>
  <c r="C174" i="30"/>
  <c r="C193" i="30"/>
  <c r="C66" i="30"/>
  <c r="C119" i="30" s="1"/>
  <c r="C23" i="30"/>
  <c r="C186" i="30"/>
  <c r="C167" i="30"/>
  <c r="C59" i="30"/>
  <c r="C112" i="30" s="1"/>
  <c r="C30" i="36"/>
  <c r="C174" i="36"/>
  <c r="C193" i="36"/>
  <c r="C66" i="36"/>
  <c r="C119" i="36" s="1"/>
  <c r="C98" i="33"/>
  <c r="O76" i="29"/>
  <c r="O78" i="29"/>
  <c r="O80" i="29"/>
  <c r="O86" i="29"/>
  <c r="O79" i="30"/>
  <c r="O81" i="36"/>
  <c r="O83" i="30"/>
  <c r="O85" i="36"/>
  <c r="O87" i="33"/>
  <c r="O87" i="43"/>
  <c r="B112" i="36"/>
  <c r="B77" i="36" s="1"/>
  <c r="B59" i="36"/>
  <c r="B120" i="36"/>
  <c r="B85" i="36" s="1"/>
  <c r="B67" i="36"/>
  <c r="B113" i="36"/>
  <c r="B78" i="36" s="1"/>
  <c r="B60" i="36"/>
  <c r="B121" i="36"/>
  <c r="B86" i="36" s="1"/>
  <c r="B68" i="36"/>
  <c r="B115" i="36"/>
  <c r="B80" i="36" s="1"/>
  <c r="B62" i="36"/>
  <c r="B123" i="36"/>
  <c r="B70" i="36"/>
  <c r="B114" i="36"/>
  <c r="B79" i="36" s="1"/>
  <c r="B61" i="36"/>
  <c r="B116" i="36"/>
  <c r="B81" i="36" s="1"/>
  <c r="B63" i="36"/>
  <c r="B117" i="36"/>
  <c r="B82" i="36" s="1"/>
  <c r="B64" i="36"/>
  <c r="B110" i="36"/>
  <c r="B75" i="36" s="1"/>
  <c r="B57" i="36"/>
  <c r="B118" i="36"/>
  <c r="B83" i="36" s="1"/>
  <c r="B65" i="36"/>
  <c r="B122" i="36"/>
  <c r="B87" i="36" s="1"/>
  <c r="B69" i="36"/>
  <c r="B111" i="36"/>
  <c r="B76" i="36" s="1"/>
  <c r="B58" i="36"/>
  <c r="B119" i="36"/>
  <c r="B84" i="36" s="1"/>
  <c r="B66" i="36"/>
  <c r="B113" i="35"/>
  <c r="B78" i="35" s="1"/>
  <c r="B94" i="35" s="1"/>
  <c r="B60" i="35"/>
  <c r="B114" i="35"/>
  <c r="B79" i="35" s="1"/>
  <c r="B95" i="35" s="1"/>
  <c r="B61" i="35"/>
  <c r="B122" i="35"/>
  <c r="B87" i="35" s="1"/>
  <c r="B103" i="35" s="1"/>
  <c r="B69" i="35"/>
  <c r="B115" i="35"/>
  <c r="B80" i="35" s="1"/>
  <c r="B96" i="35" s="1"/>
  <c r="B62" i="35"/>
  <c r="B123" i="35"/>
  <c r="B70" i="35"/>
  <c r="B117" i="35"/>
  <c r="B82" i="35" s="1"/>
  <c r="B98" i="35" s="1"/>
  <c r="B64" i="35"/>
  <c r="B110" i="35"/>
  <c r="B75" i="35" s="1"/>
  <c r="B91" i="35" s="1"/>
  <c r="B57" i="35"/>
  <c r="B118" i="35"/>
  <c r="B83" i="35" s="1"/>
  <c r="B99" i="35" s="1"/>
  <c r="B65" i="35"/>
  <c r="B119" i="35"/>
  <c r="B84" i="35" s="1"/>
  <c r="B100" i="35" s="1"/>
  <c r="B66" i="35"/>
  <c r="B114" i="34"/>
  <c r="B79" i="34" s="1"/>
  <c r="B61" i="34"/>
  <c r="B122" i="34"/>
  <c r="B87" i="34" s="1"/>
  <c r="B69" i="34"/>
  <c r="B115" i="34"/>
  <c r="B80" i="34" s="1"/>
  <c r="B62" i="34"/>
  <c r="B123" i="34"/>
  <c r="B70" i="34"/>
  <c r="B116" i="34"/>
  <c r="B81" i="34" s="1"/>
  <c r="B63" i="34"/>
  <c r="B117" i="34"/>
  <c r="B82" i="34" s="1"/>
  <c r="B64" i="34"/>
  <c r="B110" i="34"/>
  <c r="B75" i="34" s="1"/>
  <c r="B57" i="34"/>
  <c r="B118" i="34"/>
  <c r="B83" i="34" s="1"/>
  <c r="B65" i="34"/>
  <c r="B121" i="34"/>
  <c r="B86" i="34" s="1"/>
  <c r="B68" i="34"/>
  <c r="B111" i="34"/>
  <c r="B76" i="34" s="1"/>
  <c r="B58" i="34"/>
  <c r="B119" i="34"/>
  <c r="B84" i="34" s="1"/>
  <c r="B66" i="34"/>
  <c r="B113" i="34"/>
  <c r="B78" i="34" s="1"/>
  <c r="B60" i="34"/>
  <c r="B112" i="34"/>
  <c r="B77" i="34" s="1"/>
  <c r="B59" i="34"/>
  <c r="B120" i="34"/>
  <c r="B85" i="34" s="1"/>
  <c r="B67" i="34"/>
  <c r="B97" i="33"/>
  <c r="B56" i="33"/>
  <c r="B100" i="33"/>
  <c r="B77" i="33" s="1"/>
  <c r="B59" i="33"/>
  <c r="B108" i="33"/>
  <c r="B85" i="33" s="1"/>
  <c r="B67" i="33"/>
  <c r="B101" i="33"/>
  <c r="B78" i="33" s="1"/>
  <c r="B60" i="33"/>
  <c r="B109" i="33"/>
  <c r="B86" i="33" s="1"/>
  <c r="B68" i="33"/>
  <c r="B102" i="33"/>
  <c r="B79" i="33" s="1"/>
  <c r="B61" i="33"/>
  <c r="B110" i="33"/>
  <c r="B87" i="33" s="1"/>
  <c r="B69" i="33"/>
  <c r="B103" i="33"/>
  <c r="B80" i="33" s="1"/>
  <c r="B62" i="33"/>
  <c r="B111" i="33"/>
  <c r="B70" i="33"/>
  <c r="B104" i="33"/>
  <c r="B81" i="33" s="1"/>
  <c r="B63" i="33"/>
  <c r="B105" i="33"/>
  <c r="B82" i="33" s="1"/>
  <c r="B64" i="33"/>
  <c r="B98" i="33"/>
  <c r="B75" i="33" s="1"/>
  <c r="B57" i="33"/>
  <c r="B106" i="33"/>
  <c r="B83" i="33" s="1"/>
  <c r="B65" i="33"/>
  <c r="B99" i="33"/>
  <c r="B76" i="33" s="1"/>
  <c r="B58" i="33"/>
  <c r="C90" i="33"/>
  <c r="C56" i="33"/>
  <c r="B87" i="32"/>
  <c r="B52" i="32"/>
  <c r="B88" i="32"/>
  <c r="B53" i="32"/>
  <c r="B86" i="32"/>
  <c r="B51" i="32"/>
  <c r="B89" i="32"/>
  <c r="B54" i="32"/>
  <c r="B90" i="32"/>
  <c r="B55" i="32"/>
  <c r="D47" i="32"/>
  <c r="B83" i="32"/>
  <c r="B48" i="32"/>
  <c r="B91" i="32"/>
  <c r="B56" i="32"/>
  <c r="B84" i="32"/>
  <c r="B49" i="32"/>
  <c r="B92" i="32"/>
  <c r="B57" i="32"/>
  <c r="B85" i="32"/>
  <c r="B50" i="32"/>
  <c r="B93" i="32"/>
  <c r="B58" i="32"/>
  <c r="B117" i="31"/>
  <c r="B82" i="31" s="1"/>
  <c r="B64" i="31"/>
  <c r="B110" i="31"/>
  <c r="B75" i="31" s="1"/>
  <c r="B57" i="31"/>
  <c r="B118" i="31"/>
  <c r="B83" i="31" s="1"/>
  <c r="B65" i="31"/>
  <c r="B111" i="31"/>
  <c r="B76" i="31" s="1"/>
  <c r="B58" i="31"/>
  <c r="B119" i="31"/>
  <c r="B84" i="31" s="1"/>
  <c r="B66" i="31"/>
  <c r="B120" i="31"/>
  <c r="B85" i="31" s="1"/>
  <c r="B67" i="31"/>
  <c r="B113" i="31"/>
  <c r="B78" i="31" s="1"/>
  <c r="B60" i="31"/>
  <c r="B121" i="31"/>
  <c r="B86" i="31" s="1"/>
  <c r="B68" i="31"/>
  <c r="B114" i="31"/>
  <c r="B79" i="31" s="1"/>
  <c r="B61" i="31"/>
  <c r="B122" i="31"/>
  <c r="B87" i="31" s="1"/>
  <c r="B69" i="31"/>
  <c r="B115" i="31"/>
  <c r="B80" i="31" s="1"/>
  <c r="B62" i="31"/>
  <c r="B123" i="31"/>
  <c r="B70" i="31"/>
  <c r="B112" i="31"/>
  <c r="B77" i="31" s="1"/>
  <c r="B59" i="31"/>
  <c r="B116" i="31"/>
  <c r="B81" i="31" s="1"/>
  <c r="B63" i="31"/>
  <c r="B111" i="30"/>
  <c r="B76" i="30" s="1"/>
  <c r="B92" i="30" s="1"/>
  <c r="B58" i="30"/>
  <c r="B119" i="30"/>
  <c r="B84" i="30" s="1"/>
  <c r="B100" i="30" s="1"/>
  <c r="B66" i="30"/>
  <c r="B121" i="30"/>
  <c r="B86" i="30" s="1"/>
  <c r="B102" i="30" s="1"/>
  <c r="B68" i="30"/>
  <c r="B112" i="30"/>
  <c r="B77" i="30" s="1"/>
  <c r="B93" i="30" s="1"/>
  <c r="B59" i="30"/>
  <c r="B120" i="30"/>
  <c r="B85" i="30" s="1"/>
  <c r="B101" i="30" s="1"/>
  <c r="B67" i="30"/>
  <c r="B114" i="30"/>
  <c r="B79" i="30" s="1"/>
  <c r="B95" i="30" s="1"/>
  <c r="B61" i="30"/>
  <c r="B122" i="30"/>
  <c r="B87" i="30" s="1"/>
  <c r="B103" i="30" s="1"/>
  <c r="B69" i="30"/>
  <c r="B115" i="30"/>
  <c r="B80" i="30" s="1"/>
  <c r="B96" i="30" s="1"/>
  <c r="B62" i="30"/>
  <c r="B123" i="30"/>
  <c r="B70" i="30"/>
  <c r="B116" i="30"/>
  <c r="B81" i="30" s="1"/>
  <c r="B97" i="30" s="1"/>
  <c r="B63" i="30"/>
  <c r="B113" i="30"/>
  <c r="B78" i="30" s="1"/>
  <c r="B94" i="30" s="1"/>
  <c r="B60" i="30"/>
  <c r="B117" i="30"/>
  <c r="B82" i="30" s="1"/>
  <c r="B98" i="30" s="1"/>
  <c r="B64" i="30"/>
  <c r="B110" i="30"/>
  <c r="B75" i="30" s="1"/>
  <c r="B91" i="30" s="1"/>
  <c r="B57" i="30"/>
  <c r="B118" i="30"/>
  <c r="B83" i="30" s="1"/>
  <c r="B99" i="30" s="1"/>
  <c r="B65" i="30"/>
  <c r="B110" i="29"/>
  <c r="B75" i="29" s="1"/>
  <c r="B57" i="29"/>
  <c r="B118" i="29"/>
  <c r="B83" i="29" s="1"/>
  <c r="B65" i="29"/>
  <c r="D210" i="29"/>
  <c r="D56" i="29"/>
  <c r="B111" i="29"/>
  <c r="B76" i="29" s="1"/>
  <c r="B58" i="29"/>
  <c r="B119" i="29"/>
  <c r="B84" i="29" s="1"/>
  <c r="B66" i="29"/>
  <c r="B112" i="29"/>
  <c r="B77" i="29" s="1"/>
  <c r="B59" i="29"/>
  <c r="B120" i="29"/>
  <c r="B85" i="29" s="1"/>
  <c r="B67" i="29"/>
  <c r="B113" i="29"/>
  <c r="B78" i="29" s="1"/>
  <c r="B60" i="29"/>
  <c r="B121" i="29"/>
  <c r="B86" i="29" s="1"/>
  <c r="B68" i="29"/>
  <c r="B114" i="29"/>
  <c r="B79" i="29" s="1"/>
  <c r="B61" i="29"/>
  <c r="B122" i="29"/>
  <c r="B87" i="29" s="1"/>
  <c r="B69" i="29"/>
  <c r="B115" i="29"/>
  <c r="B80" i="29" s="1"/>
  <c r="B62" i="29"/>
  <c r="B123" i="29"/>
  <c r="B70" i="29"/>
  <c r="B116" i="29"/>
  <c r="B81" i="29" s="1"/>
  <c r="B63" i="29"/>
  <c r="B117" i="29"/>
  <c r="B82" i="29" s="1"/>
  <c r="B64" i="29"/>
  <c r="B101" i="10"/>
  <c r="B78" i="10" s="1"/>
  <c r="B60" i="10"/>
  <c r="B110" i="10"/>
  <c r="B87" i="10" s="1"/>
  <c r="B69" i="10"/>
  <c r="O87" i="36"/>
  <c r="O85" i="29"/>
  <c r="B100" i="10"/>
  <c r="B77" i="10" s="1"/>
  <c r="B59" i="10"/>
  <c r="B102" i="10"/>
  <c r="B79" i="10" s="1"/>
  <c r="B61" i="10"/>
  <c r="B109" i="10"/>
  <c r="B86" i="10" s="1"/>
  <c r="B68" i="10"/>
  <c r="O85" i="31"/>
  <c r="C90" i="10"/>
  <c r="C56" i="10"/>
  <c r="B103" i="10"/>
  <c r="B80" i="10" s="1"/>
  <c r="B62" i="10"/>
  <c r="B108" i="10"/>
  <c r="B85" i="10" s="1"/>
  <c r="B67" i="10"/>
  <c r="O87" i="29"/>
  <c r="O85" i="33"/>
  <c r="B99" i="10"/>
  <c r="B76" i="10" s="1"/>
  <c r="B58" i="10"/>
  <c r="B104" i="10"/>
  <c r="B81" i="10" s="1"/>
  <c r="B63" i="10"/>
  <c r="O87" i="30"/>
  <c r="O85" i="34"/>
  <c r="B111" i="10"/>
  <c r="B70" i="10"/>
  <c r="B105" i="10"/>
  <c r="B82" i="10" s="1"/>
  <c r="B64" i="10"/>
  <c r="O87" i="31"/>
  <c r="O85" i="35"/>
  <c r="B107" i="10"/>
  <c r="B84" i="10" s="1"/>
  <c r="B66" i="10"/>
  <c r="B98" i="10"/>
  <c r="B75" i="10" s="1"/>
  <c r="B57" i="10"/>
  <c r="B106" i="10"/>
  <c r="B83" i="10" s="1"/>
  <c r="B65" i="10"/>
  <c r="O79" i="29"/>
  <c r="O62" i="28"/>
  <c r="O81" i="30"/>
  <c r="O83" i="33"/>
  <c r="O79" i="31"/>
  <c r="O83" i="29"/>
  <c r="O81" i="31"/>
  <c r="O83" i="34"/>
  <c r="O79" i="33"/>
  <c r="O81" i="33"/>
  <c r="O83" i="35"/>
  <c r="O79" i="34"/>
  <c r="O81" i="34"/>
  <c r="O83" i="36"/>
  <c r="O79" i="36"/>
  <c r="O81" i="29"/>
  <c r="O81" i="35"/>
  <c r="O79" i="35"/>
  <c r="O61" i="28"/>
  <c r="G44" i="32"/>
  <c r="G53" i="31"/>
  <c r="O77" i="30"/>
  <c r="O77" i="29"/>
  <c r="O77" i="36"/>
  <c r="O77" i="35"/>
  <c r="O77" i="34"/>
  <c r="O77" i="33"/>
  <c r="O77" i="31"/>
  <c r="O82" i="34"/>
  <c r="O82" i="33"/>
  <c r="O82" i="31"/>
  <c r="O82" i="29"/>
  <c r="O82" i="30"/>
  <c r="O82" i="36"/>
  <c r="O86" i="31"/>
  <c r="B70" i="43"/>
  <c r="B89" i="43"/>
  <c r="H53" i="35"/>
  <c r="I41" i="35"/>
  <c r="J41" i="35" s="1"/>
  <c r="K41" i="35" s="1"/>
  <c r="L41" i="35" s="1"/>
  <c r="M41" i="35" s="1"/>
  <c r="N41" i="35" s="1"/>
  <c r="O41" i="35" s="1"/>
  <c r="O63" i="28"/>
  <c r="H44" i="32"/>
  <c r="I33" i="32"/>
  <c r="N40" i="31"/>
  <c r="O40" i="31" s="1"/>
  <c r="M53" i="31"/>
  <c r="O73" i="28"/>
  <c r="O68" i="32"/>
  <c r="O70" i="32"/>
  <c r="C38" i="10"/>
  <c r="O72" i="32"/>
  <c r="O66" i="32"/>
  <c r="C210" i="35"/>
  <c r="C148" i="35"/>
  <c r="C38" i="35"/>
  <c r="C164" i="35"/>
  <c r="C109" i="35"/>
  <c r="C183" i="35"/>
  <c r="C74" i="35"/>
  <c r="C20" i="43"/>
  <c r="C38" i="43"/>
  <c r="C84" i="43"/>
  <c r="C56" i="43"/>
  <c r="C97" i="10"/>
  <c r="C74" i="10"/>
  <c r="C20" i="10"/>
  <c r="O65" i="32"/>
  <c r="D74" i="29"/>
  <c r="D203" i="29"/>
  <c r="D38" i="29"/>
  <c r="D164" i="29"/>
  <c r="O71" i="32"/>
  <c r="D44" i="2"/>
  <c r="D131" i="29"/>
  <c r="E44" i="2"/>
  <c r="D203" i="31"/>
  <c r="D164" i="31"/>
  <c r="D131" i="31"/>
  <c r="D90" i="31"/>
  <c r="D109" i="31"/>
  <c r="D20" i="31"/>
  <c r="D210" i="31"/>
  <c r="D148" i="31"/>
  <c r="D74" i="31"/>
  <c r="D38" i="31"/>
  <c r="D183" i="31"/>
  <c r="D74" i="33"/>
  <c r="D38" i="33"/>
  <c r="D97" i="33"/>
  <c r="D90" i="33"/>
  <c r="D20" i="33"/>
  <c r="D210" i="35"/>
  <c r="D203" i="35"/>
  <c r="D148" i="35"/>
  <c r="D90" i="35"/>
  <c r="D109" i="35"/>
  <c r="D20" i="35"/>
  <c r="D164" i="35"/>
  <c r="D131" i="35"/>
  <c r="D74" i="35"/>
  <c r="D38" i="35"/>
  <c r="D20" i="29"/>
  <c r="D109" i="29"/>
  <c r="D90" i="29"/>
  <c r="D148" i="29"/>
  <c r="D183" i="29"/>
  <c r="B92" i="2"/>
  <c r="B57" i="2"/>
  <c r="B84" i="2"/>
  <c r="B49" i="2"/>
  <c r="B91" i="2"/>
  <c r="B56" i="2"/>
  <c r="B83" i="2"/>
  <c r="B48" i="2"/>
  <c r="B90" i="2"/>
  <c r="B55" i="2"/>
  <c r="B89" i="2"/>
  <c r="B54" i="2"/>
  <c r="B88" i="2"/>
  <c r="B53" i="2"/>
  <c r="B87" i="2"/>
  <c r="B52" i="2"/>
  <c r="B86" i="2"/>
  <c r="B51" i="2"/>
  <c r="B85" i="2"/>
  <c r="B50" i="2"/>
  <c r="B93" i="2"/>
  <c r="B58" i="2"/>
  <c r="O60" i="28"/>
  <c r="G44" i="2"/>
  <c r="O64" i="32"/>
  <c r="O67" i="32"/>
  <c r="I35" i="2"/>
  <c r="H44" i="2"/>
  <c r="D74" i="43"/>
  <c r="D56" i="43"/>
  <c r="D20" i="43"/>
  <c r="D84" i="43"/>
  <c r="D38" i="43"/>
  <c r="D183" i="35"/>
  <c r="C25" i="2"/>
  <c r="C21" i="2"/>
  <c r="C27" i="2"/>
  <c r="D57" i="2" s="1"/>
  <c r="D92" i="2" s="1"/>
  <c r="F94" i="10"/>
  <c r="E106" i="29"/>
  <c r="F106" i="30"/>
  <c r="E106" i="34"/>
  <c r="F106" i="35"/>
  <c r="E106" i="31"/>
  <c r="E106" i="36"/>
  <c r="G94" i="33"/>
  <c r="D34" i="28"/>
  <c r="E59" i="28"/>
  <c r="D42" i="28"/>
  <c r="L50" i="28"/>
  <c r="J42" i="28"/>
  <c r="H42" i="28"/>
  <c r="G42" i="28"/>
  <c r="H46" i="28"/>
  <c r="H38" i="28"/>
  <c r="D54" i="28"/>
  <c r="Y54" i="28"/>
  <c r="K52" i="28" s="1"/>
  <c r="AK51" i="28"/>
  <c r="J38" i="28"/>
  <c r="E52" i="28"/>
  <c r="E54" i="28" s="1"/>
  <c r="U5" i="47"/>
  <c r="I38" i="28"/>
  <c r="W54" i="28"/>
  <c r="I51" i="28" s="1"/>
  <c r="Z54" i="28"/>
  <c r="L52" i="28" s="1"/>
  <c r="O75" i="30"/>
  <c r="L46" i="28"/>
  <c r="L42" i="28"/>
  <c r="I39" i="33"/>
  <c r="H53" i="33"/>
  <c r="G53" i="33"/>
  <c r="M39" i="30"/>
  <c r="L53" i="30"/>
  <c r="I71" i="43"/>
  <c r="I88" i="43" s="1"/>
  <c r="F71" i="43"/>
  <c r="F88" i="43" s="1"/>
  <c r="K71" i="43"/>
  <c r="K88" i="43" s="1"/>
  <c r="H71" i="43"/>
  <c r="H88" i="43" s="1"/>
  <c r="E71" i="43"/>
  <c r="E88" i="43" s="1"/>
  <c r="M71" i="43"/>
  <c r="M88" i="43" s="1"/>
  <c r="J71" i="43"/>
  <c r="J88" i="43" s="1"/>
  <c r="J50" i="28"/>
  <c r="X54" i="28"/>
  <c r="Z5" i="47" s="1"/>
  <c r="J46" i="28"/>
  <c r="O75" i="31"/>
  <c r="O75" i="33"/>
  <c r="O75" i="29"/>
  <c r="K39" i="10"/>
  <c r="J53" i="10"/>
  <c r="C71" i="43"/>
  <c r="C88" i="43" s="1"/>
  <c r="C93" i="43" s="1"/>
  <c r="L53" i="43"/>
  <c r="L87" i="43" s="1"/>
  <c r="I50" i="28"/>
  <c r="I46" i="28"/>
  <c r="I42" i="28"/>
  <c r="M35" i="43"/>
  <c r="M86" i="43" s="1"/>
  <c r="E53" i="43"/>
  <c r="E87" i="43" s="1"/>
  <c r="E35" i="43"/>
  <c r="E86" i="43" s="1"/>
  <c r="G53" i="35"/>
  <c r="J53" i="43"/>
  <c r="J87" i="43" s="1"/>
  <c r="J35" i="43"/>
  <c r="J86" i="43" s="1"/>
  <c r="M53" i="43"/>
  <c r="M87" i="43" s="1"/>
  <c r="H53" i="43"/>
  <c r="H87" i="43" s="1"/>
  <c r="F53" i="43"/>
  <c r="F87" i="43" s="1"/>
  <c r="I53" i="43"/>
  <c r="I87" i="43" s="1"/>
  <c r="D53" i="43"/>
  <c r="D87" i="43" s="1"/>
  <c r="F35" i="43"/>
  <c r="F86" i="43" s="1"/>
  <c r="G35" i="43"/>
  <c r="G86" i="43" s="1"/>
  <c r="H39" i="34"/>
  <c r="G53" i="34"/>
  <c r="F17" i="43"/>
  <c r="F85" i="43" s="1"/>
  <c r="E17" i="43"/>
  <c r="E85" i="43" s="1"/>
  <c r="H50" i="28"/>
  <c r="V54" i="28"/>
  <c r="H51" i="28" s="1"/>
  <c r="AK52" i="28"/>
  <c r="AK53" i="28"/>
  <c r="H53" i="31"/>
  <c r="I53" i="31"/>
  <c r="J53" i="31"/>
  <c r="K53" i="31"/>
  <c r="L53" i="31"/>
  <c r="G53" i="30"/>
  <c r="H53" i="30"/>
  <c r="I53" i="30"/>
  <c r="J53" i="30"/>
  <c r="K53" i="30"/>
  <c r="M17" i="43"/>
  <c r="M85" i="43" s="1"/>
  <c r="G38" i="28"/>
  <c r="AK38" i="28"/>
  <c r="G50" i="28"/>
  <c r="U54" i="28"/>
  <c r="L53" i="29"/>
  <c r="M53" i="29"/>
  <c r="N53" i="29"/>
  <c r="G53" i="29"/>
  <c r="O53" i="29"/>
  <c r="H53" i="29"/>
  <c r="I53" i="29"/>
  <c r="J53" i="29"/>
  <c r="K53" i="29"/>
  <c r="I17" i="43"/>
  <c r="I85" i="43" s="1"/>
  <c r="D17" i="43"/>
  <c r="D85" i="43" s="1"/>
  <c r="J17" i="43"/>
  <c r="J85" i="43" s="1"/>
  <c r="C17" i="43"/>
  <c r="C85" i="43" s="1"/>
  <c r="C90" i="43" s="1"/>
  <c r="G53" i="43"/>
  <c r="G87" i="43" s="1"/>
  <c r="H35" i="43"/>
  <c r="H86" i="43" s="1"/>
  <c r="F50" i="28"/>
  <c r="F46" i="28"/>
  <c r="AK46" i="28"/>
  <c r="F38" i="28"/>
  <c r="C25" i="36"/>
  <c r="C21" i="33"/>
  <c r="C28" i="2"/>
  <c r="C52" i="2"/>
  <c r="C87" i="2" s="1"/>
  <c r="D35" i="43"/>
  <c r="D86" i="43" s="1"/>
  <c r="C54" i="2"/>
  <c r="C89" i="2" s="1"/>
  <c r="C49" i="2"/>
  <c r="C35" i="43"/>
  <c r="H17" i="43"/>
  <c r="H85" i="43" s="1"/>
  <c r="L17" i="43"/>
  <c r="L85" i="43" s="1"/>
  <c r="I35" i="43"/>
  <c r="I86" i="43" s="1"/>
  <c r="K35" i="43"/>
  <c r="K86" i="43" s="1"/>
  <c r="K17" i="43"/>
  <c r="K85" i="43" s="1"/>
  <c r="L35" i="43"/>
  <c r="L86" i="43" s="1"/>
  <c r="K53" i="43"/>
  <c r="K87" i="43" s="1"/>
  <c r="O75" i="35"/>
  <c r="O75" i="34"/>
  <c r="O75" i="36"/>
  <c r="AK50" i="28"/>
  <c r="E42" i="28"/>
  <c r="AK42" i="28"/>
  <c r="G53" i="10"/>
  <c r="H53" i="10"/>
  <c r="I53" i="10"/>
  <c r="C21" i="10"/>
  <c r="C53" i="43"/>
  <c r="G17" i="43"/>
  <c r="AC5" i="47" l="1"/>
  <c r="D24" i="53"/>
  <c r="D17" i="53"/>
  <c r="E24" i="53"/>
  <c r="E17" i="53"/>
  <c r="D184" i="35"/>
  <c r="D184" i="31"/>
  <c r="D57" i="10"/>
  <c r="D98" i="10" s="1"/>
  <c r="D57" i="33"/>
  <c r="D98" i="33" s="1"/>
  <c r="D48" i="32"/>
  <c r="D83" i="32" s="1"/>
  <c r="M52" i="28"/>
  <c r="M46" i="28"/>
  <c r="N50" i="28"/>
  <c r="N52" i="28"/>
  <c r="N51" i="28"/>
  <c r="F42" i="28"/>
  <c r="N42" i="28"/>
  <c r="AB5" i="47"/>
  <c r="M54" i="28"/>
  <c r="R34" i="28"/>
  <c r="D59" i="28"/>
  <c r="D87" i="28" s="1"/>
  <c r="D95" i="28" s="1"/>
  <c r="D103" i="28" s="1"/>
  <c r="E47" i="2"/>
  <c r="E2" i="36"/>
  <c r="E2" i="34"/>
  <c r="E2" i="32"/>
  <c r="E2" i="30"/>
  <c r="E2" i="43"/>
  <c r="E2" i="10"/>
  <c r="E2" i="31"/>
  <c r="E2" i="35"/>
  <c r="E2" i="29"/>
  <c r="E2" i="33"/>
  <c r="E62" i="2"/>
  <c r="E32" i="2"/>
  <c r="E82" i="2"/>
  <c r="E75" i="2"/>
  <c r="E17" i="2"/>
  <c r="G5" i="28"/>
  <c r="F2" i="2"/>
  <c r="F2" i="53" s="1"/>
  <c r="F13" i="28"/>
  <c r="F21" i="28"/>
  <c r="Q34" i="28"/>
  <c r="C59" i="28"/>
  <c r="C33" i="31"/>
  <c r="D190" i="36"/>
  <c r="D57" i="31"/>
  <c r="D110" i="31" s="1"/>
  <c r="D165" i="31"/>
  <c r="D58" i="33"/>
  <c r="D99" i="33" s="1"/>
  <c r="D67" i="33"/>
  <c r="D108" i="33" s="1"/>
  <c r="K17" i="33"/>
  <c r="J17" i="36"/>
  <c r="J80" i="28" s="1"/>
  <c r="C23" i="35"/>
  <c r="D17" i="29"/>
  <c r="D70" i="28" s="1"/>
  <c r="D62" i="30"/>
  <c r="D115" i="30" s="1"/>
  <c r="D64" i="10"/>
  <c r="D105" i="10" s="1"/>
  <c r="D62" i="10"/>
  <c r="D103" i="10" s="1"/>
  <c r="L71" i="43"/>
  <c r="L88" i="43" s="1"/>
  <c r="D189" i="30"/>
  <c r="L17" i="30"/>
  <c r="L71" i="28" s="1"/>
  <c r="D71" i="43"/>
  <c r="D88" i="43" s="1"/>
  <c r="D93" i="43" s="1"/>
  <c r="E93" i="43" s="1"/>
  <c r="F93" i="43" s="1"/>
  <c r="C69" i="31"/>
  <c r="C122" i="31" s="1"/>
  <c r="C196" i="31"/>
  <c r="D68" i="30"/>
  <c r="D121" i="30" s="1"/>
  <c r="D176" i="30"/>
  <c r="D60" i="35"/>
  <c r="D113" i="35" s="1"/>
  <c r="D63" i="36"/>
  <c r="D116" i="36" s="1"/>
  <c r="D168" i="35"/>
  <c r="D49" i="32"/>
  <c r="D84" i="32" s="1"/>
  <c r="C27" i="33"/>
  <c r="D63" i="33" s="1"/>
  <c r="D104" i="33" s="1"/>
  <c r="C63" i="33"/>
  <c r="C104" i="33" s="1"/>
  <c r="D192" i="36"/>
  <c r="D173" i="36"/>
  <c r="D65" i="36"/>
  <c r="D118" i="36" s="1"/>
  <c r="D186" i="34"/>
  <c r="D167" i="34"/>
  <c r="D59" i="34"/>
  <c r="D112" i="34" s="1"/>
  <c r="C176" i="31"/>
  <c r="C195" i="31"/>
  <c r="C68" i="31"/>
  <c r="C121" i="31" s="1"/>
  <c r="D17" i="35"/>
  <c r="D79" i="28" s="1"/>
  <c r="D191" i="35"/>
  <c r="D172" i="35"/>
  <c r="D64" i="35"/>
  <c r="D117" i="35" s="1"/>
  <c r="D195" i="35"/>
  <c r="D176" i="35"/>
  <c r="D68" i="35"/>
  <c r="D121" i="35" s="1"/>
  <c r="C27" i="29"/>
  <c r="C190" i="29"/>
  <c r="C171" i="29"/>
  <c r="C63" i="29"/>
  <c r="C116" i="29" s="1"/>
  <c r="C25" i="31"/>
  <c r="C188" i="31"/>
  <c r="C169" i="31"/>
  <c r="C61" i="31"/>
  <c r="C114" i="31" s="1"/>
  <c r="C29" i="29"/>
  <c r="C173" i="29"/>
  <c r="C192" i="29"/>
  <c r="C65" i="29"/>
  <c r="C118" i="29" s="1"/>
  <c r="D191" i="29"/>
  <c r="D172" i="29"/>
  <c r="D64" i="29"/>
  <c r="D117" i="29" s="1"/>
  <c r="C26" i="35"/>
  <c r="C170" i="35"/>
  <c r="C189" i="35"/>
  <c r="C62" i="35"/>
  <c r="C115" i="35" s="1"/>
  <c r="D189" i="34"/>
  <c r="D170" i="34"/>
  <c r="D62" i="34"/>
  <c r="D115" i="34" s="1"/>
  <c r="D167" i="31"/>
  <c r="D186" i="31"/>
  <c r="D59" i="31"/>
  <c r="D112" i="31" s="1"/>
  <c r="C27" i="10"/>
  <c r="D63" i="10" s="1"/>
  <c r="D104" i="10" s="1"/>
  <c r="C63" i="10"/>
  <c r="C104" i="10" s="1"/>
  <c r="K17" i="35"/>
  <c r="K79" i="28" s="1"/>
  <c r="D190" i="31"/>
  <c r="D171" i="31"/>
  <c r="D63" i="31"/>
  <c r="D116" i="31" s="1"/>
  <c r="D165" i="29"/>
  <c r="D184" i="29"/>
  <c r="D57" i="29"/>
  <c r="D194" i="34"/>
  <c r="D175" i="34"/>
  <c r="D67" i="34"/>
  <c r="D120" i="34" s="1"/>
  <c r="C31" i="10"/>
  <c r="D67" i="10" s="1"/>
  <c r="D108" i="10" s="1"/>
  <c r="C67" i="10"/>
  <c r="C108" i="10" s="1"/>
  <c r="C28" i="30"/>
  <c r="D191" i="30" s="1"/>
  <c r="C172" i="30"/>
  <c r="C191" i="30"/>
  <c r="C64" i="30"/>
  <c r="C117" i="30" s="1"/>
  <c r="D186" i="30"/>
  <c r="D167" i="30"/>
  <c r="D59" i="30"/>
  <c r="D112" i="30" s="1"/>
  <c r="C29" i="35"/>
  <c r="C192" i="35"/>
  <c r="C173" i="35"/>
  <c r="C65" i="35"/>
  <c r="C118" i="35" s="1"/>
  <c r="C24" i="36"/>
  <c r="D60" i="36" s="1"/>
  <c r="D113" i="36" s="1"/>
  <c r="C168" i="36"/>
  <c r="C187" i="36"/>
  <c r="C60" i="36"/>
  <c r="C113" i="36" s="1"/>
  <c r="C30" i="29"/>
  <c r="D193" i="29" s="1"/>
  <c r="C174" i="29"/>
  <c r="C193" i="29"/>
  <c r="C66" i="29"/>
  <c r="C119" i="29" s="1"/>
  <c r="D190" i="34"/>
  <c r="D171" i="34"/>
  <c r="D63" i="34"/>
  <c r="D116" i="34" s="1"/>
  <c r="D191" i="36"/>
  <c r="D172" i="36"/>
  <c r="D64" i="36"/>
  <c r="D117" i="36" s="1"/>
  <c r="C30" i="34"/>
  <c r="C193" i="34"/>
  <c r="C174" i="34"/>
  <c r="C66" i="34"/>
  <c r="C119" i="34" s="1"/>
  <c r="F14" i="32"/>
  <c r="F76" i="28" s="1"/>
  <c r="C23" i="33"/>
  <c r="D59" i="33" s="1"/>
  <c r="C59" i="33"/>
  <c r="C100" i="33" s="1"/>
  <c r="C30" i="35"/>
  <c r="D66" i="35" s="1"/>
  <c r="D119" i="35" s="1"/>
  <c r="C193" i="35"/>
  <c r="C174" i="35"/>
  <c r="C66" i="35"/>
  <c r="C119" i="35" s="1"/>
  <c r="C184" i="36"/>
  <c r="C165" i="36"/>
  <c r="C57" i="36"/>
  <c r="C30" i="33"/>
  <c r="D66" i="33" s="1"/>
  <c r="D107" i="33" s="1"/>
  <c r="C66" i="33"/>
  <c r="C107" i="33" s="1"/>
  <c r="C33" i="35"/>
  <c r="C196" i="35"/>
  <c r="C177" i="35"/>
  <c r="C69" i="35"/>
  <c r="C122" i="35" s="1"/>
  <c r="C31" i="35"/>
  <c r="C194" i="35"/>
  <c r="C175" i="35"/>
  <c r="C67" i="35"/>
  <c r="C120" i="35" s="1"/>
  <c r="D192" i="30"/>
  <c r="D173" i="30"/>
  <c r="D65" i="30"/>
  <c r="D118" i="30" s="1"/>
  <c r="D184" i="34"/>
  <c r="D165" i="34"/>
  <c r="D57" i="34"/>
  <c r="C187" i="30"/>
  <c r="C168" i="30"/>
  <c r="C60" i="30"/>
  <c r="C113" i="30" s="1"/>
  <c r="D185" i="35"/>
  <c r="D166" i="35"/>
  <c r="D58" i="35"/>
  <c r="D111" i="35" s="1"/>
  <c r="C25" i="29"/>
  <c r="C169" i="29"/>
  <c r="C188" i="29"/>
  <c r="C61" i="29"/>
  <c r="C114" i="29" s="1"/>
  <c r="D194" i="31"/>
  <c r="D175" i="31"/>
  <c r="D67" i="31"/>
  <c r="D120" i="31" s="1"/>
  <c r="C22" i="30"/>
  <c r="D185" i="30" s="1"/>
  <c r="C166" i="30"/>
  <c r="C185" i="30"/>
  <c r="C58" i="30"/>
  <c r="C111" i="30" s="1"/>
  <c r="C24" i="33"/>
  <c r="D60" i="33" s="1"/>
  <c r="D101" i="33" s="1"/>
  <c r="C60" i="33"/>
  <c r="C101" i="33" s="1"/>
  <c r="C26" i="31"/>
  <c r="C170" i="31"/>
  <c r="C189" i="31"/>
  <c r="C62" i="31"/>
  <c r="C115" i="31" s="1"/>
  <c r="C25" i="10"/>
  <c r="D61" i="10" s="1"/>
  <c r="D102" i="10" s="1"/>
  <c r="C61" i="10"/>
  <c r="C31" i="29"/>
  <c r="D194" i="29" s="1"/>
  <c r="C175" i="29"/>
  <c r="C194" i="29"/>
  <c r="C67" i="29"/>
  <c r="C120" i="29" s="1"/>
  <c r="C21" i="30"/>
  <c r="C184" i="30"/>
  <c r="C165" i="30"/>
  <c r="C57" i="30"/>
  <c r="C190" i="35"/>
  <c r="C171" i="35"/>
  <c r="C63" i="35"/>
  <c r="C116" i="35" s="1"/>
  <c r="C176" i="34"/>
  <c r="C195" i="34"/>
  <c r="C68" i="34"/>
  <c r="C121" i="34" s="1"/>
  <c r="D196" i="29"/>
  <c r="D177" i="29"/>
  <c r="D69" i="29"/>
  <c r="D122" i="29" s="1"/>
  <c r="C167" i="29"/>
  <c r="C186" i="29"/>
  <c r="C59" i="29"/>
  <c r="C112" i="29" s="1"/>
  <c r="D192" i="34"/>
  <c r="D173" i="34"/>
  <c r="D65" i="34"/>
  <c r="D118" i="34" s="1"/>
  <c r="D168" i="29"/>
  <c r="D187" i="29"/>
  <c r="D60" i="29"/>
  <c r="D113" i="29" s="1"/>
  <c r="C22" i="32"/>
  <c r="D52" i="32" s="1"/>
  <c r="D87" i="32" s="1"/>
  <c r="C52" i="32"/>
  <c r="C87" i="32" s="1"/>
  <c r="D185" i="36"/>
  <c r="D166" i="36"/>
  <c r="D58" i="36"/>
  <c r="D111" i="36" s="1"/>
  <c r="C29" i="33"/>
  <c r="D65" i="33" s="1"/>
  <c r="D106" i="33" s="1"/>
  <c r="C65" i="33"/>
  <c r="C106" i="33" s="1"/>
  <c r="C24" i="34"/>
  <c r="C168" i="34"/>
  <c r="C187" i="34"/>
  <c r="C60" i="34"/>
  <c r="C113" i="34" s="1"/>
  <c r="C26" i="36"/>
  <c r="D189" i="36" s="1"/>
  <c r="C170" i="36"/>
  <c r="C189" i="36"/>
  <c r="C62" i="36"/>
  <c r="C115" i="36" s="1"/>
  <c r="D186" i="36"/>
  <c r="D167" i="36"/>
  <c r="D59" i="36"/>
  <c r="D112" i="36" s="1"/>
  <c r="I17" i="34"/>
  <c r="I78" i="28" s="1"/>
  <c r="C31" i="30"/>
  <c r="D194" i="30" s="1"/>
  <c r="C194" i="30"/>
  <c r="C175" i="30"/>
  <c r="C67" i="30"/>
  <c r="C120" i="30" s="1"/>
  <c r="D169" i="36"/>
  <c r="D61" i="36"/>
  <c r="D114" i="36" s="1"/>
  <c r="D188" i="36"/>
  <c r="C32" i="10"/>
  <c r="D68" i="10" s="1"/>
  <c r="D109" i="10" s="1"/>
  <c r="C68" i="10"/>
  <c r="C109" i="10" s="1"/>
  <c r="D190" i="30"/>
  <c r="D171" i="30"/>
  <c r="D63" i="30"/>
  <c r="D116" i="30" s="1"/>
  <c r="D174" i="31"/>
  <c r="D193" i="31"/>
  <c r="D66" i="31"/>
  <c r="D119" i="31" s="1"/>
  <c r="D193" i="30"/>
  <c r="D174" i="30"/>
  <c r="D66" i="30"/>
  <c r="D119" i="30" s="1"/>
  <c r="C25" i="33"/>
  <c r="D61" i="33" s="1"/>
  <c r="D102" i="33" s="1"/>
  <c r="C61" i="33"/>
  <c r="D193" i="36"/>
  <c r="D174" i="36"/>
  <c r="D66" i="36"/>
  <c r="D119" i="36" s="1"/>
  <c r="D192" i="31"/>
  <c r="D173" i="31"/>
  <c r="D65" i="31"/>
  <c r="D118" i="31" s="1"/>
  <c r="D196" i="36"/>
  <c r="D177" i="36"/>
  <c r="D69" i="36"/>
  <c r="D122" i="36" s="1"/>
  <c r="D189" i="29"/>
  <c r="D170" i="29"/>
  <c r="D62" i="29"/>
  <c r="D115" i="29" s="1"/>
  <c r="D166" i="31"/>
  <c r="D185" i="31"/>
  <c r="D58" i="31"/>
  <c r="D60" i="31"/>
  <c r="D113" i="31" s="1"/>
  <c r="D168" i="31"/>
  <c r="D68" i="29"/>
  <c r="D121" i="29" s="1"/>
  <c r="D67" i="36"/>
  <c r="D120" i="36" s="1"/>
  <c r="D176" i="29"/>
  <c r="D175" i="36"/>
  <c r="D68" i="36"/>
  <c r="D121" i="36" s="1"/>
  <c r="D176" i="36"/>
  <c r="D57" i="35"/>
  <c r="D110" i="35" s="1"/>
  <c r="C110" i="29"/>
  <c r="D165" i="35"/>
  <c r="F17" i="36"/>
  <c r="F80" i="28" s="1"/>
  <c r="K17" i="36"/>
  <c r="K80" i="28" s="1"/>
  <c r="M53" i="35"/>
  <c r="O53" i="35"/>
  <c r="K53" i="35"/>
  <c r="J53" i="35"/>
  <c r="I53" i="35"/>
  <c r="N53" i="35"/>
  <c r="L53" i="35"/>
  <c r="M17" i="10"/>
  <c r="M69" i="28" s="1"/>
  <c r="O65" i="28"/>
  <c r="G71" i="43"/>
  <c r="G88" i="43" s="1"/>
  <c r="N53" i="31"/>
  <c r="C17" i="10"/>
  <c r="C69" i="28" s="1"/>
  <c r="I44" i="32"/>
  <c r="J33" i="32"/>
  <c r="O53" i="31"/>
  <c r="D51" i="2"/>
  <c r="D86" i="2" s="1"/>
  <c r="D55" i="2"/>
  <c r="D90" i="2" s="1"/>
  <c r="C84" i="2"/>
  <c r="J35" i="2"/>
  <c r="I44" i="2"/>
  <c r="C19" i="2"/>
  <c r="D49" i="2" s="1"/>
  <c r="D84" i="2" s="1"/>
  <c r="C22" i="2"/>
  <c r="D52" i="2" s="1"/>
  <c r="D87" i="2" s="1"/>
  <c r="G106" i="35"/>
  <c r="C24" i="2"/>
  <c r="D54" i="2" s="1"/>
  <c r="D89" i="2" s="1"/>
  <c r="F106" i="36"/>
  <c r="F106" i="29"/>
  <c r="G94" i="10"/>
  <c r="F106" i="34"/>
  <c r="D14" i="2"/>
  <c r="D68" i="28" s="1"/>
  <c r="H94" i="33"/>
  <c r="F106" i="31"/>
  <c r="G106" i="30"/>
  <c r="E67" i="28"/>
  <c r="E75" i="28" s="1"/>
  <c r="E87" i="28"/>
  <c r="E95" i="28" s="1"/>
  <c r="E103" i="28" s="1"/>
  <c r="D67" i="28"/>
  <c r="D75" i="28" s="1"/>
  <c r="Y5" i="47"/>
  <c r="I52" i="28"/>
  <c r="I54" i="28" s="1"/>
  <c r="AA5" i="47"/>
  <c r="L51" i="28"/>
  <c r="L54" i="28" s="1"/>
  <c r="H52" i="28"/>
  <c r="H54" i="28" s="1"/>
  <c r="X5" i="47"/>
  <c r="L38" i="28"/>
  <c r="K51" i="28"/>
  <c r="K54" i="28" s="1"/>
  <c r="C17" i="33"/>
  <c r="C77" i="28" s="1"/>
  <c r="J39" i="33"/>
  <c r="I53" i="33"/>
  <c r="N39" i="30"/>
  <c r="M53" i="30"/>
  <c r="K38" i="28"/>
  <c r="C21" i="36"/>
  <c r="C17" i="36"/>
  <c r="C80" i="28" s="1"/>
  <c r="E17" i="33"/>
  <c r="E77" i="28" s="1"/>
  <c r="L17" i="34"/>
  <c r="L78" i="28" s="1"/>
  <c r="E17" i="35"/>
  <c r="E79" i="28" s="1"/>
  <c r="H17" i="36"/>
  <c r="M17" i="34"/>
  <c r="M78" i="28" s="1"/>
  <c r="F17" i="10"/>
  <c r="F69" i="28" s="1"/>
  <c r="F17" i="30"/>
  <c r="F71" i="28" s="1"/>
  <c r="E17" i="34"/>
  <c r="E78" i="28" s="1"/>
  <c r="M17" i="31"/>
  <c r="M72" i="28" s="1"/>
  <c r="F17" i="29"/>
  <c r="F70" i="28" s="1"/>
  <c r="F17" i="31"/>
  <c r="F72" i="28" s="1"/>
  <c r="C17" i="29"/>
  <c r="F17" i="34"/>
  <c r="F78" i="28" s="1"/>
  <c r="J17" i="30"/>
  <c r="J71" i="28" s="1"/>
  <c r="J17" i="31"/>
  <c r="J72" i="28" s="1"/>
  <c r="AK54" i="28"/>
  <c r="J51" i="28"/>
  <c r="J52" i="28"/>
  <c r="H17" i="10"/>
  <c r="H69" i="28" s="1"/>
  <c r="D17" i="10"/>
  <c r="D69" i="28" s="1"/>
  <c r="D17" i="36"/>
  <c r="D80" i="28" s="1"/>
  <c r="L39" i="10"/>
  <c r="K53" i="10"/>
  <c r="I17" i="10"/>
  <c r="I69" i="28" s="1"/>
  <c r="C54" i="32"/>
  <c r="C89" i="32" s="1"/>
  <c r="G17" i="36"/>
  <c r="G80" i="28" s="1"/>
  <c r="I17" i="35"/>
  <c r="I79" i="28" s="1"/>
  <c r="M17" i="35"/>
  <c r="M79" i="28" s="1"/>
  <c r="F17" i="33"/>
  <c r="F77" i="28" s="1"/>
  <c r="M17" i="36"/>
  <c r="M80" i="28" s="1"/>
  <c r="K17" i="31"/>
  <c r="K72" i="28" s="1"/>
  <c r="I39" i="34"/>
  <c r="H53" i="34"/>
  <c r="D90" i="43"/>
  <c r="E90" i="43" s="1"/>
  <c r="F90" i="43" s="1"/>
  <c r="M17" i="30"/>
  <c r="M71" i="28" s="1"/>
  <c r="G52" i="28"/>
  <c r="W5" i="47"/>
  <c r="G51" i="28"/>
  <c r="D17" i="30"/>
  <c r="D71" i="28" s="1"/>
  <c r="K17" i="30"/>
  <c r="K71" i="28" s="1"/>
  <c r="C56" i="2"/>
  <c r="C91" i="2" s="1"/>
  <c r="E17" i="36"/>
  <c r="E80" i="28" s="1"/>
  <c r="E17" i="30"/>
  <c r="E71" i="28" s="1"/>
  <c r="D14" i="32"/>
  <c r="D76" i="28" s="1"/>
  <c r="C50" i="32"/>
  <c r="C85" i="32" s="1"/>
  <c r="L17" i="33"/>
  <c r="L77" i="28" s="1"/>
  <c r="H17" i="34"/>
  <c r="H78" i="28" s="1"/>
  <c r="C86" i="43"/>
  <c r="C91" i="43" s="1"/>
  <c r="D91" i="43" s="1"/>
  <c r="E91" i="43" s="1"/>
  <c r="F91" i="43" s="1"/>
  <c r="G91" i="43" s="1"/>
  <c r="H91" i="43" s="1"/>
  <c r="I91" i="43" s="1"/>
  <c r="J91" i="43" s="1"/>
  <c r="C48" i="2"/>
  <c r="C83" i="2" s="1"/>
  <c r="G17" i="33"/>
  <c r="G77" i="28" s="1"/>
  <c r="L17" i="29"/>
  <c r="L70" i="28" s="1"/>
  <c r="C53" i="2"/>
  <c r="C88" i="2" s="1"/>
  <c r="H17" i="35"/>
  <c r="H79" i="28" s="1"/>
  <c r="K17" i="29"/>
  <c r="K70" i="28" s="1"/>
  <c r="C50" i="2"/>
  <c r="C85" i="2" s="1"/>
  <c r="E50" i="28"/>
  <c r="E46" i="28"/>
  <c r="C24" i="30"/>
  <c r="J17" i="29"/>
  <c r="J70" i="28" s="1"/>
  <c r="H17" i="33"/>
  <c r="H77" i="28" s="1"/>
  <c r="C87" i="43"/>
  <c r="C92" i="43" s="1"/>
  <c r="D92" i="43" s="1"/>
  <c r="E92" i="43" s="1"/>
  <c r="F92" i="43" s="1"/>
  <c r="G92" i="43" s="1"/>
  <c r="H92" i="43" s="1"/>
  <c r="I92" i="43" s="1"/>
  <c r="J92" i="43" s="1"/>
  <c r="I17" i="36"/>
  <c r="I80" i="28" s="1"/>
  <c r="C32" i="34"/>
  <c r="C23" i="29"/>
  <c r="C32" i="31"/>
  <c r="C27" i="35"/>
  <c r="J17" i="34"/>
  <c r="J78" i="28" s="1"/>
  <c r="L17" i="35"/>
  <c r="L79" i="28" s="1"/>
  <c r="I17" i="29"/>
  <c r="I70" i="28" s="1"/>
  <c r="K17" i="34"/>
  <c r="K78" i="28" s="1"/>
  <c r="G85" i="43"/>
  <c r="K63" i="28" l="1"/>
  <c r="F24" i="53"/>
  <c r="F17" i="53"/>
  <c r="E63" i="28"/>
  <c r="N54" i="28"/>
  <c r="G54" i="28"/>
  <c r="E74" i="43"/>
  <c r="E84" i="43"/>
  <c r="E56" i="43"/>
  <c r="E38" i="43"/>
  <c r="E20" i="43"/>
  <c r="E56" i="30"/>
  <c r="E210" i="30"/>
  <c r="E148" i="30"/>
  <c r="E38" i="30"/>
  <c r="E109" i="30"/>
  <c r="E164" i="30"/>
  <c r="E20" i="30"/>
  <c r="E183" i="30"/>
  <c r="E90" i="30"/>
  <c r="E131" i="30"/>
  <c r="E203" i="30"/>
  <c r="E74" i="30"/>
  <c r="E17" i="32"/>
  <c r="E32" i="32"/>
  <c r="E82" i="32"/>
  <c r="E75" i="32"/>
  <c r="E62" i="32"/>
  <c r="E47" i="32"/>
  <c r="E74" i="33"/>
  <c r="E56" i="33"/>
  <c r="E97" i="33"/>
  <c r="E38" i="33"/>
  <c r="E20" i="33"/>
  <c r="E90" i="33"/>
  <c r="E56" i="34"/>
  <c r="E210" i="34"/>
  <c r="E203" i="34"/>
  <c r="E38" i="34"/>
  <c r="E164" i="34"/>
  <c r="E148" i="34"/>
  <c r="E183" i="34"/>
  <c r="E109" i="34"/>
  <c r="E90" i="34"/>
  <c r="E131" i="34"/>
  <c r="E74" i="34"/>
  <c r="E20" i="34"/>
  <c r="F34" i="28"/>
  <c r="C67" i="28"/>
  <c r="C75" i="28" s="1"/>
  <c r="C87" i="28"/>
  <c r="C95" i="28" s="1"/>
  <c r="C103" i="28" s="1"/>
  <c r="F47" i="2"/>
  <c r="F2" i="36"/>
  <c r="F2" i="34"/>
  <c r="F2" i="32"/>
  <c r="F2" i="30"/>
  <c r="F2" i="31"/>
  <c r="F2" i="33"/>
  <c r="F2" i="10"/>
  <c r="F2" i="43"/>
  <c r="F2" i="35"/>
  <c r="F2" i="29"/>
  <c r="F62" i="2"/>
  <c r="F32" i="2"/>
  <c r="F75" i="2"/>
  <c r="F82" i="2"/>
  <c r="F17" i="2"/>
  <c r="E148" i="29"/>
  <c r="E20" i="29"/>
  <c r="E131" i="29"/>
  <c r="E56" i="29"/>
  <c r="E109" i="29"/>
  <c r="E210" i="29"/>
  <c r="E164" i="29"/>
  <c r="E90" i="29"/>
  <c r="E203" i="29"/>
  <c r="E38" i="29"/>
  <c r="E183" i="29"/>
  <c r="E74" i="29"/>
  <c r="E56" i="36"/>
  <c r="E210" i="36"/>
  <c r="E183" i="36"/>
  <c r="E20" i="36"/>
  <c r="E203" i="36"/>
  <c r="E38" i="36"/>
  <c r="E109" i="36"/>
  <c r="E131" i="36"/>
  <c r="E90" i="36"/>
  <c r="E74" i="36"/>
  <c r="E148" i="36"/>
  <c r="E164" i="36"/>
  <c r="H5" i="28"/>
  <c r="G2" i="2"/>
  <c r="G2" i="53" s="1"/>
  <c r="G13" i="28"/>
  <c r="G21" i="28"/>
  <c r="E20" i="35"/>
  <c r="E56" i="35"/>
  <c r="E90" i="35"/>
  <c r="E74" i="35"/>
  <c r="E210" i="35"/>
  <c r="E183" i="35"/>
  <c r="E109" i="35"/>
  <c r="E164" i="35"/>
  <c r="E203" i="35"/>
  <c r="E38" i="35"/>
  <c r="E148" i="35"/>
  <c r="E131" i="35"/>
  <c r="E164" i="31"/>
  <c r="E20" i="31"/>
  <c r="E56" i="31"/>
  <c r="E74" i="31"/>
  <c r="E210" i="31"/>
  <c r="E109" i="31"/>
  <c r="E203" i="31"/>
  <c r="E38" i="31"/>
  <c r="E148" i="31"/>
  <c r="E131" i="31"/>
  <c r="E90" i="31"/>
  <c r="E183" i="31"/>
  <c r="E56" i="10"/>
  <c r="E97" i="10"/>
  <c r="E20" i="10"/>
  <c r="E74" i="10"/>
  <c r="E38" i="10"/>
  <c r="E90" i="10"/>
  <c r="G17" i="34"/>
  <c r="G78" i="28" s="1"/>
  <c r="G17" i="35"/>
  <c r="G79" i="28" s="1"/>
  <c r="C17" i="31"/>
  <c r="C72" i="28" s="1"/>
  <c r="C64" i="28" s="1"/>
  <c r="I62" i="28"/>
  <c r="C17" i="35"/>
  <c r="C79" i="28" s="1"/>
  <c r="C59" i="35"/>
  <c r="C112" i="35" s="1"/>
  <c r="C167" i="35"/>
  <c r="C186" i="35"/>
  <c r="D63" i="28"/>
  <c r="D17" i="34"/>
  <c r="D78" i="28" s="1"/>
  <c r="D62" i="28" s="1"/>
  <c r="L63" i="28"/>
  <c r="I17" i="30"/>
  <c r="I71" i="28" s="1"/>
  <c r="I63" i="28" s="1"/>
  <c r="D190" i="29"/>
  <c r="F64" i="28"/>
  <c r="M63" i="28"/>
  <c r="G17" i="10"/>
  <c r="G69" i="28" s="1"/>
  <c r="G61" i="28" s="1"/>
  <c r="C35" i="10"/>
  <c r="D169" i="31"/>
  <c r="K64" i="28"/>
  <c r="D174" i="29"/>
  <c r="J64" i="28"/>
  <c r="D174" i="35"/>
  <c r="D193" i="35"/>
  <c r="C35" i="33"/>
  <c r="D63" i="29"/>
  <c r="D116" i="29" s="1"/>
  <c r="D171" i="29"/>
  <c r="M64" i="28"/>
  <c r="D188" i="31"/>
  <c r="D66" i="29"/>
  <c r="D119" i="29" s="1"/>
  <c r="D168" i="36"/>
  <c r="D58" i="30"/>
  <c r="D111" i="30" s="1"/>
  <c r="D166" i="30"/>
  <c r="D61" i="31"/>
  <c r="D114" i="31" s="1"/>
  <c r="D195" i="34"/>
  <c r="D176" i="34"/>
  <c r="D68" i="34"/>
  <c r="D121" i="34" s="1"/>
  <c r="E17" i="31"/>
  <c r="E72" i="28" s="1"/>
  <c r="E64" i="28" s="1"/>
  <c r="G17" i="29"/>
  <c r="G70" i="28" s="1"/>
  <c r="D188" i="34"/>
  <c r="D169" i="34"/>
  <c r="D61" i="34"/>
  <c r="D114" i="34" s="1"/>
  <c r="D195" i="31"/>
  <c r="D176" i="31"/>
  <c r="D68" i="31"/>
  <c r="D121" i="31" s="1"/>
  <c r="D167" i="29"/>
  <c r="D59" i="29"/>
  <c r="D112" i="29" s="1"/>
  <c r="D186" i="29"/>
  <c r="C166" i="29"/>
  <c r="C185" i="29"/>
  <c r="C58" i="29"/>
  <c r="C191" i="31"/>
  <c r="C198" i="31" s="1"/>
  <c r="C172" i="31"/>
  <c r="C64" i="31"/>
  <c r="D175" i="30"/>
  <c r="D67" i="30"/>
  <c r="D120" i="30" s="1"/>
  <c r="L17" i="31"/>
  <c r="L72" i="28" s="1"/>
  <c r="I17" i="33"/>
  <c r="I77" i="28" s="1"/>
  <c r="C188" i="35"/>
  <c r="C169" i="35"/>
  <c r="C61" i="35"/>
  <c r="C59" i="32"/>
  <c r="D187" i="34"/>
  <c r="D168" i="34"/>
  <c r="D60" i="34"/>
  <c r="D113" i="34" s="1"/>
  <c r="D190" i="35"/>
  <c r="D171" i="35"/>
  <c r="D63" i="35"/>
  <c r="D116" i="35" s="1"/>
  <c r="D187" i="30"/>
  <c r="D168" i="30"/>
  <c r="D60" i="30"/>
  <c r="D113" i="30" s="1"/>
  <c r="H17" i="30"/>
  <c r="H71" i="28" s="1"/>
  <c r="H63" i="28" s="1"/>
  <c r="C166" i="34"/>
  <c r="C185" i="34"/>
  <c r="C58" i="34"/>
  <c r="J17" i="10"/>
  <c r="J69" i="28" s="1"/>
  <c r="M17" i="29"/>
  <c r="M70" i="28" s="1"/>
  <c r="M62" i="28" s="1"/>
  <c r="D68" i="33"/>
  <c r="D109" i="33" s="1"/>
  <c r="D165" i="36"/>
  <c r="D184" i="36"/>
  <c r="D57" i="36"/>
  <c r="D177" i="31"/>
  <c r="D196" i="31"/>
  <c r="D69" i="31"/>
  <c r="D122" i="31" s="1"/>
  <c r="F17" i="35"/>
  <c r="F79" i="28" s="1"/>
  <c r="F63" i="28" s="1"/>
  <c r="L17" i="10"/>
  <c r="L69" i="28" s="1"/>
  <c r="L61" i="28" s="1"/>
  <c r="D100" i="33"/>
  <c r="G17" i="30"/>
  <c r="G71" i="28" s="1"/>
  <c r="C102" i="33"/>
  <c r="C112" i="33" s="1"/>
  <c r="C113" i="33" s="1"/>
  <c r="C23" i="28" s="1"/>
  <c r="C71" i="33"/>
  <c r="D193" i="34"/>
  <c r="D174" i="34"/>
  <c r="D66" i="34"/>
  <c r="D119" i="34" s="1"/>
  <c r="E17" i="29"/>
  <c r="E70" i="28" s="1"/>
  <c r="E62" i="28" s="1"/>
  <c r="M17" i="33"/>
  <c r="M77" i="28" s="1"/>
  <c r="M61" i="28" s="1"/>
  <c r="J17" i="33"/>
  <c r="J77" i="28" s="1"/>
  <c r="C188" i="30"/>
  <c r="C169" i="30"/>
  <c r="C61" i="30"/>
  <c r="C114" i="30" s="1"/>
  <c r="K17" i="10"/>
  <c r="K69" i="28" s="1"/>
  <c r="J17" i="35"/>
  <c r="J79" i="28" s="1"/>
  <c r="J63" i="28" s="1"/>
  <c r="L17" i="36"/>
  <c r="L80" i="28" s="1"/>
  <c r="D111" i="31"/>
  <c r="D62" i="35"/>
  <c r="D189" i="35"/>
  <c r="D170" i="35"/>
  <c r="C196" i="30"/>
  <c r="C177" i="30"/>
  <c r="C69" i="30"/>
  <c r="C122" i="30" s="1"/>
  <c r="C172" i="34"/>
  <c r="C191" i="34"/>
  <c r="C64" i="34"/>
  <c r="C117" i="34" s="1"/>
  <c r="D62" i="36"/>
  <c r="D115" i="36" s="1"/>
  <c r="D187" i="36"/>
  <c r="D196" i="34"/>
  <c r="D177" i="34"/>
  <c r="D69" i="34"/>
  <c r="D122" i="34" s="1"/>
  <c r="D188" i="29"/>
  <c r="D169" i="29"/>
  <c r="D61" i="29"/>
  <c r="D114" i="29" s="1"/>
  <c r="D170" i="36"/>
  <c r="D194" i="35"/>
  <c r="D175" i="35"/>
  <c r="D67" i="35"/>
  <c r="D120" i="35" s="1"/>
  <c r="D64" i="30"/>
  <c r="D117" i="30" s="1"/>
  <c r="C71" i="10"/>
  <c r="C102" i="10"/>
  <c r="C112" i="10" s="1"/>
  <c r="D172" i="30"/>
  <c r="D67" i="29"/>
  <c r="D120" i="29" s="1"/>
  <c r="C110" i="30"/>
  <c r="D196" i="35"/>
  <c r="D177" i="35"/>
  <c r="D69" i="35"/>
  <c r="D122" i="35" s="1"/>
  <c r="C71" i="36"/>
  <c r="C110" i="36"/>
  <c r="C124" i="36" s="1"/>
  <c r="C108" i="28" s="1"/>
  <c r="D110" i="29"/>
  <c r="D175" i="29"/>
  <c r="D170" i="31"/>
  <c r="D189" i="31"/>
  <c r="D62" i="31"/>
  <c r="D115" i="31" s="1"/>
  <c r="D110" i="34"/>
  <c r="D192" i="35"/>
  <c r="D65" i="35"/>
  <c r="D118" i="35" s="1"/>
  <c r="D173" i="35"/>
  <c r="D71" i="10"/>
  <c r="D184" i="30"/>
  <c r="D165" i="30"/>
  <c r="D57" i="30"/>
  <c r="D65" i="29"/>
  <c r="D118" i="29" s="1"/>
  <c r="D192" i="29"/>
  <c r="D173" i="29"/>
  <c r="D186" i="35"/>
  <c r="D167" i="35"/>
  <c r="D59" i="35"/>
  <c r="D112" i="35" s="1"/>
  <c r="I17" i="31"/>
  <c r="I72" i="28" s="1"/>
  <c r="I64" i="28" s="1"/>
  <c r="G93" i="43"/>
  <c r="H93" i="43" s="1"/>
  <c r="I93" i="43" s="1"/>
  <c r="J93" i="43" s="1"/>
  <c r="K93" i="43" s="1"/>
  <c r="L93" i="43" s="1"/>
  <c r="M93" i="43" s="1"/>
  <c r="F61" i="28"/>
  <c r="C35" i="36"/>
  <c r="C25" i="35"/>
  <c r="C35" i="35" s="1"/>
  <c r="C28" i="34"/>
  <c r="C22" i="34"/>
  <c r="D17" i="33"/>
  <c r="D77" i="28" s="1"/>
  <c r="H14" i="32"/>
  <c r="H76" i="28" s="1"/>
  <c r="J14" i="32"/>
  <c r="J76" i="28" s="1"/>
  <c r="C24" i="32"/>
  <c r="D54" i="32" s="1"/>
  <c r="D89" i="32" s="1"/>
  <c r="K14" i="32"/>
  <c r="K76" i="28" s="1"/>
  <c r="J44" i="32"/>
  <c r="K33" i="32"/>
  <c r="L14" i="32"/>
  <c r="L76" i="28" s="1"/>
  <c r="E14" i="32"/>
  <c r="M14" i="32"/>
  <c r="M76" i="28" s="1"/>
  <c r="D60" i="28"/>
  <c r="D17" i="31"/>
  <c r="D72" i="28" s="1"/>
  <c r="D64" i="28" s="1"/>
  <c r="C28" i="31"/>
  <c r="C35" i="31" s="1"/>
  <c r="C25" i="30"/>
  <c r="C33" i="30"/>
  <c r="C22" i="29"/>
  <c r="G90" i="43"/>
  <c r="H90" i="43" s="1"/>
  <c r="I90" i="43" s="1"/>
  <c r="J90" i="43" s="1"/>
  <c r="K90" i="43" s="1"/>
  <c r="L90" i="43" s="1"/>
  <c r="M90" i="43" s="1"/>
  <c r="C59" i="2"/>
  <c r="K35" i="2"/>
  <c r="J44" i="2"/>
  <c r="H106" i="30"/>
  <c r="G106" i="36"/>
  <c r="C26" i="2"/>
  <c r="D56" i="2" s="1"/>
  <c r="D91" i="2" s="1"/>
  <c r="I94" i="33"/>
  <c r="H106" i="35"/>
  <c r="G106" i="31"/>
  <c r="G106" i="29"/>
  <c r="C20" i="2"/>
  <c r="D50" i="2" s="1"/>
  <c r="D85" i="2" s="1"/>
  <c r="C23" i="2"/>
  <c r="D53" i="2" s="1"/>
  <c r="D88" i="2" s="1"/>
  <c r="H94" i="10"/>
  <c r="G106" i="34"/>
  <c r="C17" i="30"/>
  <c r="C71" i="28" s="1"/>
  <c r="C17" i="34"/>
  <c r="C78" i="28" s="1"/>
  <c r="K39" i="33"/>
  <c r="J53" i="33"/>
  <c r="O39" i="30"/>
  <c r="N53" i="30"/>
  <c r="K62" i="28"/>
  <c r="H17" i="31"/>
  <c r="H72" i="28" s="1"/>
  <c r="C198" i="36"/>
  <c r="C205" i="36" s="1"/>
  <c r="C179" i="36"/>
  <c r="G17" i="31"/>
  <c r="G72" i="28" s="1"/>
  <c r="G64" i="28" s="1"/>
  <c r="K91" i="43"/>
  <c r="L91" i="43" s="1"/>
  <c r="M91" i="43" s="1"/>
  <c r="K92" i="43"/>
  <c r="L92" i="43" s="1"/>
  <c r="M92" i="43" s="1"/>
  <c r="J54" i="28"/>
  <c r="H17" i="29"/>
  <c r="H70" i="28" s="1"/>
  <c r="H62" i="28" s="1"/>
  <c r="L62" i="28"/>
  <c r="I61" i="28"/>
  <c r="F62" i="28"/>
  <c r="M39" i="10"/>
  <c r="L53" i="10"/>
  <c r="J39" i="34"/>
  <c r="I53" i="34"/>
  <c r="N17" i="43"/>
  <c r="N71" i="43"/>
  <c r="N53" i="43"/>
  <c r="N35" i="43"/>
  <c r="J14" i="2"/>
  <c r="N14" i="32"/>
  <c r="N76" i="28" s="1"/>
  <c r="M14" i="2"/>
  <c r="M68" i="28" s="1"/>
  <c r="K77" i="28"/>
  <c r="G14" i="2"/>
  <c r="G68" i="28" s="1"/>
  <c r="K14" i="2"/>
  <c r="G14" i="32"/>
  <c r="G76" i="28" s="1"/>
  <c r="H14" i="2"/>
  <c r="H68" i="28" s="1"/>
  <c r="O30" i="32"/>
  <c r="E14" i="2"/>
  <c r="E68" i="28" s="1"/>
  <c r="C20" i="32"/>
  <c r="C14" i="32"/>
  <c r="C76" i="28" s="1"/>
  <c r="F14" i="2"/>
  <c r="F68" i="28" s="1"/>
  <c r="H80" i="28"/>
  <c r="C18" i="2"/>
  <c r="C14" i="2"/>
  <c r="C68" i="28" s="1"/>
  <c r="I14" i="32"/>
  <c r="I76" i="28" s="1"/>
  <c r="I14" i="2"/>
  <c r="I68" i="28" s="1"/>
  <c r="L14" i="2"/>
  <c r="L68" i="28" s="1"/>
  <c r="E17" i="10"/>
  <c r="C61" i="28"/>
  <c r="C70" i="28"/>
  <c r="H61" i="28"/>
  <c r="J62" i="28"/>
  <c r="K81" i="28" l="1"/>
  <c r="M81" i="28"/>
  <c r="D73" i="28"/>
  <c r="G24" i="53"/>
  <c r="G17" i="53"/>
  <c r="D81" i="28"/>
  <c r="D50" i="32"/>
  <c r="D85" i="32" s="1"/>
  <c r="D48" i="2"/>
  <c r="D83" i="2" s="1"/>
  <c r="G63" i="28"/>
  <c r="F81" i="28"/>
  <c r="G62" i="28"/>
  <c r="G81" i="28"/>
  <c r="I81" i="28"/>
  <c r="J81" i="28"/>
  <c r="E76" i="28"/>
  <c r="E81" i="28" s="1"/>
  <c r="D28" i="32"/>
  <c r="E28" i="32" s="1"/>
  <c r="F28" i="32" s="1"/>
  <c r="G28" i="32" s="1"/>
  <c r="H28" i="32" s="1"/>
  <c r="I28" i="32" s="1"/>
  <c r="J28" i="32" s="1"/>
  <c r="K28" i="32" s="1"/>
  <c r="L28" i="32" s="1"/>
  <c r="M28" i="32" s="1"/>
  <c r="K68" i="28"/>
  <c r="K60" i="28" s="1"/>
  <c r="J68" i="28"/>
  <c r="J73" i="28" s="1"/>
  <c r="L81" i="28"/>
  <c r="T34" i="28"/>
  <c r="F59" i="28"/>
  <c r="I5" i="28"/>
  <c r="H2" i="2"/>
  <c r="H2" i="53" s="1"/>
  <c r="H21" i="28"/>
  <c r="H13" i="28"/>
  <c r="F74" i="43"/>
  <c r="F20" i="43"/>
  <c r="F38" i="43"/>
  <c r="F84" i="43"/>
  <c r="F56" i="43"/>
  <c r="F56" i="31"/>
  <c r="F90" i="31"/>
  <c r="F203" i="31"/>
  <c r="F148" i="31"/>
  <c r="F210" i="31"/>
  <c r="F20" i="31"/>
  <c r="F131" i="31"/>
  <c r="F74" i="31"/>
  <c r="F109" i="31"/>
  <c r="F164" i="31"/>
  <c r="F183" i="31"/>
  <c r="F38" i="31"/>
  <c r="F56" i="10"/>
  <c r="F97" i="10"/>
  <c r="F20" i="10"/>
  <c r="F74" i="10"/>
  <c r="F90" i="10"/>
  <c r="F38" i="10"/>
  <c r="G34" i="28"/>
  <c r="F56" i="30"/>
  <c r="F20" i="30"/>
  <c r="F109" i="30"/>
  <c r="F164" i="30"/>
  <c r="F74" i="30"/>
  <c r="F183" i="30"/>
  <c r="F203" i="30"/>
  <c r="F90" i="30"/>
  <c r="F131" i="30"/>
  <c r="F148" i="30"/>
  <c r="F38" i="30"/>
  <c r="F210" i="30"/>
  <c r="F56" i="33"/>
  <c r="F20" i="33"/>
  <c r="F38" i="33"/>
  <c r="F74" i="33"/>
  <c r="F90" i="33"/>
  <c r="F97" i="33"/>
  <c r="F32" i="32"/>
  <c r="F82" i="32"/>
  <c r="F62" i="32"/>
  <c r="F75" i="32"/>
  <c r="F17" i="32"/>
  <c r="F47" i="32"/>
  <c r="F38" i="29"/>
  <c r="F183" i="29"/>
  <c r="F74" i="29"/>
  <c r="F109" i="29"/>
  <c r="F164" i="29"/>
  <c r="F90" i="29"/>
  <c r="F56" i="29"/>
  <c r="F203" i="29"/>
  <c r="F131" i="29"/>
  <c r="F20" i="29"/>
  <c r="F148" i="29"/>
  <c r="F210" i="29"/>
  <c r="F56" i="34"/>
  <c r="F20" i="34"/>
  <c r="F164" i="34"/>
  <c r="F148" i="34"/>
  <c r="F183" i="34"/>
  <c r="F210" i="34"/>
  <c r="F131" i="34"/>
  <c r="F90" i="34"/>
  <c r="F74" i="34"/>
  <c r="F38" i="34"/>
  <c r="F109" i="34"/>
  <c r="F203" i="34"/>
  <c r="G47" i="2"/>
  <c r="G2" i="43"/>
  <c r="G2" i="35"/>
  <c r="G2" i="33"/>
  <c r="G2" i="31"/>
  <c r="G2" i="36"/>
  <c r="G2" i="34"/>
  <c r="G2" i="32"/>
  <c r="G2" i="30"/>
  <c r="G2" i="29"/>
  <c r="G2" i="10"/>
  <c r="G62" i="2"/>
  <c r="G32" i="2"/>
  <c r="G82" i="2"/>
  <c r="G75" i="2"/>
  <c r="G17" i="2"/>
  <c r="F20" i="35"/>
  <c r="F56" i="35"/>
  <c r="F164" i="35"/>
  <c r="F109" i="35"/>
  <c r="F183" i="35"/>
  <c r="F203" i="35"/>
  <c r="F74" i="35"/>
  <c r="F131" i="35"/>
  <c r="F90" i="35"/>
  <c r="F38" i="35"/>
  <c r="F148" i="35"/>
  <c r="F210" i="35"/>
  <c r="F56" i="36"/>
  <c r="F210" i="36"/>
  <c r="F203" i="36"/>
  <c r="F38" i="36"/>
  <c r="F109" i="36"/>
  <c r="F131" i="36"/>
  <c r="F90" i="36"/>
  <c r="F74" i="36"/>
  <c r="F148" i="36"/>
  <c r="F20" i="36"/>
  <c r="F183" i="36"/>
  <c r="F164" i="36"/>
  <c r="D61" i="28"/>
  <c r="D65" i="28" s="1"/>
  <c r="C35" i="34"/>
  <c r="L64" i="28"/>
  <c r="J61" i="28"/>
  <c r="N17" i="31"/>
  <c r="D33" i="31" s="1"/>
  <c r="C97" i="28"/>
  <c r="C113" i="10"/>
  <c r="C15" i="28" s="1"/>
  <c r="C7" i="28" s="1"/>
  <c r="C35" i="30"/>
  <c r="D172" i="31"/>
  <c r="D191" i="31"/>
  <c r="D64" i="31"/>
  <c r="D117" i="31" s="1"/>
  <c r="D172" i="34"/>
  <c r="D64" i="34"/>
  <c r="D117" i="34" s="1"/>
  <c r="D191" i="34"/>
  <c r="D115" i="35"/>
  <c r="D61" i="35"/>
  <c r="D114" i="35" s="1"/>
  <c r="D188" i="35"/>
  <c r="D169" i="35"/>
  <c r="D71" i="36"/>
  <c r="D110" i="36"/>
  <c r="C111" i="34"/>
  <c r="C124" i="34" s="1"/>
  <c r="C106" i="28" s="1"/>
  <c r="C71" i="34"/>
  <c r="C71" i="30"/>
  <c r="O36" i="29"/>
  <c r="D166" i="29"/>
  <c r="D185" i="29"/>
  <c r="D58" i="29"/>
  <c r="D196" i="30"/>
  <c r="D177" i="30"/>
  <c r="D69" i="30"/>
  <c r="D122" i="30" s="1"/>
  <c r="D110" i="30"/>
  <c r="C114" i="35"/>
  <c r="C124" i="35" s="1"/>
  <c r="C107" i="28" s="1"/>
  <c r="C71" i="35"/>
  <c r="C111" i="29"/>
  <c r="C124" i="29" s="1"/>
  <c r="C98" i="28" s="1"/>
  <c r="C71" i="29"/>
  <c r="D188" i="30"/>
  <c r="D169" i="30"/>
  <c r="D61" i="30"/>
  <c r="D114" i="30" s="1"/>
  <c r="D166" i="34"/>
  <c r="D58" i="34"/>
  <c r="D185" i="34"/>
  <c r="D71" i="33"/>
  <c r="C117" i="31"/>
  <c r="C124" i="31" s="1"/>
  <c r="C100" i="28" s="1"/>
  <c r="C92" i="28" s="1"/>
  <c r="C71" i="31"/>
  <c r="G73" i="28"/>
  <c r="C179" i="31"/>
  <c r="C204" i="31" s="1"/>
  <c r="H64" i="28"/>
  <c r="H60" i="28"/>
  <c r="C105" i="28"/>
  <c r="C125" i="36"/>
  <c r="C26" i="28" s="1"/>
  <c r="C198" i="35"/>
  <c r="C179" i="35"/>
  <c r="L33" i="32"/>
  <c r="K44" i="32"/>
  <c r="C198" i="29"/>
  <c r="C205" i="29" s="1"/>
  <c r="C35" i="29"/>
  <c r="C179" i="29"/>
  <c r="L35" i="2"/>
  <c r="K44" i="2"/>
  <c r="I94" i="10"/>
  <c r="H106" i="29"/>
  <c r="H106" i="31"/>
  <c r="H106" i="36"/>
  <c r="I106" i="30"/>
  <c r="H106" i="34"/>
  <c r="J94" i="33"/>
  <c r="I106" i="35"/>
  <c r="C199" i="36"/>
  <c r="O36" i="31"/>
  <c r="C124" i="30"/>
  <c r="C125" i="30" s="1"/>
  <c r="L39" i="33"/>
  <c r="K53" i="33"/>
  <c r="O53" i="30"/>
  <c r="C179" i="30"/>
  <c r="C180" i="30" s="1"/>
  <c r="C198" i="34"/>
  <c r="C199" i="34" s="1"/>
  <c r="C207" i="36"/>
  <c r="C211" i="36"/>
  <c r="C213" i="36" s="1"/>
  <c r="C180" i="36"/>
  <c r="C200" i="36"/>
  <c r="C201" i="36" s="1"/>
  <c r="C204" i="36"/>
  <c r="C206" i="36" s="1"/>
  <c r="C212" i="36"/>
  <c r="C214" i="36" s="1"/>
  <c r="C179" i="34"/>
  <c r="C198" i="30"/>
  <c r="C205" i="30" s="1"/>
  <c r="K61" i="28"/>
  <c r="D20" i="32"/>
  <c r="E50" i="32" s="1"/>
  <c r="E85" i="32" s="1"/>
  <c r="O36" i="10"/>
  <c r="N39" i="10"/>
  <c r="M53" i="10"/>
  <c r="K39" i="34"/>
  <c r="J53" i="34"/>
  <c r="D18" i="32"/>
  <c r="D27" i="32"/>
  <c r="E57" i="32" s="1"/>
  <c r="E92" i="32" s="1"/>
  <c r="D22" i="32"/>
  <c r="E52" i="32" s="1"/>
  <c r="E87" i="32" s="1"/>
  <c r="D24" i="32"/>
  <c r="E54" i="32" s="1"/>
  <c r="E89" i="32" s="1"/>
  <c r="D23" i="32"/>
  <c r="E53" i="32" s="1"/>
  <c r="E88" i="32" s="1"/>
  <c r="D21" i="32"/>
  <c r="E51" i="32" s="1"/>
  <c r="E86" i="32" s="1"/>
  <c r="D26" i="32"/>
  <c r="E56" i="32" s="1"/>
  <c r="E91" i="32" s="1"/>
  <c r="D19" i="32"/>
  <c r="E49" i="32" s="1"/>
  <c r="E84" i="32" s="1"/>
  <c r="D25" i="32"/>
  <c r="E55" i="32" s="1"/>
  <c r="E90" i="32" s="1"/>
  <c r="N17" i="30"/>
  <c r="O36" i="30"/>
  <c r="O36" i="36"/>
  <c r="N17" i="35"/>
  <c r="N87" i="43"/>
  <c r="N92" i="43" s="1"/>
  <c r="O92" i="43" s="1"/>
  <c r="N54" i="43"/>
  <c r="O36" i="35"/>
  <c r="N17" i="36"/>
  <c r="N86" i="43"/>
  <c r="N91" i="43" s="1"/>
  <c r="O91" i="43" s="1"/>
  <c r="N36" i="43"/>
  <c r="N17" i="34"/>
  <c r="N88" i="43"/>
  <c r="N93" i="43" s="1"/>
  <c r="O93" i="43" s="1"/>
  <c r="N72" i="43"/>
  <c r="N85" i="43"/>
  <c r="N90" i="43" s="1"/>
  <c r="O90" i="43" s="1"/>
  <c r="N18" i="43"/>
  <c r="N17" i="29"/>
  <c r="N17" i="10"/>
  <c r="N69" i="28" s="1"/>
  <c r="O36" i="34"/>
  <c r="O36" i="33"/>
  <c r="N17" i="33"/>
  <c r="M60" i="28"/>
  <c r="M65" i="28" s="1"/>
  <c r="M73" i="28"/>
  <c r="C62" i="28"/>
  <c r="H73" i="28"/>
  <c r="H81" i="28"/>
  <c r="G60" i="28"/>
  <c r="L60" i="28"/>
  <c r="L73" i="28"/>
  <c r="C94" i="2"/>
  <c r="C96" i="28" s="1"/>
  <c r="C29" i="2"/>
  <c r="I60" i="28"/>
  <c r="I65" i="28" s="1"/>
  <c r="I73" i="28"/>
  <c r="F73" i="28"/>
  <c r="F60" i="28"/>
  <c r="F65" i="28" s="1"/>
  <c r="N14" i="2"/>
  <c r="O30" i="2"/>
  <c r="C60" i="28"/>
  <c r="C94" i="32"/>
  <c r="C29" i="32"/>
  <c r="E69" i="28"/>
  <c r="C81" i="28"/>
  <c r="C63" i="28"/>
  <c r="C199" i="31"/>
  <c r="C212" i="31"/>
  <c r="C205" i="31"/>
  <c r="D59" i="2" l="1"/>
  <c r="D59" i="32"/>
  <c r="K73" i="28"/>
  <c r="N28" i="32"/>
  <c r="O28" i="32" s="1"/>
  <c r="E20" i="32"/>
  <c r="F50" i="32" s="1"/>
  <c r="F85" i="32" s="1"/>
  <c r="H24" i="53"/>
  <c r="H17" i="53"/>
  <c r="L65" i="28"/>
  <c r="J60" i="28"/>
  <c r="J65" i="28" s="1"/>
  <c r="G65" i="28"/>
  <c r="E60" i="28"/>
  <c r="E48" i="32"/>
  <c r="E59" i="32" s="1"/>
  <c r="D18" i="2"/>
  <c r="E18" i="2" s="1"/>
  <c r="F18" i="2" s="1"/>
  <c r="N68" i="28"/>
  <c r="K65" i="28"/>
  <c r="D28" i="2"/>
  <c r="E28" i="2" s="1"/>
  <c r="F28" i="2" s="1"/>
  <c r="G28" i="2" s="1"/>
  <c r="H28" i="2" s="1"/>
  <c r="I28" i="2" s="1"/>
  <c r="J28" i="2" s="1"/>
  <c r="K28" i="2" s="1"/>
  <c r="L28" i="2" s="1"/>
  <c r="M28" i="2" s="1"/>
  <c r="N28" i="2" s="1"/>
  <c r="O28" i="2" s="1"/>
  <c r="G56" i="30"/>
  <c r="G20" i="30"/>
  <c r="G164" i="30"/>
  <c r="G74" i="30"/>
  <c r="G183" i="30"/>
  <c r="G203" i="30"/>
  <c r="G210" i="30"/>
  <c r="G148" i="30"/>
  <c r="G38" i="30"/>
  <c r="G90" i="30"/>
  <c r="G131" i="30"/>
  <c r="G109" i="30"/>
  <c r="G32" i="32"/>
  <c r="G17" i="32"/>
  <c r="G82" i="32"/>
  <c r="G62" i="32"/>
  <c r="G47" i="32"/>
  <c r="G75" i="32"/>
  <c r="H34" i="28"/>
  <c r="G56" i="36"/>
  <c r="G210" i="36"/>
  <c r="G109" i="36"/>
  <c r="G74" i="36"/>
  <c r="G20" i="36"/>
  <c r="G38" i="36"/>
  <c r="G131" i="36"/>
  <c r="G90" i="36"/>
  <c r="G203" i="36"/>
  <c r="G183" i="36"/>
  <c r="G164" i="36"/>
  <c r="G148" i="36"/>
  <c r="G56" i="31"/>
  <c r="G90" i="31"/>
  <c r="G74" i="31"/>
  <c r="G38" i="31"/>
  <c r="G203" i="31"/>
  <c r="G183" i="31"/>
  <c r="G131" i="31"/>
  <c r="G210" i="31"/>
  <c r="G148" i="31"/>
  <c r="G20" i="31"/>
  <c r="G109" i="31"/>
  <c r="G164" i="31"/>
  <c r="H47" i="2"/>
  <c r="H2" i="43"/>
  <c r="H2" i="35"/>
  <c r="H2" i="33"/>
  <c r="H2" i="31"/>
  <c r="H2" i="36"/>
  <c r="H2" i="34"/>
  <c r="H2" i="32"/>
  <c r="H2" i="30"/>
  <c r="H2" i="29"/>
  <c r="H2" i="10"/>
  <c r="H62" i="2"/>
  <c r="H32" i="2"/>
  <c r="H75" i="2"/>
  <c r="H82" i="2"/>
  <c r="H17" i="2"/>
  <c r="G56" i="33"/>
  <c r="G90" i="33"/>
  <c r="G74" i="33"/>
  <c r="G20" i="33"/>
  <c r="G38" i="33"/>
  <c r="G97" i="33"/>
  <c r="J5" i="28"/>
  <c r="I2" i="2"/>
  <c r="I2" i="53" s="1"/>
  <c r="I13" i="28"/>
  <c r="I21" i="28"/>
  <c r="G74" i="10"/>
  <c r="G97" i="10"/>
  <c r="G56" i="10"/>
  <c r="G90" i="10"/>
  <c r="G38" i="10"/>
  <c r="G20" i="10"/>
  <c r="G56" i="35"/>
  <c r="G210" i="35"/>
  <c r="G203" i="35"/>
  <c r="G164" i="35"/>
  <c r="G90" i="35"/>
  <c r="G148" i="35"/>
  <c r="G183" i="35"/>
  <c r="G131" i="35"/>
  <c r="G38" i="35"/>
  <c r="G20" i="35"/>
  <c r="G109" i="35"/>
  <c r="G74" i="35"/>
  <c r="G59" i="28"/>
  <c r="U34" i="28"/>
  <c r="F87" i="28"/>
  <c r="F95" i="28" s="1"/>
  <c r="F103" i="28" s="1"/>
  <c r="F67" i="28"/>
  <c r="F75" i="28" s="1"/>
  <c r="G56" i="34"/>
  <c r="G109" i="34"/>
  <c r="G131" i="34"/>
  <c r="G74" i="34"/>
  <c r="G90" i="34"/>
  <c r="G210" i="34"/>
  <c r="G203" i="34"/>
  <c r="G183" i="34"/>
  <c r="G164" i="34"/>
  <c r="G20" i="34"/>
  <c r="G148" i="34"/>
  <c r="G38" i="34"/>
  <c r="G56" i="29"/>
  <c r="G148" i="29"/>
  <c r="G164" i="29"/>
  <c r="G74" i="29"/>
  <c r="G203" i="29"/>
  <c r="G90" i="29"/>
  <c r="G109" i="29"/>
  <c r="G183" i="29"/>
  <c r="G20" i="29"/>
  <c r="G210" i="29"/>
  <c r="G38" i="29"/>
  <c r="G131" i="29"/>
  <c r="G56" i="43"/>
  <c r="G20" i="43"/>
  <c r="G84" i="43"/>
  <c r="G74" i="43"/>
  <c r="G38" i="43"/>
  <c r="C211" i="31"/>
  <c r="C219" i="31" s="1"/>
  <c r="C125" i="35"/>
  <c r="C25" i="28" s="1"/>
  <c r="D26" i="31"/>
  <c r="E62" i="31" s="1"/>
  <c r="E115" i="31" s="1"/>
  <c r="D32" i="31"/>
  <c r="E195" i="31" s="1"/>
  <c r="D30" i="31"/>
  <c r="E66" i="31" s="1"/>
  <c r="E119" i="31" s="1"/>
  <c r="C200" i="31"/>
  <c r="C201" i="31" s="1"/>
  <c r="C180" i="31"/>
  <c r="D28" i="31"/>
  <c r="E191" i="31" s="1"/>
  <c r="D31" i="31"/>
  <c r="E194" i="31" s="1"/>
  <c r="D25" i="31"/>
  <c r="E169" i="31" s="1"/>
  <c r="D21" i="31"/>
  <c r="N72" i="28"/>
  <c r="D23" i="31"/>
  <c r="E186" i="31" s="1"/>
  <c r="D29" i="31"/>
  <c r="E173" i="31" s="1"/>
  <c r="D27" i="31"/>
  <c r="E171" i="31" s="1"/>
  <c r="D22" i="31"/>
  <c r="E185" i="31" s="1"/>
  <c r="D24" i="31"/>
  <c r="E187" i="31" s="1"/>
  <c r="D30" i="10"/>
  <c r="E66" i="10" s="1"/>
  <c r="E107" i="10" s="1"/>
  <c r="D23" i="10"/>
  <c r="E59" i="10" s="1"/>
  <c r="E100" i="10" s="1"/>
  <c r="D24" i="10"/>
  <c r="E60" i="10" s="1"/>
  <c r="E101" i="10" s="1"/>
  <c r="D28" i="10"/>
  <c r="E64" i="10" s="1"/>
  <c r="E105" i="10" s="1"/>
  <c r="C89" i="28"/>
  <c r="D27" i="10"/>
  <c r="E63" i="10" s="1"/>
  <c r="E104" i="10" s="1"/>
  <c r="D31" i="10"/>
  <c r="E67" i="10" s="1"/>
  <c r="E108" i="10" s="1"/>
  <c r="D22" i="10"/>
  <c r="E58" i="10" s="1"/>
  <c r="E99" i="10" s="1"/>
  <c r="D26" i="10"/>
  <c r="E62" i="10" s="1"/>
  <c r="E103" i="10" s="1"/>
  <c r="C99" i="28"/>
  <c r="C91" i="28" s="1"/>
  <c r="D71" i="35"/>
  <c r="D71" i="31"/>
  <c r="D71" i="30"/>
  <c r="D111" i="34"/>
  <c r="D71" i="34"/>
  <c r="E177" i="31"/>
  <c r="E196" i="31"/>
  <c r="E69" i="31"/>
  <c r="E122" i="31" s="1"/>
  <c r="D111" i="29"/>
  <c r="D71" i="29"/>
  <c r="H65" i="28"/>
  <c r="C204" i="35"/>
  <c r="C206" i="35" s="1"/>
  <c r="C180" i="35"/>
  <c r="C211" i="35"/>
  <c r="C213" i="35" s="1"/>
  <c r="C212" i="35"/>
  <c r="C214" i="35" s="1"/>
  <c r="C205" i="35"/>
  <c r="C207" i="35" s="1"/>
  <c r="C199" i="35"/>
  <c r="C200" i="35"/>
  <c r="C201" i="35" s="1"/>
  <c r="E18" i="32"/>
  <c r="M33" i="32"/>
  <c r="L44" i="32"/>
  <c r="E28" i="31"/>
  <c r="E33" i="31"/>
  <c r="C204" i="30"/>
  <c r="C218" i="30" s="1"/>
  <c r="C204" i="29"/>
  <c r="C206" i="29" s="1"/>
  <c r="C180" i="29"/>
  <c r="C211" i="29"/>
  <c r="C213" i="29" s="1"/>
  <c r="C212" i="34"/>
  <c r="C214" i="34" s="1"/>
  <c r="C205" i="34"/>
  <c r="C207" i="34" s="1"/>
  <c r="M35" i="2"/>
  <c r="L44" i="2"/>
  <c r="I106" i="29"/>
  <c r="C125" i="31"/>
  <c r="C18" i="28" s="1"/>
  <c r="C10" i="28" s="1"/>
  <c r="C211" i="30"/>
  <c r="C213" i="30" s="1"/>
  <c r="I106" i="31"/>
  <c r="C207" i="31"/>
  <c r="C214" i="31"/>
  <c r="I106" i="34"/>
  <c r="I106" i="36"/>
  <c r="J106" i="35"/>
  <c r="K94" i="33"/>
  <c r="J106" i="30"/>
  <c r="J94" i="10"/>
  <c r="C215" i="36"/>
  <c r="C207" i="29"/>
  <c r="C207" i="30"/>
  <c r="E21" i="32"/>
  <c r="F51" i="32" s="1"/>
  <c r="F86" i="32" s="1"/>
  <c r="M39" i="33"/>
  <c r="L53" i="33"/>
  <c r="E24" i="32"/>
  <c r="F54" i="32" s="1"/>
  <c r="F89" i="32" s="1"/>
  <c r="C208" i="36"/>
  <c r="C73" i="28"/>
  <c r="C125" i="29"/>
  <c r="C16" i="28" s="1"/>
  <c r="C125" i="34"/>
  <c r="C24" i="28" s="1"/>
  <c r="C218" i="36"/>
  <c r="C212" i="30"/>
  <c r="C214" i="30" s="1"/>
  <c r="C199" i="30"/>
  <c r="C200" i="30"/>
  <c r="C200" i="29"/>
  <c r="C201" i="29" s="1"/>
  <c r="C200" i="34"/>
  <c r="C201" i="34" s="1"/>
  <c r="C211" i="34"/>
  <c r="C180" i="34"/>
  <c r="C219" i="36"/>
  <c r="C204" i="34"/>
  <c r="C212" i="29"/>
  <c r="C214" i="29" s="1"/>
  <c r="D94" i="32"/>
  <c r="D104" i="28" s="1"/>
  <c r="C199" i="29"/>
  <c r="E26" i="32"/>
  <c r="F56" i="32" s="1"/>
  <c r="F91" i="32" s="1"/>
  <c r="E27" i="32"/>
  <c r="F57" i="32" s="1"/>
  <c r="F92" i="32" s="1"/>
  <c r="O39" i="10"/>
  <c r="N53" i="10"/>
  <c r="D46" i="47"/>
  <c r="E19" i="32"/>
  <c r="F49" i="32" s="1"/>
  <c r="F84" i="32" s="1"/>
  <c r="E25" i="32"/>
  <c r="F55" i="32" s="1"/>
  <c r="F90" i="32" s="1"/>
  <c r="E22" i="32"/>
  <c r="F52" i="32" s="1"/>
  <c r="F87" i="32" s="1"/>
  <c r="D21" i="2"/>
  <c r="E51" i="2" s="1"/>
  <c r="E86" i="2" s="1"/>
  <c r="D44" i="47"/>
  <c r="D25" i="10"/>
  <c r="E61" i="10" s="1"/>
  <c r="E102" i="10" s="1"/>
  <c r="D32" i="10"/>
  <c r="E68" i="10" s="1"/>
  <c r="E109" i="10" s="1"/>
  <c r="D24" i="2"/>
  <c r="E54" i="2" s="1"/>
  <c r="E89" i="2" s="1"/>
  <c r="E23" i="32"/>
  <c r="F53" i="32" s="1"/>
  <c r="D45" i="47"/>
  <c r="D21" i="10"/>
  <c r="D33" i="10"/>
  <c r="E69" i="10" s="1"/>
  <c r="E110" i="10" s="1"/>
  <c r="D29" i="32"/>
  <c r="D29" i="10"/>
  <c r="E65" i="10" s="1"/>
  <c r="E106" i="10" s="1"/>
  <c r="L39" i="34"/>
  <c r="K53" i="34"/>
  <c r="P66" i="28"/>
  <c r="N78" i="28"/>
  <c r="D33" i="34"/>
  <c r="D24" i="34"/>
  <c r="D22" i="34"/>
  <c r="D21" i="34"/>
  <c r="D31" i="34"/>
  <c r="D29" i="34"/>
  <c r="D32" i="34"/>
  <c r="D27" i="34"/>
  <c r="D23" i="34"/>
  <c r="D25" i="34"/>
  <c r="D28" i="34"/>
  <c r="D26" i="34"/>
  <c r="D30" i="34"/>
  <c r="D47" i="47"/>
  <c r="N77" i="28"/>
  <c r="N61" i="28" s="1"/>
  <c r="D27" i="33"/>
  <c r="E63" i="33" s="1"/>
  <c r="E104" i="33" s="1"/>
  <c r="D29" i="33"/>
  <c r="E65" i="33" s="1"/>
  <c r="E106" i="33" s="1"/>
  <c r="D24" i="33"/>
  <c r="E60" i="33" s="1"/>
  <c r="E101" i="33" s="1"/>
  <c r="D26" i="33"/>
  <c r="E62" i="33" s="1"/>
  <c r="D33" i="33"/>
  <c r="E69" i="33" s="1"/>
  <c r="E110" i="33" s="1"/>
  <c r="D28" i="33"/>
  <c r="E64" i="33" s="1"/>
  <c r="E105" i="33" s="1"/>
  <c r="D23" i="33"/>
  <c r="E59" i="33" s="1"/>
  <c r="E100" i="33" s="1"/>
  <c r="D30" i="33"/>
  <c r="E66" i="33" s="1"/>
  <c r="E107" i="33" s="1"/>
  <c r="D25" i="33"/>
  <c r="E61" i="33" s="1"/>
  <c r="E102" i="33" s="1"/>
  <c r="D21" i="33"/>
  <c r="D32" i="33"/>
  <c r="E68" i="33" s="1"/>
  <c r="E109" i="33" s="1"/>
  <c r="D31" i="33"/>
  <c r="E67" i="33" s="1"/>
  <c r="E108" i="33" s="1"/>
  <c r="D22" i="33"/>
  <c r="E58" i="33" s="1"/>
  <c r="E99" i="33" s="1"/>
  <c r="N79" i="28"/>
  <c r="D32" i="35"/>
  <c r="D25" i="35"/>
  <c r="D33" i="35"/>
  <c r="E33" i="35" s="1"/>
  <c r="F33" i="35" s="1"/>
  <c r="G33" i="35" s="1"/>
  <c r="H33" i="35" s="1"/>
  <c r="I33" i="35" s="1"/>
  <c r="D22" i="35"/>
  <c r="E22" i="35" s="1"/>
  <c r="F22" i="35" s="1"/>
  <c r="D23" i="35"/>
  <c r="D26" i="35"/>
  <c r="D29" i="35"/>
  <c r="D24" i="35"/>
  <c r="D27" i="35"/>
  <c r="D30" i="35"/>
  <c r="D21" i="35"/>
  <c r="E24" i="35"/>
  <c r="D28" i="35"/>
  <c r="D31" i="35"/>
  <c r="N70" i="28"/>
  <c r="D26" i="29"/>
  <c r="D27" i="29"/>
  <c r="D29" i="29"/>
  <c r="D28" i="29"/>
  <c r="D24" i="29"/>
  <c r="D32" i="29"/>
  <c r="D31" i="29"/>
  <c r="D30" i="29"/>
  <c r="D22" i="29"/>
  <c r="D23" i="29"/>
  <c r="D21" i="29"/>
  <c r="D25" i="29"/>
  <c r="D33" i="29"/>
  <c r="N80" i="28"/>
  <c r="D32" i="36"/>
  <c r="D23" i="36"/>
  <c r="D24" i="36"/>
  <c r="D31" i="36"/>
  <c r="D21" i="36"/>
  <c r="E21" i="36" s="1"/>
  <c r="D28" i="36"/>
  <c r="D30" i="36"/>
  <c r="D27" i="36"/>
  <c r="D33" i="36"/>
  <c r="D29" i="36"/>
  <c r="D25" i="36"/>
  <c r="D22" i="36"/>
  <c r="D26" i="36"/>
  <c r="N71" i="28"/>
  <c r="D28" i="30"/>
  <c r="D29" i="30"/>
  <c r="D27" i="30"/>
  <c r="D24" i="30"/>
  <c r="D25" i="30"/>
  <c r="D21" i="30"/>
  <c r="D33" i="30"/>
  <c r="D30" i="30"/>
  <c r="D22" i="30"/>
  <c r="D31" i="30"/>
  <c r="D32" i="30"/>
  <c r="D23" i="30"/>
  <c r="D26" i="30"/>
  <c r="D20" i="2"/>
  <c r="E50" i="2" s="1"/>
  <c r="E85" i="2" s="1"/>
  <c r="D23" i="2"/>
  <c r="E53" i="2" s="1"/>
  <c r="E88" i="2" s="1"/>
  <c r="D25" i="2"/>
  <c r="E55" i="2" s="1"/>
  <c r="E90" i="2" s="1"/>
  <c r="D19" i="2"/>
  <c r="E49" i="2" s="1"/>
  <c r="E84" i="2" s="1"/>
  <c r="D22" i="2"/>
  <c r="E52" i="2" s="1"/>
  <c r="E87" i="2" s="1"/>
  <c r="C65" i="28"/>
  <c r="C104" i="28"/>
  <c r="C109" i="28" s="1"/>
  <c r="C95" i="32"/>
  <c r="C22" i="28" s="1"/>
  <c r="E22" i="10"/>
  <c r="F58" i="10" s="1"/>
  <c r="F99" i="10" s="1"/>
  <c r="D26" i="2"/>
  <c r="E56" i="2" s="1"/>
  <c r="E91" i="2" s="1"/>
  <c r="C95" i="2"/>
  <c r="D27" i="2"/>
  <c r="E57" i="2" s="1"/>
  <c r="E92" i="2" s="1"/>
  <c r="E73" i="28"/>
  <c r="E61" i="28"/>
  <c r="C17" i="28"/>
  <c r="C218" i="31"/>
  <c r="C206" i="31"/>
  <c r="C90" i="28"/>
  <c r="E65" i="28" l="1"/>
  <c r="E24" i="10"/>
  <c r="F60" i="10" s="1"/>
  <c r="F101" i="10" s="1"/>
  <c r="F20" i="32"/>
  <c r="G50" i="32" s="1"/>
  <c r="E32" i="31"/>
  <c r="F176" i="31" s="1"/>
  <c r="E26" i="10"/>
  <c r="F62" i="10" s="1"/>
  <c r="F103" i="10" s="1"/>
  <c r="E83" i="32"/>
  <c r="E94" i="32" s="1"/>
  <c r="E104" i="28" s="1"/>
  <c r="E31" i="31"/>
  <c r="F31" i="31" s="1"/>
  <c r="E29" i="31"/>
  <c r="F29" i="31" s="1"/>
  <c r="G29" i="31" s="1"/>
  <c r="I24" i="53"/>
  <c r="I17" i="53"/>
  <c r="E30" i="10"/>
  <c r="F66" i="10" s="1"/>
  <c r="F107" i="10" s="1"/>
  <c r="E25" i="31"/>
  <c r="F188" i="31" s="1"/>
  <c r="E27" i="31"/>
  <c r="F63" i="31" s="1"/>
  <c r="F116" i="31" s="1"/>
  <c r="E168" i="31"/>
  <c r="E21" i="31"/>
  <c r="F184" i="31" s="1"/>
  <c r="N64" i="28"/>
  <c r="E26" i="31"/>
  <c r="F62" i="31" s="1"/>
  <c r="F115" i="31" s="1"/>
  <c r="C101" i="28"/>
  <c r="E57" i="10"/>
  <c r="E98" i="10" s="1"/>
  <c r="E31" i="10"/>
  <c r="F67" i="10" s="1"/>
  <c r="F108" i="10" s="1"/>
  <c r="E57" i="33"/>
  <c r="E98" i="33" s="1"/>
  <c r="F48" i="32"/>
  <c r="F83" i="32" s="1"/>
  <c r="F48" i="2"/>
  <c r="F83" i="2" s="1"/>
  <c r="G48" i="2"/>
  <c r="G83" i="2" s="1"/>
  <c r="E48" i="2"/>
  <c r="E83" i="2" s="1"/>
  <c r="C213" i="31"/>
  <c r="C215" i="31" s="1"/>
  <c r="H47" i="32"/>
  <c r="H62" i="32"/>
  <c r="H32" i="32"/>
  <c r="H82" i="32"/>
  <c r="H75" i="32"/>
  <c r="H17" i="32"/>
  <c r="G87" i="28"/>
  <c r="G95" i="28" s="1"/>
  <c r="G103" i="28" s="1"/>
  <c r="G67" i="28"/>
  <c r="G75" i="28" s="1"/>
  <c r="H56" i="34"/>
  <c r="H164" i="34"/>
  <c r="H131" i="34"/>
  <c r="H38" i="34"/>
  <c r="H183" i="34"/>
  <c r="H20" i="34"/>
  <c r="H148" i="34"/>
  <c r="H109" i="34"/>
  <c r="H90" i="34"/>
  <c r="H203" i="34"/>
  <c r="H74" i="34"/>
  <c r="H210" i="34"/>
  <c r="H56" i="31"/>
  <c r="H38" i="31"/>
  <c r="H203" i="31"/>
  <c r="H183" i="31"/>
  <c r="H131" i="31"/>
  <c r="H109" i="31"/>
  <c r="H164" i="31"/>
  <c r="H20" i="31"/>
  <c r="H74" i="31"/>
  <c r="H90" i="31"/>
  <c r="H210" i="31"/>
  <c r="H148" i="31"/>
  <c r="H56" i="33"/>
  <c r="H90" i="33"/>
  <c r="H38" i="33"/>
  <c r="H97" i="33"/>
  <c r="H74" i="33"/>
  <c r="H20" i="33"/>
  <c r="H56" i="10"/>
  <c r="H74" i="10"/>
  <c r="H97" i="10"/>
  <c r="H38" i="10"/>
  <c r="H90" i="10"/>
  <c r="H20" i="10"/>
  <c r="H56" i="35"/>
  <c r="H210" i="35"/>
  <c r="H148" i="35"/>
  <c r="H20" i="35"/>
  <c r="H183" i="35"/>
  <c r="H131" i="35"/>
  <c r="H203" i="35"/>
  <c r="H90" i="35"/>
  <c r="H74" i="35"/>
  <c r="H109" i="35"/>
  <c r="H38" i="35"/>
  <c r="H164" i="35"/>
  <c r="I47" i="2"/>
  <c r="I2" i="43"/>
  <c r="I2" i="35"/>
  <c r="I2" i="33"/>
  <c r="I2" i="31"/>
  <c r="I2" i="29"/>
  <c r="I2" i="32"/>
  <c r="I2" i="30"/>
  <c r="I2" i="36"/>
  <c r="I2" i="10"/>
  <c r="I2" i="34"/>
  <c r="I75" i="2"/>
  <c r="I82" i="2"/>
  <c r="I17" i="2"/>
  <c r="I62" i="2"/>
  <c r="I32" i="2"/>
  <c r="H56" i="29"/>
  <c r="H210" i="29"/>
  <c r="H131" i="29"/>
  <c r="H38" i="29"/>
  <c r="H148" i="29"/>
  <c r="H90" i="29"/>
  <c r="H109" i="29"/>
  <c r="H20" i="29"/>
  <c r="H203" i="29"/>
  <c r="H74" i="29"/>
  <c r="H183" i="29"/>
  <c r="H164" i="29"/>
  <c r="H56" i="43"/>
  <c r="H20" i="43"/>
  <c r="H84" i="43"/>
  <c r="H38" i="43"/>
  <c r="H74" i="43"/>
  <c r="H56" i="36"/>
  <c r="H131" i="36"/>
  <c r="H210" i="36"/>
  <c r="H183" i="36"/>
  <c r="H148" i="36"/>
  <c r="H90" i="36"/>
  <c r="H109" i="36"/>
  <c r="H164" i="36"/>
  <c r="H74" i="36"/>
  <c r="H38" i="36"/>
  <c r="H20" i="36"/>
  <c r="H203" i="36"/>
  <c r="I34" i="28"/>
  <c r="H59" i="28"/>
  <c r="V34" i="28"/>
  <c r="K5" i="28"/>
  <c r="J2" i="2"/>
  <c r="J2" i="53" s="1"/>
  <c r="J21" i="28"/>
  <c r="J13" i="28"/>
  <c r="H56" i="30"/>
  <c r="H210" i="30"/>
  <c r="H183" i="30"/>
  <c r="H148" i="30"/>
  <c r="H90" i="30"/>
  <c r="H203" i="30"/>
  <c r="H109" i="30"/>
  <c r="H164" i="30"/>
  <c r="H131" i="30"/>
  <c r="H38" i="30"/>
  <c r="H74" i="30"/>
  <c r="H20" i="30"/>
  <c r="C218" i="29"/>
  <c r="E170" i="31"/>
  <c r="E65" i="31"/>
  <c r="E118" i="31" s="1"/>
  <c r="E68" i="31"/>
  <c r="E121" i="31" s="1"/>
  <c r="E176" i="31"/>
  <c r="E190" i="31"/>
  <c r="E189" i="31"/>
  <c r="E67" i="31"/>
  <c r="E120" i="31" s="1"/>
  <c r="E175" i="31"/>
  <c r="E58" i="31"/>
  <c r="E111" i="31" s="1"/>
  <c r="E166" i="31"/>
  <c r="E63" i="31"/>
  <c r="E116" i="31" s="1"/>
  <c r="E22" i="31"/>
  <c r="F185" i="31" s="1"/>
  <c r="E193" i="31"/>
  <c r="E60" i="31"/>
  <c r="E113" i="31" s="1"/>
  <c r="E23" i="31"/>
  <c r="F23" i="31" s="1"/>
  <c r="G23" i="31" s="1"/>
  <c r="H23" i="31" s="1"/>
  <c r="E188" i="31"/>
  <c r="E24" i="31"/>
  <c r="F187" i="31" s="1"/>
  <c r="E174" i="31"/>
  <c r="E30" i="31"/>
  <c r="F30" i="31" s="1"/>
  <c r="G193" i="31" s="1"/>
  <c r="E192" i="31"/>
  <c r="E61" i="31"/>
  <c r="E114" i="31" s="1"/>
  <c r="E59" i="31"/>
  <c r="E112" i="31" s="1"/>
  <c r="C208" i="29"/>
  <c r="E64" i="31"/>
  <c r="E117" i="31" s="1"/>
  <c r="E172" i="31"/>
  <c r="E167" i="31"/>
  <c r="E27" i="10"/>
  <c r="F63" i="10" s="1"/>
  <c r="F104" i="10" s="1"/>
  <c r="E57" i="31"/>
  <c r="E110" i="31" s="1"/>
  <c r="D35" i="31"/>
  <c r="E165" i="31"/>
  <c r="E184" i="31"/>
  <c r="E28" i="10"/>
  <c r="F64" i="10" s="1"/>
  <c r="F105" i="10" s="1"/>
  <c r="E23" i="10"/>
  <c r="F59" i="10" s="1"/>
  <c r="F100" i="10" s="1"/>
  <c r="E184" i="30"/>
  <c r="E165" i="30"/>
  <c r="E57" i="30"/>
  <c r="E170" i="36"/>
  <c r="E62" i="36"/>
  <c r="E115" i="36" s="1"/>
  <c r="E189" i="36"/>
  <c r="E193" i="36"/>
  <c r="E174" i="36"/>
  <c r="E66" i="36"/>
  <c r="E119" i="36" s="1"/>
  <c r="E175" i="29"/>
  <c r="E194" i="29"/>
  <c r="E67" i="29"/>
  <c r="E120" i="29" s="1"/>
  <c r="E189" i="35"/>
  <c r="E170" i="35"/>
  <c r="E62" i="35"/>
  <c r="E115" i="35" s="1"/>
  <c r="G196" i="35"/>
  <c r="G177" i="35"/>
  <c r="G69" i="35"/>
  <c r="G122" i="35" s="1"/>
  <c r="E190" i="34"/>
  <c r="E171" i="34"/>
  <c r="E63" i="34"/>
  <c r="E116" i="34" s="1"/>
  <c r="E189" i="30"/>
  <c r="E170" i="30"/>
  <c r="E62" i="30"/>
  <c r="E115" i="30" s="1"/>
  <c r="E188" i="30"/>
  <c r="E169" i="30"/>
  <c r="E61" i="30"/>
  <c r="E114" i="30" s="1"/>
  <c r="E185" i="36"/>
  <c r="E166" i="36"/>
  <c r="E58" i="36"/>
  <c r="E191" i="36"/>
  <c r="E172" i="36"/>
  <c r="E64" i="36"/>
  <c r="E117" i="36" s="1"/>
  <c r="E195" i="29"/>
  <c r="E176" i="29"/>
  <c r="E68" i="29"/>
  <c r="E121" i="29" s="1"/>
  <c r="F185" i="35"/>
  <c r="F166" i="35"/>
  <c r="F58" i="35"/>
  <c r="F111" i="35" s="1"/>
  <c r="E68" i="35"/>
  <c r="E121" i="35" s="1"/>
  <c r="E195" i="35"/>
  <c r="E176" i="35"/>
  <c r="E195" i="34"/>
  <c r="E176" i="34"/>
  <c r="E68" i="34"/>
  <c r="E121" i="34" s="1"/>
  <c r="F196" i="31"/>
  <c r="F177" i="31"/>
  <c r="F69" i="31"/>
  <c r="F122" i="31" s="1"/>
  <c r="G85" i="32"/>
  <c r="E167" i="30"/>
  <c r="E59" i="30"/>
  <c r="E112" i="30" s="1"/>
  <c r="E186" i="30"/>
  <c r="E187" i="30"/>
  <c r="E168" i="30"/>
  <c r="E60" i="30"/>
  <c r="E113" i="30" s="1"/>
  <c r="F184" i="36"/>
  <c r="F165" i="36"/>
  <c r="F57" i="36"/>
  <c r="F110" i="36" s="1"/>
  <c r="E57" i="36"/>
  <c r="E110" i="36" s="1"/>
  <c r="E184" i="36"/>
  <c r="E165" i="36"/>
  <c r="E177" i="29"/>
  <c r="E196" i="29"/>
  <c r="E69" i="29"/>
  <c r="E122" i="29" s="1"/>
  <c r="E168" i="29"/>
  <c r="E187" i="29"/>
  <c r="E60" i="29"/>
  <c r="E113" i="29" s="1"/>
  <c r="F187" i="35"/>
  <c r="F168" i="35"/>
  <c r="F60" i="35"/>
  <c r="F113" i="35" s="1"/>
  <c r="E57" i="35"/>
  <c r="E110" i="35" s="1"/>
  <c r="E165" i="35"/>
  <c r="E184" i="35"/>
  <c r="I69" i="35"/>
  <c r="I122" i="35" s="1"/>
  <c r="I196" i="35"/>
  <c r="I177" i="35"/>
  <c r="F69" i="35"/>
  <c r="F122" i="35" s="1"/>
  <c r="F177" i="35"/>
  <c r="F196" i="35"/>
  <c r="E173" i="34"/>
  <c r="E65" i="34"/>
  <c r="E118" i="34" s="1"/>
  <c r="E192" i="34"/>
  <c r="E176" i="30"/>
  <c r="E68" i="30"/>
  <c r="E121" i="30" s="1"/>
  <c r="E195" i="30"/>
  <c r="E190" i="30"/>
  <c r="E171" i="30"/>
  <c r="E63" i="30"/>
  <c r="E116" i="30" s="1"/>
  <c r="E188" i="36"/>
  <c r="E169" i="36"/>
  <c r="E61" i="36"/>
  <c r="E114" i="36" s="1"/>
  <c r="E194" i="36"/>
  <c r="E175" i="36"/>
  <c r="E67" i="36"/>
  <c r="E120" i="36" s="1"/>
  <c r="E188" i="29"/>
  <c r="E169" i="29"/>
  <c r="E61" i="29"/>
  <c r="E114" i="29" s="1"/>
  <c r="E191" i="29"/>
  <c r="E172" i="29"/>
  <c r="E64" i="29"/>
  <c r="E117" i="29" s="1"/>
  <c r="E194" i="35"/>
  <c r="E175" i="35"/>
  <c r="E67" i="35"/>
  <c r="E120" i="35" s="1"/>
  <c r="J33" i="35"/>
  <c r="J196" i="35"/>
  <c r="J177" i="35"/>
  <c r="J69" i="35"/>
  <c r="J122" i="35" s="1"/>
  <c r="E193" i="35"/>
  <c r="E174" i="35"/>
  <c r="E66" i="35"/>
  <c r="E119" i="35" s="1"/>
  <c r="E186" i="35"/>
  <c r="E167" i="35"/>
  <c r="E59" i="35"/>
  <c r="E193" i="34"/>
  <c r="E174" i="34"/>
  <c r="E66" i="34"/>
  <c r="E119" i="34" s="1"/>
  <c r="E175" i="34"/>
  <c r="E194" i="34"/>
  <c r="E67" i="34"/>
  <c r="E120" i="34" s="1"/>
  <c r="E67" i="30"/>
  <c r="E120" i="30" s="1"/>
  <c r="E194" i="30"/>
  <c r="E175" i="30"/>
  <c r="E192" i="30"/>
  <c r="E173" i="30"/>
  <c r="E65" i="30"/>
  <c r="E118" i="30" s="1"/>
  <c r="E187" i="36"/>
  <c r="E168" i="36"/>
  <c r="E60" i="36"/>
  <c r="E113" i="36" s="1"/>
  <c r="E184" i="29"/>
  <c r="E57" i="29"/>
  <c r="E110" i="29" s="1"/>
  <c r="E165" i="29"/>
  <c r="E173" i="29"/>
  <c r="E192" i="29"/>
  <c r="E65" i="29"/>
  <c r="E118" i="29" s="1"/>
  <c r="E191" i="35"/>
  <c r="E172" i="35"/>
  <c r="E64" i="35"/>
  <c r="E117" i="35" s="1"/>
  <c r="E171" i="35"/>
  <c r="E63" i="35"/>
  <c r="E116" i="35" s="1"/>
  <c r="E190" i="35"/>
  <c r="E103" i="33"/>
  <c r="E189" i="34"/>
  <c r="E170" i="34"/>
  <c r="E62" i="34"/>
  <c r="E115" i="34" s="1"/>
  <c r="E165" i="34"/>
  <c r="E57" i="34"/>
  <c r="E110" i="34" s="1"/>
  <c r="E184" i="34"/>
  <c r="F88" i="32"/>
  <c r="F172" i="31"/>
  <c r="F191" i="31"/>
  <c r="F64" i="31"/>
  <c r="F117" i="31" s="1"/>
  <c r="E185" i="30"/>
  <c r="E166" i="30"/>
  <c r="E58" i="30"/>
  <c r="E111" i="30" s="1"/>
  <c r="E172" i="30"/>
  <c r="E64" i="30"/>
  <c r="E117" i="30" s="1"/>
  <c r="E191" i="30"/>
  <c r="E192" i="36"/>
  <c r="E173" i="36"/>
  <c r="E65" i="36"/>
  <c r="E118" i="36" s="1"/>
  <c r="E186" i="36"/>
  <c r="E167" i="36"/>
  <c r="E59" i="36"/>
  <c r="E112" i="36" s="1"/>
  <c r="E167" i="29"/>
  <c r="E186" i="29"/>
  <c r="E59" i="29"/>
  <c r="E63" i="29"/>
  <c r="E116" i="29" s="1"/>
  <c r="E190" i="29"/>
  <c r="E171" i="29"/>
  <c r="E168" i="35"/>
  <c r="E60" i="35"/>
  <c r="E113" i="35" s="1"/>
  <c r="E187" i="35"/>
  <c r="E185" i="35"/>
  <c r="E166" i="35"/>
  <c r="E58" i="35"/>
  <c r="E111" i="35" s="1"/>
  <c r="E191" i="34"/>
  <c r="E172" i="34"/>
  <c r="E64" i="34"/>
  <c r="E117" i="34" s="1"/>
  <c r="E185" i="34"/>
  <c r="E166" i="34"/>
  <c r="E58" i="34"/>
  <c r="E111" i="34" s="1"/>
  <c r="F192" i="31"/>
  <c r="E66" i="30"/>
  <c r="E119" i="30" s="1"/>
  <c r="E193" i="30"/>
  <c r="E174" i="30"/>
  <c r="E196" i="36"/>
  <c r="E177" i="36"/>
  <c r="E69" i="36"/>
  <c r="E122" i="36" s="1"/>
  <c r="E195" i="36"/>
  <c r="E176" i="36"/>
  <c r="E68" i="36"/>
  <c r="E121" i="36" s="1"/>
  <c r="E185" i="29"/>
  <c r="E166" i="29"/>
  <c r="E58" i="29"/>
  <c r="E111" i="29" s="1"/>
  <c r="E189" i="29"/>
  <c r="E170" i="29"/>
  <c r="E62" i="29"/>
  <c r="E115" i="29" s="1"/>
  <c r="G166" i="35"/>
  <c r="G185" i="35"/>
  <c r="G58" i="35"/>
  <c r="G111" i="35" s="1"/>
  <c r="E192" i="35"/>
  <c r="E173" i="35"/>
  <c r="E65" i="35"/>
  <c r="E118" i="35" s="1"/>
  <c r="E196" i="35"/>
  <c r="E177" i="35"/>
  <c r="E69" i="35"/>
  <c r="E122" i="35" s="1"/>
  <c r="E169" i="34"/>
  <c r="E188" i="34"/>
  <c r="E61" i="34"/>
  <c r="E114" i="34" s="1"/>
  <c r="E187" i="34"/>
  <c r="E60" i="34"/>
  <c r="E113" i="34" s="1"/>
  <c r="E168" i="34"/>
  <c r="E196" i="30"/>
  <c r="E177" i="30"/>
  <c r="E69" i="30"/>
  <c r="E122" i="30" s="1"/>
  <c r="E190" i="36"/>
  <c r="E171" i="36"/>
  <c r="E63" i="36"/>
  <c r="E116" i="36" s="1"/>
  <c r="E174" i="29"/>
  <c r="E66" i="29"/>
  <c r="E119" i="29" s="1"/>
  <c r="E193" i="29"/>
  <c r="H196" i="35"/>
  <c r="H177" i="35"/>
  <c r="H69" i="35"/>
  <c r="H122" i="35" s="1"/>
  <c r="E188" i="35"/>
  <c r="E169" i="35"/>
  <c r="E61" i="35"/>
  <c r="E114" i="35" s="1"/>
  <c r="E59" i="34"/>
  <c r="E186" i="34"/>
  <c r="E167" i="34"/>
  <c r="E177" i="34"/>
  <c r="E196" i="34"/>
  <c r="E69" i="34"/>
  <c r="E122" i="34" s="1"/>
  <c r="F175" i="31"/>
  <c r="F18" i="32"/>
  <c r="G18" i="32" s="1"/>
  <c r="F26" i="32"/>
  <c r="G56" i="32" s="1"/>
  <c r="G91" i="32" s="1"/>
  <c r="C215" i="35"/>
  <c r="C206" i="30"/>
  <c r="C208" i="30" s="1"/>
  <c r="C219" i="35"/>
  <c r="C218" i="35"/>
  <c r="C208" i="35"/>
  <c r="C208" i="31"/>
  <c r="E24" i="36"/>
  <c r="E29" i="36"/>
  <c r="E23" i="36"/>
  <c r="E33" i="36"/>
  <c r="E32" i="36"/>
  <c r="E27" i="36"/>
  <c r="E26" i="36"/>
  <c r="E30" i="36"/>
  <c r="E22" i="36"/>
  <c r="E28" i="36"/>
  <c r="F21" i="36"/>
  <c r="E25" i="36"/>
  <c r="E31" i="36"/>
  <c r="G22" i="35"/>
  <c r="E29" i="35"/>
  <c r="E25" i="35"/>
  <c r="E26" i="35"/>
  <c r="F26" i="35" s="1"/>
  <c r="G170" i="35" s="1"/>
  <c r="E32" i="35"/>
  <c r="F24" i="35"/>
  <c r="E21" i="35"/>
  <c r="E31" i="35"/>
  <c r="E30" i="35"/>
  <c r="E23" i="35"/>
  <c r="E28" i="35"/>
  <c r="E27" i="35"/>
  <c r="C219" i="34"/>
  <c r="E28" i="34"/>
  <c r="E22" i="34"/>
  <c r="E25" i="34"/>
  <c r="E24" i="34"/>
  <c r="E23" i="34"/>
  <c r="E33" i="34"/>
  <c r="E27" i="34"/>
  <c r="E32" i="34"/>
  <c r="E29" i="34"/>
  <c r="E30" i="34"/>
  <c r="E31" i="34"/>
  <c r="E26" i="34"/>
  <c r="E21" i="34"/>
  <c r="F22" i="32"/>
  <c r="G52" i="32" s="1"/>
  <c r="G87" i="32" s="1"/>
  <c r="F21" i="32"/>
  <c r="G51" i="32" s="1"/>
  <c r="G86" i="32" s="1"/>
  <c r="N33" i="32"/>
  <c r="M44" i="32"/>
  <c r="F28" i="31"/>
  <c r="F33" i="31"/>
  <c r="C218" i="34"/>
  <c r="E33" i="10"/>
  <c r="F69" i="10" s="1"/>
  <c r="F110" i="10" s="1"/>
  <c r="C216" i="36"/>
  <c r="N35" i="2"/>
  <c r="M44" i="2"/>
  <c r="J106" i="34"/>
  <c r="J106" i="36"/>
  <c r="C215" i="30"/>
  <c r="K106" i="35"/>
  <c r="J106" i="31"/>
  <c r="J106" i="29"/>
  <c r="E21" i="10"/>
  <c r="L94" i="33"/>
  <c r="K94" i="10"/>
  <c r="K106" i="30"/>
  <c r="C220" i="36"/>
  <c r="C222" i="36" s="1"/>
  <c r="F24" i="32"/>
  <c r="G54" i="32" s="1"/>
  <c r="G89" i="32" s="1"/>
  <c r="N39" i="33"/>
  <c r="M53" i="33"/>
  <c r="C219" i="30"/>
  <c r="C220" i="30" s="1"/>
  <c r="C222" i="30" s="1"/>
  <c r="C213" i="34"/>
  <c r="C215" i="34" s="1"/>
  <c r="C219" i="29"/>
  <c r="C215" i="29"/>
  <c r="F23" i="32"/>
  <c r="G53" i="32" s="1"/>
  <c r="G88" i="32" s="1"/>
  <c r="C206" i="34"/>
  <c r="C208" i="34" s="1"/>
  <c r="N62" i="28"/>
  <c r="F27" i="32"/>
  <c r="G57" i="32" s="1"/>
  <c r="G92" i="32" s="1"/>
  <c r="E24" i="2"/>
  <c r="F54" i="2" s="1"/>
  <c r="F89" i="2" s="1"/>
  <c r="F25" i="32"/>
  <c r="G55" i="32" s="1"/>
  <c r="G90" i="32" s="1"/>
  <c r="E29" i="32"/>
  <c r="F19" i="32"/>
  <c r="G49" i="32" s="1"/>
  <c r="G84" i="32" s="1"/>
  <c r="E21" i="2"/>
  <c r="F51" i="2" s="1"/>
  <c r="F86" i="2" s="1"/>
  <c r="O53" i="10"/>
  <c r="E29" i="10"/>
  <c r="F65" i="10" s="1"/>
  <c r="F106" i="10" s="1"/>
  <c r="E25" i="10"/>
  <c r="F61" i="10" s="1"/>
  <c r="F102" i="10" s="1"/>
  <c r="D35" i="10"/>
  <c r="E32" i="10"/>
  <c r="F68" i="10" s="1"/>
  <c r="F109" i="10" s="1"/>
  <c r="C8" i="28"/>
  <c r="M39" i="34"/>
  <c r="L53" i="34"/>
  <c r="C12" i="28"/>
  <c r="N63" i="28"/>
  <c r="D95" i="32"/>
  <c r="D22" i="28" s="1"/>
  <c r="E23" i="33"/>
  <c r="F59" i="33" s="1"/>
  <c r="F100" i="33" s="1"/>
  <c r="E32" i="30"/>
  <c r="E27" i="30"/>
  <c r="E25" i="29"/>
  <c r="E28" i="29"/>
  <c r="E21" i="33"/>
  <c r="D35" i="33"/>
  <c r="E24" i="33"/>
  <c r="F60" i="33" s="1"/>
  <c r="F101" i="33" s="1"/>
  <c r="E31" i="30"/>
  <c r="E29" i="30"/>
  <c r="E21" i="29"/>
  <c r="D35" i="29"/>
  <c r="E29" i="29"/>
  <c r="E25" i="33"/>
  <c r="F61" i="33" s="1"/>
  <c r="F102" i="33" s="1"/>
  <c r="E29" i="33"/>
  <c r="F65" i="33" s="1"/>
  <c r="F106" i="33" s="1"/>
  <c r="E22" i="30"/>
  <c r="E28" i="30"/>
  <c r="E23" i="29"/>
  <c r="E27" i="29"/>
  <c r="E30" i="33"/>
  <c r="F66" i="33" s="1"/>
  <c r="F107" i="33" s="1"/>
  <c r="E27" i="33"/>
  <c r="F63" i="33" s="1"/>
  <c r="F104" i="33" s="1"/>
  <c r="E30" i="30"/>
  <c r="E22" i="29"/>
  <c r="E26" i="29"/>
  <c r="D35" i="35"/>
  <c r="N81" i="28"/>
  <c r="E33" i="30"/>
  <c r="D35" i="36"/>
  <c r="E30" i="29"/>
  <c r="E22" i="33"/>
  <c r="F58" i="33" s="1"/>
  <c r="D35" i="34"/>
  <c r="E21" i="30"/>
  <c r="D35" i="30"/>
  <c r="E31" i="29"/>
  <c r="E31" i="33"/>
  <c r="F67" i="33" s="1"/>
  <c r="F108" i="33" s="1"/>
  <c r="E28" i="33"/>
  <c r="F64" i="33" s="1"/>
  <c r="F105" i="33" s="1"/>
  <c r="E26" i="30"/>
  <c r="E25" i="30"/>
  <c r="E32" i="29"/>
  <c r="E33" i="33"/>
  <c r="F69" i="33" s="1"/>
  <c r="F110" i="33" s="1"/>
  <c r="E23" i="30"/>
  <c r="E24" i="30"/>
  <c r="E33" i="29"/>
  <c r="E24" i="29"/>
  <c r="E32" i="33"/>
  <c r="F68" i="33" s="1"/>
  <c r="F109" i="33" s="1"/>
  <c r="E26" i="33"/>
  <c r="F62" i="33" s="1"/>
  <c r="F103" i="33" s="1"/>
  <c r="G20" i="32"/>
  <c r="H50" i="32" s="1"/>
  <c r="H85" i="32" s="1"/>
  <c r="C9" i="28"/>
  <c r="E23" i="2"/>
  <c r="F53" i="2" s="1"/>
  <c r="F88" i="2" s="1"/>
  <c r="E19" i="2"/>
  <c r="F49" i="2" s="1"/>
  <c r="F84" i="2" s="1"/>
  <c r="E25" i="2"/>
  <c r="F55" i="2" s="1"/>
  <c r="F90" i="2" s="1"/>
  <c r="E20" i="2"/>
  <c r="F50" i="2" s="1"/>
  <c r="F85" i="2" s="1"/>
  <c r="E22" i="2"/>
  <c r="F52" i="2" s="1"/>
  <c r="F87" i="2" s="1"/>
  <c r="F22" i="10"/>
  <c r="G58" i="10" s="1"/>
  <c r="G99" i="10" s="1"/>
  <c r="E26" i="2"/>
  <c r="F56" i="2" s="1"/>
  <c r="F91" i="2" s="1"/>
  <c r="G18" i="2"/>
  <c r="N73" i="28"/>
  <c r="N60" i="28"/>
  <c r="C88" i="28"/>
  <c r="C93" i="28" s="1"/>
  <c r="C14" i="28"/>
  <c r="C6" i="28" s="1"/>
  <c r="D94" i="2"/>
  <c r="D96" i="28" s="1"/>
  <c r="E27" i="2"/>
  <c r="F57" i="2" s="1"/>
  <c r="F92" i="2" s="1"/>
  <c r="D29" i="2"/>
  <c r="F24" i="10"/>
  <c r="G60" i="10" s="1"/>
  <c r="G101" i="10" s="1"/>
  <c r="F30" i="10"/>
  <c r="G66" i="10" s="1"/>
  <c r="G107" i="10" s="1"/>
  <c r="F26" i="10"/>
  <c r="G62" i="10" s="1"/>
  <c r="G103" i="10" s="1"/>
  <c r="F27" i="10"/>
  <c r="G63" i="10" s="1"/>
  <c r="G104" i="10" s="1"/>
  <c r="C27" i="28"/>
  <c r="D124" i="31"/>
  <c r="C220" i="31"/>
  <c r="C222" i="31" s="1"/>
  <c r="D198" i="31"/>
  <c r="D179" i="31"/>
  <c r="F67" i="31" l="1"/>
  <c r="F120" i="31" s="1"/>
  <c r="F194" i="31"/>
  <c r="F32" i="31"/>
  <c r="F195" i="31"/>
  <c r="F68" i="31"/>
  <c r="F121" i="31" s="1"/>
  <c r="F57" i="31"/>
  <c r="F110" i="31" s="1"/>
  <c r="F61" i="31"/>
  <c r="F114" i="31" s="1"/>
  <c r="F28" i="10"/>
  <c r="G64" i="10" s="1"/>
  <c r="G105" i="10" s="1"/>
  <c r="F25" i="31"/>
  <c r="G25" i="31" s="1"/>
  <c r="F169" i="31"/>
  <c r="F31" i="10"/>
  <c r="G67" i="10" s="1"/>
  <c r="G108" i="10" s="1"/>
  <c r="F173" i="31"/>
  <c r="F65" i="31"/>
  <c r="F118" i="31" s="1"/>
  <c r="F59" i="31"/>
  <c r="F112" i="31" s="1"/>
  <c r="C220" i="29"/>
  <c r="C222" i="29" s="1"/>
  <c r="E71" i="10"/>
  <c r="F21" i="31"/>
  <c r="G57" i="31" s="1"/>
  <c r="F22" i="31"/>
  <c r="F165" i="31"/>
  <c r="G30" i="31"/>
  <c r="J24" i="53"/>
  <c r="J17" i="53"/>
  <c r="F27" i="31"/>
  <c r="G27" i="31" s="1"/>
  <c r="F171" i="31"/>
  <c r="F190" i="31"/>
  <c r="F59" i="32"/>
  <c r="F26" i="31"/>
  <c r="G189" i="31" s="1"/>
  <c r="F170" i="31"/>
  <c r="G21" i="32"/>
  <c r="H51" i="32" s="1"/>
  <c r="H86" i="32" s="1"/>
  <c r="F189" i="31"/>
  <c r="E71" i="33"/>
  <c r="G26" i="35"/>
  <c r="H26" i="35" s="1"/>
  <c r="G189" i="35"/>
  <c r="G62" i="35"/>
  <c r="G115" i="35" s="1"/>
  <c r="F57" i="10"/>
  <c r="F98" i="10" s="1"/>
  <c r="F57" i="33"/>
  <c r="F98" i="33" s="1"/>
  <c r="G48" i="32"/>
  <c r="G83" i="32" s="1"/>
  <c r="H48" i="32"/>
  <c r="H83" i="32" s="1"/>
  <c r="G26" i="32"/>
  <c r="H56" i="32" s="1"/>
  <c r="H91" i="32" s="1"/>
  <c r="E59" i="2"/>
  <c r="H48" i="2"/>
  <c r="H83" i="2" s="1"/>
  <c r="E198" i="31"/>
  <c r="E205" i="31" s="1"/>
  <c r="I56" i="33"/>
  <c r="I38" i="33"/>
  <c r="I97" i="33"/>
  <c r="I74" i="33"/>
  <c r="I20" i="33"/>
  <c r="I90" i="33"/>
  <c r="L5" i="28"/>
  <c r="K2" i="2"/>
  <c r="K2" i="53" s="1"/>
  <c r="K13" i="28"/>
  <c r="K21" i="28"/>
  <c r="I56" i="31"/>
  <c r="I203" i="31"/>
  <c r="I183" i="31"/>
  <c r="I131" i="31"/>
  <c r="I109" i="31"/>
  <c r="I210" i="31"/>
  <c r="I148" i="31"/>
  <c r="I20" i="31"/>
  <c r="I90" i="31"/>
  <c r="I74" i="31"/>
  <c r="I164" i="31"/>
  <c r="I38" i="31"/>
  <c r="I131" i="34"/>
  <c r="I56" i="34"/>
  <c r="I38" i="34"/>
  <c r="I74" i="34"/>
  <c r="I203" i="34"/>
  <c r="I210" i="34"/>
  <c r="I148" i="34"/>
  <c r="I109" i="34"/>
  <c r="I183" i="34"/>
  <c r="I90" i="34"/>
  <c r="I20" i="34"/>
  <c r="I164" i="34"/>
  <c r="I97" i="10"/>
  <c r="I56" i="10"/>
  <c r="I20" i="10"/>
  <c r="I38" i="10"/>
  <c r="I90" i="10"/>
  <c r="I74" i="10"/>
  <c r="I20" i="43"/>
  <c r="I84" i="43"/>
  <c r="I56" i="43"/>
  <c r="I38" i="43"/>
  <c r="I74" i="43"/>
  <c r="I183" i="36"/>
  <c r="I90" i="36"/>
  <c r="I56" i="36"/>
  <c r="I210" i="36"/>
  <c r="I148" i="36"/>
  <c r="I109" i="36"/>
  <c r="I203" i="36"/>
  <c r="I20" i="36"/>
  <c r="I131" i="36"/>
  <c r="I38" i="36"/>
  <c r="I164" i="36"/>
  <c r="I74" i="36"/>
  <c r="H67" i="28"/>
  <c r="H75" i="28" s="1"/>
  <c r="H87" i="28"/>
  <c r="H95" i="28" s="1"/>
  <c r="H103" i="28" s="1"/>
  <c r="I210" i="30"/>
  <c r="I90" i="30"/>
  <c r="I148" i="30"/>
  <c r="I164" i="30"/>
  <c r="I131" i="30"/>
  <c r="I74" i="30"/>
  <c r="I56" i="30"/>
  <c r="I38" i="30"/>
  <c r="I109" i="30"/>
  <c r="I20" i="30"/>
  <c r="I203" i="30"/>
  <c r="I183" i="30"/>
  <c r="J34" i="28"/>
  <c r="I59" i="28"/>
  <c r="W34" i="28"/>
  <c r="I75" i="32"/>
  <c r="I47" i="32"/>
  <c r="I32" i="32"/>
  <c r="I62" i="32"/>
  <c r="I82" i="32"/>
  <c r="I17" i="32"/>
  <c r="I56" i="35"/>
  <c r="I148" i="35"/>
  <c r="I210" i="35"/>
  <c r="I109" i="35"/>
  <c r="I183" i="35"/>
  <c r="I74" i="35"/>
  <c r="I203" i="35"/>
  <c r="I164" i="35"/>
  <c r="I90" i="35"/>
  <c r="I38" i="35"/>
  <c r="I131" i="35"/>
  <c r="I20" i="35"/>
  <c r="J47" i="2"/>
  <c r="J2" i="43"/>
  <c r="J2" i="35"/>
  <c r="J2" i="33"/>
  <c r="J2" i="31"/>
  <c r="J2" i="29"/>
  <c r="J2" i="32"/>
  <c r="J2" i="30"/>
  <c r="J2" i="34"/>
  <c r="J2" i="10"/>
  <c r="J2" i="36"/>
  <c r="J75" i="2"/>
  <c r="J82" i="2"/>
  <c r="J17" i="2"/>
  <c r="J62" i="2"/>
  <c r="J32" i="2"/>
  <c r="I56" i="29"/>
  <c r="I164" i="29"/>
  <c r="I74" i="29"/>
  <c r="I203" i="29"/>
  <c r="I90" i="29"/>
  <c r="I109" i="29"/>
  <c r="I183" i="29"/>
  <c r="I148" i="29"/>
  <c r="I131" i="29"/>
  <c r="I38" i="29"/>
  <c r="I20" i="29"/>
  <c r="I210" i="29"/>
  <c r="C216" i="29"/>
  <c r="F58" i="31"/>
  <c r="F166" i="31"/>
  <c r="F66" i="31"/>
  <c r="F119" i="31" s="1"/>
  <c r="F193" i="31"/>
  <c r="G66" i="31"/>
  <c r="G119" i="31" s="1"/>
  <c r="F167" i="31"/>
  <c r="G59" i="31"/>
  <c r="G112" i="31" s="1"/>
  <c r="F186" i="31"/>
  <c r="G186" i="31"/>
  <c r="G167" i="31"/>
  <c r="F24" i="31"/>
  <c r="G187" i="31" s="1"/>
  <c r="F168" i="31"/>
  <c r="E124" i="31"/>
  <c r="E100" i="28" s="1"/>
  <c r="E35" i="31"/>
  <c r="F60" i="31"/>
  <c r="F113" i="31" s="1"/>
  <c r="F174" i="31"/>
  <c r="G174" i="31"/>
  <c r="E71" i="31"/>
  <c r="F23" i="10"/>
  <c r="G59" i="10" s="1"/>
  <c r="G100" i="10" s="1"/>
  <c r="G25" i="32"/>
  <c r="H55" i="32" s="1"/>
  <c r="H90" i="32" s="1"/>
  <c r="G22" i="32"/>
  <c r="H52" i="32" s="1"/>
  <c r="H87" i="32" s="1"/>
  <c r="F23" i="33"/>
  <c r="G59" i="33" s="1"/>
  <c r="G100" i="33" s="1"/>
  <c r="F187" i="30"/>
  <c r="F168" i="30"/>
  <c r="F60" i="30"/>
  <c r="F113" i="30" s="1"/>
  <c r="F189" i="30"/>
  <c r="F170" i="30"/>
  <c r="F62" i="30"/>
  <c r="F115" i="30" s="1"/>
  <c r="F99" i="33"/>
  <c r="F62" i="29"/>
  <c r="F189" i="29"/>
  <c r="F170" i="29"/>
  <c r="F165" i="29"/>
  <c r="F184" i="29"/>
  <c r="F57" i="29"/>
  <c r="F110" i="29" s="1"/>
  <c r="F191" i="29"/>
  <c r="F172" i="29"/>
  <c r="F64" i="29"/>
  <c r="F117" i="29" s="1"/>
  <c r="H173" i="31"/>
  <c r="H65" i="31"/>
  <c r="H118" i="31" s="1"/>
  <c r="H192" i="31"/>
  <c r="F192" i="34"/>
  <c r="F173" i="34"/>
  <c r="F65" i="34"/>
  <c r="F118" i="34" s="1"/>
  <c r="F191" i="34"/>
  <c r="F172" i="34"/>
  <c r="F64" i="34"/>
  <c r="F117" i="34" s="1"/>
  <c r="G187" i="35"/>
  <c r="G168" i="35"/>
  <c r="G60" i="35"/>
  <c r="G113" i="35" s="1"/>
  <c r="H185" i="35"/>
  <c r="H166" i="35"/>
  <c r="H58" i="35"/>
  <c r="H111" i="35" s="1"/>
  <c r="F190" i="36"/>
  <c r="F171" i="36"/>
  <c r="F63" i="36"/>
  <c r="F116" i="36" s="1"/>
  <c r="E71" i="35"/>
  <c r="E112" i="35"/>
  <c r="E124" i="35" s="1"/>
  <c r="E107" i="28" s="1"/>
  <c r="F59" i="30"/>
  <c r="F112" i="30" s="1"/>
  <c r="F186" i="30"/>
  <c r="F167" i="30"/>
  <c r="F66" i="29"/>
  <c r="F119" i="29" s="1"/>
  <c r="F193" i="29"/>
  <c r="F174" i="29"/>
  <c r="F166" i="29"/>
  <c r="F58" i="29"/>
  <c r="F111" i="29" s="1"/>
  <c r="F185" i="29"/>
  <c r="F190" i="29"/>
  <c r="F171" i="29"/>
  <c r="F63" i="29"/>
  <c r="F116" i="29" s="1"/>
  <c r="F188" i="29"/>
  <c r="F169" i="29"/>
  <c r="F61" i="29"/>
  <c r="F114" i="29" s="1"/>
  <c r="H193" i="31"/>
  <c r="H66" i="31"/>
  <c r="H119" i="31" s="1"/>
  <c r="H174" i="31"/>
  <c r="F176" i="34"/>
  <c r="F195" i="34"/>
  <c r="F68" i="34"/>
  <c r="F121" i="34" s="1"/>
  <c r="F195" i="35"/>
  <c r="F176" i="35"/>
  <c r="F68" i="35"/>
  <c r="F121" i="35" s="1"/>
  <c r="F175" i="36"/>
  <c r="F67" i="36"/>
  <c r="F120" i="36" s="1"/>
  <c r="F194" i="36"/>
  <c r="F195" i="36"/>
  <c r="F176" i="36"/>
  <c r="F68" i="36"/>
  <c r="F121" i="36" s="1"/>
  <c r="G173" i="31"/>
  <c r="G192" i="31"/>
  <c r="G65" i="31"/>
  <c r="G118" i="31" s="1"/>
  <c r="K33" i="35"/>
  <c r="K69" i="35"/>
  <c r="K122" i="35" s="1"/>
  <c r="K177" i="35"/>
  <c r="K196" i="35"/>
  <c r="G59" i="32"/>
  <c r="E71" i="36"/>
  <c r="E111" i="36"/>
  <c r="E124" i="36" s="1"/>
  <c r="E108" i="28" s="1"/>
  <c r="E71" i="30"/>
  <c r="E110" i="30"/>
  <c r="F193" i="30"/>
  <c r="F174" i="30"/>
  <c r="F66" i="30"/>
  <c r="F119" i="30" s="1"/>
  <c r="F167" i="29"/>
  <c r="F59" i="29"/>
  <c r="F112" i="29" s="1"/>
  <c r="F186" i="29"/>
  <c r="F190" i="30"/>
  <c r="F171" i="30"/>
  <c r="F63" i="30"/>
  <c r="F116" i="30" s="1"/>
  <c r="G194" i="31"/>
  <c r="G175" i="31"/>
  <c r="G67" i="31"/>
  <c r="G120" i="31" s="1"/>
  <c r="F171" i="34"/>
  <c r="F190" i="34"/>
  <c r="F63" i="34"/>
  <c r="F116" i="34" s="1"/>
  <c r="F190" i="35"/>
  <c r="F171" i="35"/>
  <c r="F63" i="35"/>
  <c r="F116" i="35" s="1"/>
  <c r="F61" i="36"/>
  <c r="F114" i="36" s="1"/>
  <c r="F188" i="36"/>
  <c r="F169" i="36"/>
  <c r="F196" i="36"/>
  <c r="F69" i="36"/>
  <c r="F122" i="36" s="1"/>
  <c r="F177" i="36"/>
  <c r="F191" i="30"/>
  <c r="F172" i="30"/>
  <c r="F64" i="30"/>
  <c r="F117" i="30" s="1"/>
  <c r="F173" i="30"/>
  <c r="F192" i="30"/>
  <c r="F65" i="30"/>
  <c r="F118" i="30" s="1"/>
  <c r="F195" i="30"/>
  <c r="F176" i="30"/>
  <c r="F68" i="30"/>
  <c r="F121" i="30" s="1"/>
  <c r="G69" i="31"/>
  <c r="G122" i="31" s="1"/>
  <c r="G177" i="31"/>
  <c r="G196" i="31"/>
  <c r="G185" i="31"/>
  <c r="G166" i="31"/>
  <c r="G58" i="31"/>
  <c r="G111" i="31" s="1"/>
  <c r="F196" i="34"/>
  <c r="F177" i="34"/>
  <c r="F69" i="34"/>
  <c r="F122" i="34" s="1"/>
  <c r="F191" i="35"/>
  <c r="F172" i="35"/>
  <c r="F64" i="35"/>
  <c r="F117" i="35" s="1"/>
  <c r="G57" i="36"/>
  <c r="G110" i="36" s="1"/>
  <c r="G184" i="36"/>
  <c r="G165" i="36"/>
  <c r="F59" i="36"/>
  <c r="F186" i="36"/>
  <c r="F167" i="36"/>
  <c r="E71" i="34"/>
  <c r="E112" i="34"/>
  <c r="E124" i="34" s="1"/>
  <c r="E106" i="28" s="1"/>
  <c r="E71" i="29"/>
  <c r="E112" i="29"/>
  <c r="I167" i="31"/>
  <c r="I186" i="31"/>
  <c r="I59" i="31"/>
  <c r="I112" i="31" s="1"/>
  <c r="F194" i="29"/>
  <c r="F175" i="29"/>
  <c r="F67" i="29"/>
  <c r="F120" i="29" s="1"/>
  <c r="F185" i="30"/>
  <c r="F166" i="30"/>
  <c r="F58" i="30"/>
  <c r="F111" i="30" s="1"/>
  <c r="F175" i="30"/>
  <c r="F67" i="30"/>
  <c r="F120" i="30" s="1"/>
  <c r="F194" i="30"/>
  <c r="G195" i="31"/>
  <c r="G176" i="31"/>
  <c r="G68" i="31"/>
  <c r="G121" i="31" s="1"/>
  <c r="G63" i="31"/>
  <c r="G116" i="31" s="1"/>
  <c r="F184" i="34"/>
  <c r="F165" i="34"/>
  <c r="F57" i="34"/>
  <c r="F110" i="34" s="1"/>
  <c r="F186" i="34"/>
  <c r="F167" i="34"/>
  <c r="F59" i="34"/>
  <c r="F186" i="35"/>
  <c r="F167" i="35"/>
  <c r="F59" i="35"/>
  <c r="F62" i="35"/>
  <c r="F115" i="35" s="1"/>
  <c r="F189" i="35"/>
  <c r="F170" i="35"/>
  <c r="F191" i="36"/>
  <c r="F172" i="36"/>
  <c r="F64" i="36"/>
  <c r="F117" i="36" s="1"/>
  <c r="F65" i="36"/>
  <c r="F118" i="36" s="1"/>
  <c r="F192" i="36"/>
  <c r="F173" i="36"/>
  <c r="F192" i="29"/>
  <c r="F173" i="29"/>
  <c r="F65" i="29"/>
  <c r="F118" i="29" s="1"/>
  <c r="G191" i="31"/>
  <c r="G172" i="31"/>
  <c r="G64" i="31"/>
  <c r="G117" i="31" s="1"/>
  <c r="F189" i="34"/>
  <c r="F170" i="34"/>
  <c r="F62" i="34"/>
  <c r="F115" i="34" s="1"/>
  <c r="F168" i="34"/>
  <c r="F187" i="34"/>
  <c r="F60" i="34"/>
  <c r="F113" i="34" s="1"/>
  <c r="F193" i="35"/>
  <c r="F174" i="35"/>
  <c r="F66" i="35"/>
  <c r="F119" i="35" s="1"/>
  <c r="F185" i="36"/>
  <c r="F166" i="36"/>
  <c r="F58" i="36"/>
  <c r="F111" i="36" s="1"/>
  <c r="F187" i="36"/>
  <c r="F168" i="36"/>
  <c r="F60" i="36"/>
  <c r="F113" i="36" s="1"/>
  <c r="G165" i="31"/>
  <c r="F60" i="29"/>
  <c r="F113" i="29" s="1"/>
  <c r="F187" i="29"/>
  <c r="F168" i="29"/>
  <c r="F176" i="29"/>
  <c r="F195" i="29"/>
  <c r="F68" i="29"/>
  <c r="F121" i="29" s="1"/>
  <c r="F194" i="34"/>
  <c r="F67" i="34"/>
  <c r="F120" i="34" s="1"/>
  <c r="F175" i="34"/>
  <c r="F188" i="34"/>
  <c r="F169" i="34"/>
  <c r="F61" i="34"/>
  <c r="F114" i="34" s="1"/>
  <c r="F194" i="35"/>
  <c r="F175" i="35"/>
  <c r="F67" i="35"/>
  <c r="F120" i="35" s="1"/>
  <c r="F61" i="35"/>
  <c r="F114" i="35" s="1"/>
  <c r="F188" i="35"/>
  <c r="F169" i="35"/>
  <c r="F193" i="36"/>
  <c r="F174" i="36"/>
  <c r="F66" i="36"/>
  <c r="F119" i="36" s="1"/>
  <c r="F196" i="29"/>
  <c r="F177" i="29"/>
  <c r="F69" i="29"/>
  <c r="F122" i="29" s="1"/>
  <c r="F188" i="30"/>
  <c r="F169" i="30"/>
  <c r="F61" i="30"/>
  <c r="F114" i="30" s="1"/>
  <c r="F184" i="30"/>
  <c r="F165" i="30"/>
  <c r="F57" i="30"/>
  <c r="F177" i="30"/>
  <c r="F69" i="30"/>
  <c r="F122" i="30" s="1"/>
  <c r="F196" i="30"/>
  <c r="H186" i="31"/>
  <c r="H167" i="31"/>
  <c r="H59" i="31"/>
  <c r="H112" i="31" s="1"/>
  <c r="F193" i="34"/>
  <c r="F174" i="34"/>
  <c r="F66" i="34"/>
  <c r="F119" i="34" s="1"/>
  <c r="F185" i="34"/>
  <c r="F166" i="34"/>
  <c r="F58" i="34"/>
  <c r="F111" i="34" s="1"/>
  <c r="F184" i="35"/>
  <c r="F165" i="35"/>
  <c r="F57" i="35"/>
  <c r="F110" i="35" s="1"/>
  <c r="F173" i="35"/>
  <c r="F65" i="35"/>
  <c r="F118" i="35" s="1"/>
  <c r="F192" i="35"/>
  <c r="F189" i="36"/>
  <c r="F170" i="36"/>
  <c r="F62" i="36"/>
  <c r="F115" i="36" s="1"/>
  <c r="C220" i="35"/>
  <c r="C222" i="35" s="1"/>
  <c r="C216" i="35"/>
  <c r="E35" i="34"/>
  <c r="E179" i="34"/>
  <c r="E198" i="34"/>
  <c r="G24" i="32"/>
  <c r="H54" i="32" s="1"/>
  <c r="H89" i="32" s="1"/>
  <c r="C216" i="31"/>
  <c r="C220" i="34"/>
  <c r="C222" i="34" s="1"/>
  <c r="F33" i="10"/>
  <c r="G69" i="10" s="1"/>
  <c r="G110" i="10" s="1"/>
  <c r="F25" i="10"/>
  <c r="G61" i="10" s="1"/>
  <c r="G102" i="10" s="1"/>
  <c r="E179" i="31"/>
  <c r="E211" i="31" s="1"/>
  <c r="F25" i="36"/>
  <c r="F30" i="36"/>
  <c r="F33" i="36"/>
  <c r="G21" i="36"/>
  <c r="F26" i="36"/>
  <c r="F23" i="36"/>
  <c r="F28" i="36"/>
  <c r="F27" i="36"/>
  <c r="G27" i="36" s="1"/>
  <c r="F29" i="36"/>
  <c r="E35" i="36"/>
  <c r="F31" i="36"/>
  <c r="F22" i="36"/>
  <c r="F32" i="36"/>
  <c r="F24" i="36"/>
  <c r="F30" i="35"/>
  <c r="G30" i="35" s="1"/>
  <c r="E35" i="35"/>
  <c r="E179" i="35"/>
  <c r="E198" i="35"/>
  <c r="F32" i="35"/>
  <c r="F27" i="35"/>
  <c r="F31" i="35"/>
  <c r="F25" i="35"/>
  <c r="G25" i="35" s="1"/>
  <c r="F28" i="35"/>
  <c r="F21" i="35"/>
  <c r="F29" i="35"/>
  <c r="F23" i="35"/>
  <c r="G24" i="35"/>
  <c r="H24" i="35" s="1"/>
  <c r="H22" i="35"/>
  <c r="F26" i="34"/>
  <c r="F32" i="34"/>
  <c r="F24" i="34"/>
  <c r="F31" i="34"/>
  <c r="F27" i="34"/>
  <c r="F25" i="34"/>
  <c r="F30" i="34"/>
  <c r="F33" i="34"/>
  <c r="F22" i="34"/>
  <c r="F21" i="34"/>
  <c r="F29" i="34"/>
  <c r="F23" i="34"/>
  <c r="F28" i="34"/>
  <c r="O33" i="32"/>
  <c r="N44" i="32"/>
  <c r="H30" i="31"/>
  <c r="G33" i="31"/>
  <c r="G32" i="31"/>
  <c r="G31" i="31"/>
  <c r="G28" i="31"/>
  <c r="H29" i="31"/>
  <c r="G22" i="31"/>
  <c r="C216" i="30"/>
  <c r="G28" i="10"/>
  <c r="H64" i="10" s="1"/>
  <c r="H105" i="10" s="1"/>
  <c r="F59" i="2"/>
  <c r="F24" i="2"/>
  <c r="G54" i="2" s="1"/>
  <c r="G89" i="2" s="1"/>
  <c r="F21" i="10"/>
  <c r="O35" i="2"/>
  <c r="N44" i="2"/>
  <c r="K106" i="34"/>
  <c r="F22" i="2"/>
  <c r="G52" i="2" s="1"/>
  <c r="G87" i="2" s="1"/>
  <c r="K106" i="29"/>
  <c r="L106" i="30"/>
  <c r="K106" i="31"/>
  <c r="L94" i="10"/>
  <c r="M94" i="33"/>
  <c r="L106" i="35"/>
  <c r="K106" i="36"/>
  <c r="F29" i="32"/>
  <c r="G23" i="32"/>
  <c r="H53" i="32" s="1"/>
  <c r="H88" i="32" s="1"/>
  <c r="O39" i="33"/>
  <c r="N53" i="33"/>
  <c r="C216" i="34"/>
  <c r="D112" i="10"/>
  <c r="D113" i="10" s="1"/>
  <c r="H18" i="32"/>
  <c r="C19" i="28"/>
  <c r="G19" i="32"/>
  <c r="H49" i="32" s="1"/>
  <c r="H84" i="32" s="1"/>
  <c r="G27" i="32"/>
  <c r="H57" i="32" s="1"/>
  <c r="H92" i="32" s="1"/>
  <c r="F94" i="32"/>
  <c r="F104" i="28" s="1"/>
  <c r="F32" i="10"/>
  <c r="G68" i="10" s="1"/>
  <c r="G109" i="10" s="1"/>
  <c r="E35" i="10"/>
  <c r="F29" i="10"/>
  <c r="G65" i="10" s="1"/>
  <c r="G106" i="10" s="1"/>
  <c r="F21" i="2"/>
  <c r="G51" i="2" s="1"/>
  <c r="G86" i="2" s="1"/>
  <c r="G31" i="10"/>
  <c r="H67" i="10" s="1"/>
  <c r="H108" i="10" s="1"/>
  <c r="H20" i="32"/>
  <c r="I50" i="32" s="1"/>
  <c r="I85" i="32" s="1"/>
  <c r="N65" i="28"/>
  <c r="P65" i="28" s="1"/>
  <c r="G28" i="61" s="1"/>
  <c r="N39" i="34"/>
  <c r="M53" i="34"/>
  <c r="G22" i="10"/>
  <c r="H58" i="10" s="1"/>
  <c r="H99" i="10" s="1"/>
  <c r="F28" i="33"/>
  <c r="G64" i="33" s="1"/>
  <c r="G105" i="33" s="1"/>
  <c r="D179" i="34"/>
  <c r="F30" i="29"/>
  <c r="D124" i="36"/>
  <c r="D124" i="35"/>
  <c r="F30" i="33"/>
  <c r="G66" i="33" s="1"/>
  <c r="G107" i="33" s="1"/>
  <c r="F27" i="29"/>
  <c r="F29" i="30"/>
  <c r="F28" i="29"/>
  <c r="F26" i="33"/>
  <c r="G62" i="33" s="1"/>
  <c r="G103" i="33" s="1"/>
  <c r="F31" i="33"/>
  <c r="G67" i="33" s="1"/>
  <c r="G108" i="33" s="1"/>
  <c r="E35" i="30"/>
  <c r="F21" i="30"/>
  <c r="D198" i="34"/>
  <c r="D179" i="35"/>
  <c r="F22" i="30"/>
  <c r="F25" i="33"/>
  <c r="G61" i="33" s="1"/>
  <c r="G102" i="33" s="1"/>
  <c r="F29" i="29"/>
  <c r="F24" i="33"/>
  <c r="G60" i="33" s="1"/>
  <c r="G101" i="33" s="1"/>
  <c r="F33" i="29"/>
  <c r="D124" i="34"/>
  <c r="F22" i="33"/>
  <c r="G58" i="33" s="1"/>
  <c r="G99" i="33" s="1"/>
  <c r="F22" i="29"/>
  <c r="D179" i="29"/>
  <c r="F32" i="33"/>
  <c r="G68" i="33" s="1"/>
  <c r="G109" i="33" s="1"/>
  <c r="F24" i="30"/>
  <c r="F33" i="33"/>
  <c r="G69" i="33" s="1"/>
  <c r="G110" i="33" s="1"/>
  <c r="D124" i="29"/>
  <c r="D112" i="33"/>
  <c r="F25" i="30"/>
  <c r="F23" i="29"/>
  <c r="D198" i="29"/>
  <c r="F31" i="30"/>
  <c r="F25" i="29"/>
  <c r="F32" i="29"/>
  <c r="F26" i="30"/>
  <c r="D179" i="30"/>
  <c r="F33" i="30"/>
  <c r="F28" i="30"/>
  <c r="F21" i="33"/>
  <c r="E35" i="33"/>
  <c r="F32" i="30"/>
  <c r="F24" i="29"/>
  <c r="D124" i="30"/>
  <c r="D179" i="36"/>
  <c r="F26" i="29"/>
  <c r="F27" i="33"/>
  <c r="G63" i="33" s="1"/>
  <c r="G104" i="33" s="1"/>
  <c r="F27" i="30"/>
  <c r="F23" i="30"/>
  <c r="F31" i="29"/>
  <c r="D198" i="30"/>
  <c r="D198" i="36"/>
  <c r="D198" i="35"/>
  <c r="F30" i="30"/>
  <c r="F29" i="33"/>
  <c r="G65" i="33" s="1"/>
  <c r="G106" i="33" s="1"/>
  <c r="F21" i="29"/>
  <c r="E35" i="29"/>
  <c r="C11" i="28"/>
  <c r="D5" i="47" s="1"/>
  <c r="F25" i="2"/>
  <c r="G55" i="2" s="1"/>
  <c r="G90" i="2" s="1"/>
  <c r="F19" i="2"/>
  <c r="F23" i="2"/>
  <c r="G53" i="2" s="1"/>
  <c r="G88" i="2" s="1"/>
  <c r="F20" i="2"/>
  <c r="G50" i="2" s="1"/>
  <c r="G85" i="2" s="1"/>
  <c r="E95" i="32"/>
  <c r="E22" i="28" s="1"/>
  <c r="E29" i="2"/>
  <c r="F26" i="2"/>
  <c r="G56" i="2" s="1"/>
  <c r="G91" i="2" s="1"/>
  <c r="D88" i="28"/>
  <c r="D95" i="2"/>
  <c r="D14" i="28" s="1"/>
  <c r="D6" i="28" s="1"/>
  <c r="E112" i="10"/>
  <c r="E97" i="28" s="1"/>
  <c r="H18" i="2"/>
  <c r="F27" i="2"/>
  <c r="G57" i="2" s="1"/>
  <c r="G92" i="2" s="1"/>
  <c r="I23" i="31"/>
  <c r="G26" i="10"/>
  <c r="H62" i="10" s="1"/>
  <c r="H103" i="10" s="1"/>
  <c r="G30" i="10"/>
  <c r="H66" i="10" s="1"/>
  <c r="H107" i="10" s="1"/>
  <c r="G27" i="10"/>
  <c r="H63" i="10" s="1"/>
  <c r="H104" i="10" s="1"/>
  <c r="G24" i="10"/>
  <c r="H60" i="10" s="1"/>
  <c r="H101" i="10" s="1"/>
  <c r="D204" i="31"/>
  <c r="D211" i="31"/>
  <c r="D200" i="31"/>
  <c r="D201" i="31" s="1"/>
  <c r="D180" i="31"/>
  <c r="D100" i="28"/>
  <c r="D125" i="31"/>
  <c r="D205" i="31"/>
  <c r="D207" i="31" s="1"/>
  <c r="D212" i="31"/>
  <c r="D214" i="31" s="1"/>
  <c r="D199" i="31"/>
  <c r="G171" i="31" l="1"/>
  <c r="G190" i="31"/>
  <c r="H62" i="35"/>
  <c r="H115" i="35" s="1"/>
  <c r="G21" i="31"/>
  <c r="G184" i="31"/>
  <c r="G188" i="31"/>
  <c r="G169" i="31"/>
  <c r="G61" i="31"/>
  <c r="G114" i="31" s="1"/>
  <c r="G26" i="31"/>
  <c r="H21" i="32"/>
  <c r="I51" i="32" s="1"/>
  <c r="I86" i="32" s="1"/>
  <c r="F35" i="31"/>
  <c r="G62" i="31"/>
  <c r="G115" i="31" s="1"/>
  <c r="H26" i="32"/>
  <c r="I56" i="32" s="1"/>
  <c r="I91" i="32" s="1"/>
  <c r="G170" i="31"/>
  <c r="K17" i="53"/>
  <c r="K24" i="53"/>
  <c r="E212" i="31"/>
  <c r="E214" i="31" s="1"/>
  <c r="H189" i="35"/>
  <c r="H170" i="35"/>
  <c r="F71" i="10"/>
  <c r="F71" i="33"/>
  <c r="F71" i="31"/>
  <c r="F111" i="31"/>
  <c r="F124" i="31" s="1"/>
  <c r="F100" i="28" s="1"/>
  <c r="H27" i="36"/>
  <c r="H190" i="36"/>
  <c r="H171" i="36"/>
  <c r="H63" i="36"/>
  <c r="H116" i="36" s="1"/>
  <c r="H30" i="35"/>
  <c r="H174" i="35"/>
  <c r="H66" i="35"/>
  <c r="H119" i="35" s="1"/>
  <c r="H193" i="35"/>
  <c r="H25" i="35"/>
  <c r="H188" i="35"/>
  <c r="H61" i="35"/>
  <c r="H114" i="35" s="1"/>
  <c r="H169" i="35"/>
  <c r="I170" i="35"/>
  <c r="I62" i="35"/>
  <c r="I115" i="35" s="1"/>
  <c r="I26" i="35"/>
  <c r="I189" i="35"/>
  <c r="I60" i="35"/>
  <c r="I113" i="35" s="1"/>
  <c r="I24" i="35"/>
  <c r="I187" i="35"/>
  <c r="I168" i="35"/>
  <c r="G23" i="10"/>
  <c r="H59" i="10" s="1"/>
  <c r="H100" i="10" s="1"/>
  <c r="G57" i="10"/>
  <c r="G98" i="10" s="1"/>
  <c r="G57" i="33"/>
  <c r="G98" i="33" s="1"/>
  <c r="I48" i="32"/>
  <c r="I83" i="32" s="1"/>
  <c r="I48" i="2"/>
  <c r="I83" i="2" s="1"/>
  <c r="G49" i="2"/>
  <c r="G84" i="2" s="1"/>
  <c r="H24" i="32"/>
  <c r="I54" i="32" s="1"/>
  <c r="I89" i="32" s="1"/>
  <c r="H25" i="32"/>
  <c r="I55" i="32" s="1"/>
  <c r="I90" i="32" s="1"/>
  <c r="E199" i="31"/>
  <c r="J56" i="34"/>
  <c r="J131" i="34"/>
  <c r="J38" i="34"/>
  <c r="J20" i="34"/>
  <c r="J210" i="34"/>
  <c r="J203" i="34"/>
  <c r="J74" i="34"/>
  <c r="J183" i="34"/>
  <c r="J164" i="34"/>
  <c r="J109" i="34"/>
  <c r="J148" i="34"/>
  <c r="J90" i="34"/>
  <c r="I87" i="28"/>
  <c r="I95" i="28" s="1"/>
  <c r="I103" i="28" s="1"/>
  <c r="I67" i="28"/>
  <c r="I75" i="28" s="1"/>
  <c r="J74" i="30"/>
  <c r="J20" i="30"/>
  <c r="J210" i="30"/>
  <c r="J164" i="30"/>
  <c r="J183" i="30"/>
  <c r="J56" i="30"/>
  <c r="J109" i="30"/>
  <c r="J148" i="30"/>
  <c r="J131" i="30"/>
  <c r="J203" i="30"/>
  <c r="J38" i="30"/>
  <c r="J90" i="30"/>
  <c r="J59" i="28"/>
  <c r="X34" i="28"/>
  <c r="K34" i="28"/>
  <c r="J47" i="32"/>
  <c r="J75" i="32"/>
  <c r="J62" i="32"/>
  <c r="J82" i="32"/>
  <c r="J32" i="32"/>
  <c r="J17" i="32"/>
  <c r="J56" i="29"/>
  <c r="J210" i="29"/>
  <c r="J131" i="29"/>
  <c r="J38" i="29"/>
  <c r="J203" i="29"/>
  <c r="J74" i="29"/>
  <c r="J164" i="29"/>
  <c r="J20" i="29"/>
  <c r="J90" i="29"/>
  <c r="J109" i="29"/>
  <c r="J183" i="29"/>
  <c r="J148" i="29"/>
  <c r="K47" i="2"/>
  <c r="K2" i="36"/>
  <c r="K2" i="34"/>
  <c r="K2" i="32"/>
  <c r="K2" i="30"/>
  <c r="K2" i="43"/>
  <c r="K2" i="35"/>
  <c r="K2" i="33"/>
  <c r="K2" i="10"/>
  <c r="K2" i="31"/>
  <c r="K2" i="29"/>
  <c r="K75" i="2"/>
  <c r="K82" i="2"/>
  <c r="K17" i="2"/>
  <c r="K62" i="2"/>
  <c r="K32" i="2"/>
  <c r="J56" i="31"/>
  <c r="J203" i="31"/>
  <c r="J183" i="31"/>
  <c r="J131" i="31"/>
  <c r="J109" i="31"/>
  <c r="J210" i="31"/>
  <c r="J148" i="31"/>
  <c r="J20" i="31"/>
  <c r="J164" i="31"/>
  <c r="J38" i="31"/>
  <c r="J74" i="31"/>
  <c r="J90" i="31"/>
  <c r="M5" i="28"/>
  <c r="L2" i="2"/>
  <c r="L2" i="53" s="1"/>
  <c r="L13" i="28"/>
  <c r="L21" i="28"/>
  <c r="J84" i="43"/>
  <c r="J74" i="43"/>
  <c r="J38" i="43"/>
  <c r="J56" i="43"/>
  <c r="J20" i="43"/>
  <c r="J56" i="33"/>
  <c r="J38" i="33"/>
  <c r="J97" i="33"/>
  <c r="J90" i="33"/>
  <c r="J74" i="33"/>
  <c r="J20" i="33"/>
  <c r="J56" i="10"/>
  <c r="J38" i="10"/>
  <c r="J74" i="10"/>
  <c r="J90" i="10"/>
  <c r="J20" i="10"/>
  <c r="J97" i="10"/>
  <c r="J131" i="36"/>
  <c r="J38" i="36"/>
  <c r="J203" i="36"/>
  <c r="J74" i="36"/>
  <c r="J210" i="36"/>
  <c r="J56" i="36"/>
  <c r="J90" i="36"/>
  <c r="J109" i="36"/>
  <c r="J183" i="36"/>
  <c r="J20" i="36"/>
  <c r="J164" i="36"/>
  <c r="J148" i="36"/>
  <c r="J56" i="35"/>
  <c r="J210" i="35"/>
  <c r="J183" i="35"/>
  <c r="J131" i="35"/>
  <c r="J38" i="35"/>
  <c r="J90" i="35"/>
  <c r="J148" i="35"/>
  <c r="J74" i="35"/>
  <c r="J164" i="35"/>
  <c r="J20" i="35"/>
  <c r="J203" i="35"/>
  <c r="J109" i="35"/>
  <c r="E207" i="31"/>
  <c r="E92" i="28"/>
  <c r="G24" i="31"/>
  <c r="H60" i="31" s="1"/>
  <c r="H113" i="31" s="1"/>
  <c r="G60" i="31"/>
  <c r="G113" i="31" s="1"/>
  <c r="G168" i="31"/>
  <c r="G23" i="33"/>
  <c r="H59" i="33" s="1"/>
  <c r="H100" i="33" s="1"/>
  <c r="D97" i="28"/>
  <c r="G25" i="10"/>
  <c r="H61" i="10" s="1"/>
  <c r="H102" i="10" s="1"/>
  <c r="G33" i="10"/>
  <c r="H69" i="10" s="1"/>
  <c r="H110" i="10" s="1"/>
  <c r="H28" i="10"/>
  <c r="I64" i="10" s="1"/>
  <c r="I105" i="10" s="1"/>
  <c r="H22" i="32"/>
  <c r="I52" i="32" s="1"/>
  <c r="I87" i="32" s="1"/>
  <c r="E200" i="31"/>
  <c r="E201" i="31" s="1"/>
  <c r="G165" i="29"/>
  <c r="G184" i="29"/>
  <c r="G57" i="29"/>
  <c r="G190" i="30"/>
  <c r="G171" i="30"/>
  <c r="G63" i="30"/>
  <c r="G116" i="30" s="1"/>
  <c r="G187" i="29"/>
  <c r="G168" i="29"/>
  <c r="G60" i="29"/>
  <c r="G113" i="29" s="1"/>
  <c r="G194" i="30"/>
  <c r="G175" i="30"/>
  <c r="G67" i="30"/>
  <c r="G120" i="30" s="1"/>
  <c r="G57" i="30"/>
  <c r="G184" i="30"/>
  <c r="G165" i="30"/>
  <c r="H188" i="31"/>
  <c r="H169" i="31"/>
  <c r="H61" i="31"/>
  <c r="H114" i="31" s="1"/>
  <c r="H171" i="31"/>
  <c r="H190" i="31"/>
  <c r="H63" i="31"/>
  <c r="H116" i="31" s="1"/>
  <c r="G192" i="34"/>
  <c r="G173" i="34"/>
  <c r="G65" i="34"/>
  <c r="G118" i="34" s="1"/>
  <c r="G60" i="34"/>
  <c r="G113" i="34" s="1"/>
  <c r="G187" i="34"/>
  <c r="G168" i="34"/>
  <c r="G172" i="35"/>
  <c r="G64" i="35"/>
  <c r="G117" i="35" s="1"/>
  <c r="G191" i="35"/>
  <c r="G192" i="36"/>
  <c r="G173" i="36"/>
  <c r="G65" i="36"/>
  <c r="G118" i="36" s="1"/>
  <c r="G169" i="36"/>
  <c r="G61" i="36"/>
  <c r="G188" i="36"/>
  <c r="F71" i="30"/>
  <c r="F110" i="30"/>
  <c r="G110" i="31"/>
  <c r="G195" i="30"/>
  <c r="G176" i="30"/>
  <c r="G68" i="30"/>
  <c r="G121" i="30" s="1"/>
  <c r="G187" i="30"/>
  <c r="G168" i="30"/>
  <c r="G60" i="30"/>
  <c r="G113" i="30" s="1"/>
  <c r="H196" i="31"/>
  <c r="H177" i="31"/>
  <c r="H69" i="31"/>
  <c r="H122" i="31" s="1"/>
  <c r="G184" i="34"/>
  <c r="G165" i="34"/>
  <c r="G57" i="34"/>
  <c r="G195" i="34"/>
  <c r="G176" i="34"/>
  <c r="G68" i="34"/>
  <c r="G121" i="34" s="1"/>
  <c r="G190" i="36"/>
  <c r="G171" i="36"/>
  <c r="G63" i="36"/>
  <c r="G116" i="36" s="1"/>
  <c r="F71" i="36"/>
  <c r="F112" i="36"/>
  <c r="F124" i="36" s="1"/>
  <c r="F108" i="28" s="1"/>
  <c r="L33" i="35"/>
  <c r="L196" i="35"/>
  <c r="L177" i="35"/>
  <c r="L69" i="35"/>
  <c r="L122" i="35" s="1"/>
  <c r="G66" i="30"/>
  <c r="G119" i="30" s="1"/>
  <c r="G193" i="30"/>
  <c r="G174" i="30"/>
  <c r="G196" i="30"/>
  <c r="G177" i="30"/>
  <c r="G69" i="30"/>
  <c r="G122" i="30" s="1"/>
  <c r="G173" i="29"/>
  <c r="G65" i="29"/>
  <c r="G118" i="29" s="1"/>
  <c r="G192" i="29"/>
  <c r="G193" i="29"/>
  <c r="G174" i="29"/>
  <c r="G66" i="29"/>
  <c r="G119" i="29" s="1"/>
  <c r="I174" i="31"/>
  <c r="I193" i="31"/>
  <c r="I66" i="31"/>
  <c r="I119" i="31" s="1"/>
  <c r="G185" i="34"/>
  <c r="G166" i="34"/>
  <c r="G58" i="34"/>
  <c r="G111" i="34" s="1"/>
  <c r="G170" i="34"/>
  <c r="G62" i="34"/>
  <c r="G115" i="34" s="1"/>
  <c r="G189" i="34"/>
  <c r="G193" i="35"/>
  <c r="G66" i="35"/>
  <c r="G119" i="35" s="1"/>
  <c r="G174" i="35"/>
  <c r="G191" i="36"/>
  <c r="G172" i="36"/>
  <c r="G64" i="36"/>
  <c r="G117" i="36" s="1"/>
  <c r="J186" i="31"/>
  <c r="J167" i="31"/>
  <c r="J59" i="31"/>
  <c r="J112" i="31" s="1"/>
  <c r="H170" i="31"/>
  <c r="H189" i="31"/>
  <c r="H62" i="31"/>
  <c r="H115" i="31" s="1"/>
  <c r="G196" i="34"/>
  <c r="G177" i="34"/>
  <c r="G69" i="34"/>
  <c r="G122" i="34" s="1"/>
  <c r="I185" i="35"/>
  <c r="I166" i="35"/>
  <c r="I58" i="35"/>
  <c r="I111" i="35" s="1"/>
  <c r="G188" i="35"/>
  <c r="G169" i="35"/>
  <c r="G61" i="35"/>
  <c r="G114" i="35" s="1"/>
  <c r="G168" i="36"/>
  <c r="G60" i="36"/>
  <c r="G113" i="36" s="1"/>
  <c r="G187" i="36"/>
  <c r="G167" i="36"/>
  <c r="G59" i="36"/>
  <c r="G112" i="36" s="1"/>
  <c r="G186" i="36"/>
  <c r="H184" i="31"/>
  <c r="H165" i="31"/>
  <c r="H57" i="31"/>
  <c r="G189" i="30"/>
  <c r="G170" i="30"/>
  <c r="G62" i="30"/>
  <c r="G115" i="30" s="1"/>
  <c r="G167" i="29"/>
  <c r="G186" i="29"/>
  <c r="G59" i="29"/>
  <c r="G112" i="29" s="1"/>
  <c r="G185" i="29"/>
  <c r="G166" i="29"/>
  <c r="G58" i="29"/>
  <c r="G111" i="29" s="1"/>
  <c r="G185" i="30"/>
  <c r="G166" i="30"/>
  <c r="G58" i="30"/>
  <c r="G111" i="30" s="1"/>
  <c r="G191" i="29"/>
  <c r="G172" i="29"/>
  <c r="G64" i="29"/>
  <c r="G117" i="29" s="1"/>
  <c r="I192" i="31"/>
  <c r="I173" i="31"/>
  <c r="I65" i="31"/>
  <c r="I118" i="31" s="1"/>
  <c r="G193" i="34"/>
  <c r="G174" i="34"/>
  <c r="G66" i="34"/>
  <c r="G119" i="34" s="1"/>
  <c r="H187" i="35"/>
  <c r="H168" i="35"/>
  <c r="H60" i="35"/>
  <c r="H113" i="35" s="1"/>
  <c r="G194" i="35"/>
  <c r="G175" i="35"/>
  <c r="G67" i="35"/>
  <c r="G120" i="35" s="1"/>
  <c r="G195" i="36"/>
  <c r="G176" i="36"/>
  <c r="G68" i="36"/>
  <c r="G121" i="36" s="1"/>
  <c r="G62" i="36"/>
  <c r="G115" i="36" s="1"/>
  <c r="G189" i="36"/>
  <c r="G170" i="36"/>
  <c r="F71" i="35"/>
  <c r="F112" i="35"/>
  <c r="F124" i="35" s="1"/>
  <c r="F107" i="28" s="1"/>
  <c r="G170" i="29"/>
  <c r="G189" i="29"/>
  <c r="G62" i="29"/>
  <c r="G115" i="29" s="1"/>
  <c r="G176" i="29"/>
  <c r="G68" i="29"/>
  <c r="G121" i="29" s="1"/>
  <c r="G195" i="29"/>
  <c r="G192" i="30"/>
  <c r="G173" i="30"/>
  <c r="G65" i="30"/>
  <c r="G118" i="30" s="1"/>
  <c r="H191" i="31"/>
  <c r="H172" i="31"/>
  <c r="H64" i="31"/>
  <c r="H117" i="31" s="1"/>
  <c r="G188" i="34"/>
  <c r="G169" i="34"/>
  <c r="G61" i="34"/>
  <c r="G114" i="34" s="1"/>
  <c r="G59" i="35"/>
  <c r="G112" i="35" s="1"/>
  <c r="G186" i="35"/>
  <c r="G167" i="35"/>
  <c r="G190" i="35"/>
  <c r="G171" i="35"/>
  <c r="G63" i="35"/>
  <c r="G116" i="35" s="1"/>
  <c r="G185" i="36"/>
  <c r="G166" i="36"/>
  <c r="G58" i="36"/>
  <c r="G111" i="36" s="1"/>
  <c r="H184" i="36"/>
  <c r="H165" i="36"/>
  <c r="H57" i="36"/>
  <c r="G67" i="29"/>
  <c r="G120" i="29" s="1"/>
  <c r="G175" i="29"/>
  <c r="G194" i="29"/>
  <c r="G191" i="30"/>
  <c r="G172" i="30"/>
  <c r="G64" i="30"/>
  <c r="G117" i="30" s="1"/>
  <c r="G190" i="29"/>
  <c r="G171" i="29"/>
  <c r="G63" i="29"/>
  <c r="G116" i="29" s="1"/>
  <c r="H194" i="31"/>
  <c r="H175" i="31"/>
  <c r="H67" i="31"/>
  <c r="H120" i="31" s="1"/>
  <c r="G64" i="34"/>
  <c r="G117" i="34" s="1"/>
  <c r="G191" i="34"/>
  <c r="G172" i="34"/>
  <c r="G171" i="34"/>
  <c r="G190" i="34"/>
  <c r="G63" i="34"/>
  <c r="G116" i="34" s="1"/>
  <c r="G192" i="35"/>
  <c r="G173" i="35"/>
  <c r="G65" i="35"/>
  <c r="G118" i="35" s="1"/>
  <c r="G195" i="35"/>
  <c r="G176" i="35"/>
  <c r="G68" i="35"/>
  <c r="G121" i="35" s="1"/>
  <c r="G175" i="36"/>
  <c r="G67" i="36"/>
  <c r="G120" i="36" s="1"/>
  <c r="G194" i="36"/>
  <c r="G69" i="36"/>
  <c r="G122" i="36" s="1"/>
  <c r="G196" i="36"/>
  <c r="G177" i="36"/>
  <c r="H59" i="32"/>
  <c r="F71" i="29"/>
  <c r="F115" i="29"/>
  <c r="G186" i="30"/>
  <c r="G167" i="30"/>
  <c r="G59" i="30"/>
  <c r="G112" i="30" s="1"/>
  <c r="G188" i="29"/>
  <c r="G169" i="29"/>
  <c r="G61" i="29"/>
  <c r="G114" i="29" s="1"/>
  <c r="G188" i="30"/>
  <c r="G169" i="30"/>
  <c r="G61" i="30"/>
  <c r="G114" i="30" s="1"/>
  <c r="G177" i="29"/>
  <c r="G196" i="29"/>
  <c r="G69" i="29"/>
  <c r="G122" i="29" s="1"/>
  <c r="H185" i="31"/>
  <c r="H166" i="31"/>
  <c r="H58" i="31"/>
  <c r="H111" i="31" s="1"/>
  <c r="H195" i="31"/>
  <c r="H176" i="31"/>
  <c r="H68" i="31"/>
  <c r="H121" i="31" s="1"/>
  <c r="G186" i="34"/>
  <c r="G167" i="34"/>
  <c r="G59" i="34"/>
  <c r="G112" i="34" s="1"/>
  <c r="G175" i="34"/>
  <c r="G67" i="34"/>
  <c r="G120" i="34" s="1"/>
  <c r="G194" i="34"/>
  <c r="G184" i="35"/>
  <c r="G165" i="35"/>
  <c r="G57" i="35"/>
  <c r="G193" i="36"/>
  <c r="G174" i="36"/>
  <c r="G66" i="36"/>
  <c r="G119" i="36" s="1"/>
  <c r="F71" i="34"/>
  <c r="F112" i="34"/>
  <c r="F124" i="34" s="1"/>
  <c r="F106" i="28" s="1"/>
  <c r="E180" i="31"/>
  <c r="E204" i="31"/>
  <c r="E218" i="31" s="1"/>
  <c r="E179" i="36"/>
  <c r="E204" i="36" s="1"/>
  <c r="E198" i="36"/>
  <c r="I18" i="32"/>
  <c r="H23" i="32"/>
  <c r="I53" i="32" s="1"/>
  <c r="I88" i="32" s="1"/>
  <c r="H22" i="10"/>
  <c r="I58" i="10" s="1"/>
  <c r="I99" i="10" s="1"/>
  <c r="G32" i="36"/>
  <c r="H21" i="36"/>
  <c r="G22" i="36"/>
  <c r="F35" i="36"/>
  <c r="G28" i="36"/>
  <c r="G33" i="36"/>
  <c r="G31" i="36"/>
  <c r="G23" i="36"/>
  <c r="G30" i="36"/>
  <c r="G24" i="36"/>
  <c r="G29" i="36"/>
  <c r="G26" i="36"/>
  <c r="G25" i="36"/>
  <c r="G29" i="35"/>
  <c r="I22" i="35"/>
  <c r="G21" i="35"/>
  <c r="F35" i="35"/>
  <c r="G31" i="35"/>
  <c r="G28" i="35"/>
  <c r="G27" i="35"/>
  <c r="G23" i="35"/>
  <c r="G32" i="35"/>
  <c r="G23" i="34"/>
  <c r="G33" i="34"/>
  <c r="G31" i="34"/>
  <c r="G24" i="34"/>
  <c r="G29" i="34"/>
  <c r="G30" i="34"/>
  <c r="G21" i="34"/>
  <c r="F35" i="34"/>
  <c r="G25" i="34"/>
  <c r="G32" i="34"/>
  <c r="G28" i="34"/>
  <c r="G22" i="34"/>
  <c r="G27" i="34"/>
  <c r="G26" i="34"/>
  <c r="I20" i="32"/>
  <c r="J50" i="32" s="1"/>
  <c r="J85" i="32" s="1"/>
  <c r="O44" i="32"/>
  <c r="F198" i="31"/>
  <c r="F212" i="31" s="1"/>
  <c r="H28" i="31"/>
  <c r="F179" i="31"/>
  <c r="F204" i="31" s="1"/>
  <c r="H32" i="31"/>
  <c r="H25" i="31"/>
  <c r="H33" i="31"/>
  <c r="I29" i="31"/>
  <c r="H31" i="31"/>
  <c r="H26" i="31"/>
  <c r="H22" i="31"/>
  <c r="H27" i="31"/>
  <c r="I30" i="31"/>
  <c r="G32" i="10"/>
  <c r="H68" i="10" s="1"/>
  <c r="H109" i="10" s="1"/>
  <c r="G22" i="2"/>
  <c r="H52" i="2" s="1"/>
  <c r="H87" i="2" s="1"/>
  <c r="G24" i="2"/>
  <c r="H54" i="2" s="1"/>
  <c r="H89" i="2" s="1"/>
  <c r="G21" i="10"/>
  <c r="O44" i="2"/>
  <c r="N94" i="33"/>
  <c r="L106" i="31"/>
  <c r="L106" i="36"/>
  <c r="G26" i="2"/>
  <c r="H56" i="2" s="1"/>
  <c r="H91" i="2" s="1"/>
  <c r="M106" i="35"/>
  <c r="L106" i="29"/>
  <c r="L106" i="34"/>
  <c r="M94" i="10"/>
  <c r="M106" i="30"/>
  <c r="O53" i="33"/>
  <c r="G29" i="10"/>
  <c r="H65" i="10" s="1"/>
  <c r="H106" i="10" s="1"/>
  <c r="H31" i="10"/>
  <c r="I67" i="10" s="1"/>
  <c r="I108" i="10" s="1"/>
  <c r="G29" i="32"/>
  <c r="F35" i="10"/>
  <c r="H19" i="32"/>
  <c r="I49" i="32" s="1"/>
  <c r="I84" i="32" s="1"/>
  <c r="H27" i="32"/>
  <c r="I57" i="32" s="1"/>
  <c r="I92" i="32" s="1"/>
  <c r="G21" i="2"/>
  <c r="H51" i="2" s="1"/>
  <c r="H86" i="2" s="1"/>
  <c r="O39" i="34"/>
  <c r="N53" i="34"/>
  <c r="G27" i="30"/>
  <c r="E179" i="30"/>
  <c r="G24" i="30"/>
  <c r="G33" i="29"/>
  <c r="D211" i="35"/>
  <c r="D204" i="35"/>
  <c r="D180" i="35"/>
  <c r="E180" i="35" s="1"/>
  <c r="D200" i="35"/>
  <c r="D201" i="35" s="1"/>
  <c r="G21" i="30"/>
  <c r="G31" i="33"/>
  <c r="H67" i="33" s="1"/>
  <c r="H108" i="33" s="1"/>
  <c r="G27" i="33"/>
  <c r="H63" i="33" s="1"/>
  <c r="H104" i="33" s="1"/>
  <c r="D211" i="36"/>
  <c r="D204" i="36"/>
  <c r="D200" i="36"/>
  <c r="D201" i="36" s="1"/>
  <c r="D180" i="36"/>
  <c r="G33" i="30"/>
  <c r="G25" i="30"/>
  <c r="E212" i="35"/>
  <c r="E214" i="35" s="1"/>
  <c r="E205" i="35"/>
  <c r="E207" i="35" s="1"/>
  <c r="D180" i="29"/>
  <c r="D211" i="29"/>
  <c r="D204" i="29"/>
  <c r="D200" i="29"/>
  <c r="D201" i="29" s="1"/>
  <c r="G29" i="30"/>
  <c r="G31" i="29"/>
  <c r="G23" i="29"/>
  <c r="D125" i="34"/>
  <c r="D201" i="34"/>
  <c r="D106" i="28"/>
  <c r="D199" i="35"/>
  <c r="E199" i="35" s="1"/>
  <c r="D212" i="35"/>
  <c r="D214" i="35" s="1"/>
  <c r="D205" i="35"/>
  <c r="D207" i="35" s="1"/>
  <c r="G32" i="30"/>
  <c r="G28" i="30"/>
  <c r="G32" i="29"/>
  <c r="G25" i="29"/>
  <c r="D98" i="28"/>
  <c r="D125" i="29"/>
  <c r="G33" i="33"/>
  <c r="H69" i="33" s="1"/>
  <c r="H110" i="33" s="1"/>
  <c r="G32" i="33"/>
  <c r="H68" i="33" s="1"/>
  <c r="H109" i="33" s="1"/>
  <c r="G24" i="33"/>
  <c r="H60" i="33" s="1"/>
  <c r="H101" i="33" s="1"/>
  <c r="G25" i="33"/>
  <c r="H61" i="33" s="1"/>
  <c r="H102" i="33" s="1"/>
  <c r="G27" i="29"/>
  <c r="G30" i="33"/>
  <c r="H66" i="33" s="1"/>
  <c r="H107" i="33" s="1"/>
  <c r="G30" i="29"/>
  <c r="D180" i="34"/>
  <c r="E180" i="34" s="1"/>
  <c r="D211" i="34"/>
  <c r="D204" i="34"/>
  <c r="D99" i="28"/>
  <c r="D125" i="30"/>
  <c r="E124" i="29"/>
  <c r="E98" i="28" s="1"/>
  <c r="E90" i="28" s="1"/>
  <c r="G26" i="33"/>
  <c r="H62" i="33" s="1"/>
  <c r="H103" i="33" s="1"/>
  <c r="G28" i="33"/>
  <c r="H64" i="33" s="1"/>
  <c r="H105" i="33" s="1"/>
  <c r="G21" i="29"/>
  <c r="F35" i="29"/>
  <c r="G29" i="33"/>
  <c r="H65" i="33" s="1"/>
  <c r="H106" i="33" s="1"/>
  <c r="G30" i="30"/>
  <c r="D205" i="36"/>
  <c r="D207" i="36" s="1"/>
  <c r="D212" i="36"/>
  <c r="D214" i="36" s="1"/>
  <c r="D199" i="36"/>
  <c r="G23" i="30"/>
  <c r="G24" i="29"/>
  <c r="D180" i="30"/>
  <c r="D200" i="30"/>
  <c r="D201" i="30" s="1"/>
  <c r="D211" i="30"/>
  <c r="D204" i="30"/>
  <c r="E198" i="30"/>
  <c r="E179" i="29"/>
  <c r="D105" i="28"/>
  <c r="D113" i="33"/>
  <c r="G22" i="29"/>
  <c r="D199" i="34"/>
  <c r="E199" i="34" s="1"/>
  <c r="D212" i="34"/>
  <c r="D214" i="34" s="1"/>
  <c r="D205" i="34"/>
  <c r="D207" i="34" s="1"/>
  <c r="G28" i="29"/>
  <c r="D107" i="28"/>
  <c r="D125" i="35"/>
  <c r="E112" i="33"/>
  <c r="E105" i="28" s="1"/>
  <c r="E109" i="28" s="1"/>
  <c r="E124" i="30"/>
  <c r="E99" i="28" s="1"/>
  <c r="E91" i="28" s="1"/>
  <c r="E198" i="29"/>
  <c r="E211" i="34"/>
  <c r="E204" i="34"/>
  <c r="E200" i="34"/>
  <c r="E201" i="34" s="1"/>
  <c r="G22" i="33"/>
  <c r="H58" i="33" s="1"/>
  <c r="H99" i="33" s="1"/>
  <c r="E204" i="35"/>
  <c r="E200" i="35"/>
  <c r="E201" i="35" s="1"/>
  <c r="E211" i="35"/>
  <c r="D212" i="30"/>
  <c r="D214" i="30" s="1"/>
  <c r="D205" i="30"/>
  <c r="D207" i="30" s="1"/>
  <c r="D199" i="30"/>
  <c r="G26" i="29"/>
  <c r="G21" i="33"/>
  <c r="F35" i="33"/>
  <c r="F35" i="30"/>
  <c r="G26" i="30"/>
  <c r="G31" i="30"/>
  <c r="D205" i="29"/>
  <c r="D207" i="29" s="1"/>
  <c r="D199" i="29"/>
  <c r="D212" i="29"/>
  <c r="D214" i="29" s="1"/>
  <c r="G29" i="29"/>
  <c r="G22" i="30"/>
  <c r="E205" i="34"/>
  <c r="E207" i="34" s="1"/>
  <c r="E212" i="34"/>
  <c r="E214" i="34" s="1"/>
  <c r="D108" i="28"/>
  <c r="D92" i="28" s="1"/>
  <c r="D125" i="36"/>
  <c r="G20" i="2"/>
  <c r="H50" i="2" s="1"/>
  <c r="H85" i="2" s="1"/>
  <c r="G19" i="2"/>
  <c r="G25" i="2"/>
  <c r="H55" i="2" s="1"/>
  <c r="H90" i="2" s="1"/>
  <c r="E94" i="2"/>
  <c r="E96" i="28" s="1"/>
  <c r="G23" i="2"/>
  <c r="H53" i="2" s="1"/>
  <c r="H88" i="2" s="1"/>
  <c r="F95" i="32"/>
  <c r="F22" i="28" s="1"/>
  <c r="H21" i="31"/>
  <c r="G27" i="2"/>
  <c r="H57" i="2" s="1"/>
  <c r="H92" i="2" s="1"/>
  <c r="G94" i="32"/>
  <c r="G104" i="28" s="1"/>
  <c r="I18" i="2"/>
  <c r="F29" i="2"/>
  <c r="J23" i="31"/>
  <c r="H24" i="10"/>
  <c r="I60" i="10" s="1"/>
  <c r="I101" i="10" s="1"/>
  <c r="F112" i="10"/>
  <c r="F97" i="28" s="1"/>
  <c r="H27" i="10"/>
  <c r="I63" i="10" s="1"/>
  <c r="I104" i="10" s="1"/>
  <c r="D15" i="28"/>
  <c r="E113" i="10"/>
  <c r="H30" i="10"/>
  <c r="I66" i="10" s="1"/>
  <c r="I107" i="10" s="1"/>
  <c r="H33" i="10"/>
  <c r="I69" i="10" s="1"/>
  <c r="I110" i="10" s="1"/>
  <c r="H26" i="10"/>
  <c r="I62" i="10" s="1"/>
  <c r="I103" i="10" s="1"/>
  <c r="D219" i="31"/>
  <c r="D213" i="31"/>
  <c r="D215" i="31" s="1"/>
  <c r="D206" i="31"/>
  <c r="D208" i="31" s="1"/>
  <c r="D218" i="31"/>
  <c r="I21" i="32"/>
  <c r="J51" i="32" s="1"/>
  <c r="J86" i="32" s="1"/>
  <c r="E213" i="31"/>
  <c r="D18" i="28"/>
  <c r="E125" i="31"/>
  <c r="I26" i="32" l="1"/>
  <c r="J56" i="32" s="1"/>
  <c r="J91" i="32" s="1"/>
  <c r="H25" i="10"/>
  <c r="I61" i="10" s="1"/>
  <c r="I102" i="10" s="1"/>
  <c r="H24" i="31"/>
  <c r="I25" i="32"/>
  <c r="J55" i="32" s="1"/>
  <c r="J90" i="32" s="1"/>
  <c r="E219" i="31"/>
  <c r="E220" i="31" s="1"/>
  <c r="E222" i="31" s="1"/>
  <c r="G35" i="31"/>
  <c r="G71" i="33"/>
  <c r="G71" i="10"/>
  <c r="H23" i="10"/>
  <c r="I59" i="10" s="1"/>
  <c r="I100" i="10" s="1"/>
  <c r="L24" i="53"/>
  <c r="L17" i="53"/>
  <c r="F206" i="31"/>
  <c r="F214" i="31"/>
  <c r="G59" i="2"/>
  <c r="F92" i="28"/>
  <c r="I27" i="36"/>
  <c r="I190" i="36"/>
  <c r="I171" i="36"/>
  <c r="I63" i="36"/>
  <c r="I116" i="36" s="1"/>
  <c r="H187" i="31"/>
  <c r="J26" i="35"/>
  <c r="J189" i="35"/>
  <c r="J170" i="35"/>
  <c r="J62" i="35"/>
  <c r="J115" i="35" s="1"/>
  <c r="I169" i="35"/>
  <c r="I25" i="35"/>
  <c r="I61" i="35"/>
  <c r="I114" i="35" s="1"/>
  <c r="I188" i="35"/>
  <c r="I193" i="35"/>
  <c r="I174" i="35"/>
  <c r="I66" i="35"/>
  <c r="I119" i="35" s="1"/>
  <c r="I30" i="35"/>
  <c r="J24" i="35"/>
  <c r="J187" i="35"/>
  <c r="J168" i="35"/>
  <c r="J60" i="35"/>
  <c r="J113" i="35" s="1"/>
  <c r="H57" i="10"/>
  <c r="H71" i="10" s="1"/>
  <c r="H57" i="33"/>
  <c r="H71" i="33" s="1"/>
  <c r="I22" i="32"/>
  <c r="J52" i="32" s="1"/>
  <c r="J87" i="32" s="1"/>
  <c r="I24" i="32"/>
  <c r="J54" i="32" s="1"/>
  <c r="J89" i="32" s="1"/>
  <c r="J48" i="32"/>
  <c r="J83" i="32" s="1"/>
  <c r="J48" i="2"/>
  <c r="J83" i="2" s="1"/>
  <c r="H49" i="2"/>
  <c r="H84" i="2" s="1"/>
  <c r="H23" i="33"/>
  <c r="I59" i="33" s="1"/>
  <c r="I100" i="33" s="1"/>
  <c r="I23" i="32"/>
  <c r="J53" i="32" s="1"/>
  <c r="J88" i="32" s="1"/>
  <c r="H21" i="2"/>
  <c r="I51" i="2" s="1"/>
  <c r="I86" i="2" s="1"/>
  <c r="G71" i="31"/>
  <c r="H24" i="2"/>
  <c r="I54" i="2" s="1"/>
  <c r="I89" i="2" s="1"/>
  <c r="G124" i="31"/>
  <c r="G100" i="28" s="1"/>
  <c r="E215" i="31"/>
  <c r="D89" i="28"/>
  <c r="L34" i="28"/>
  <c r="K56" i="29"/>
  <c r="K203" i="29"/>
  <c r="K90" i="29"/>
  <c r="K109" i="29"/>
  <c r="K183" i="29"/>
  <c r="K148" i="29"/>
  <c r="K164" i="29"/>
  <c r="K74" i="29"/>
  <c r="K131" i="29"/>
  <c r="K210" i="29"/>
  <c r="K38" i="29"/>
  <c r="K20" i="29"/>
  <c r="K56" i="34"/>
  <c r="K164" i="34"/>
  <c r="K148" i="34"/>
  <c r="K183" i="34"/>
  <c r="K131" i="34"/>
  <c r="K210" i="34"/>
  <c r="K109" i="34"/>
  <c r="K90" i="34"/>
  <c r="K74" i="34"/>
  <c r="K203" i="34"/>
  <c r="K20" i="34"/>
  <c r="K38" i="34"/>
  <c r="J67" i="28"/>
  <c r="J75" i="28" s="1"/>
  <c r="J87" i="28"/>
  <c r="J95" i="28" s="1"/>
  <c r="J103" i="28" s="1"/>
  <c r="K56" i="31"/>
  <c r="K109" i="31"/>
  <c r="K210" i="31"/>
  <c r="K148" i="31"/>
  <c r="K164" i="31"/>
  <c r="K90" i="31"/>
  <c r="K74" i="31"/>
  <c r="K183" i="31"/>
  <c r="K203" i="31"/>
  <c r="K131" i="31"/>
  <c r="K38" i="31"/>
  <c r="K20" i="31"/>
  <c r="K56" i="36"/>
  <c r="K210" i="36"/>
  <c r="K74" i="36"/>
  <c r="K131" i="36"/>
  <c r="K90" i="36"/>
  <c r="K148" i="36"/>
  <c r="K164" i="36"/>
  <c r="K38" i="36"/>
  <c r="K183" i="36"/>
  <c r="K203" i="36"/>
  <c r="K109" i="36"/>
  <c r="K20" i="36"/>
  <c r="L47" i="2"/>
  <c r="L2" i="36"/>
  <c r="L2" i="34"/>
  <c r="L2" i="32"/>
  <c r="L2" i="30"/>
  <c r="L2" i="43"/>
  <c r="L2" i="35"/>
  <c r="L2" i="33"/>
  <c r="L2" i="31"/>
  <c r="L2" i="10"/>
  <c r="L2" i="29"/>
  <c r="L75" i="2"/>
  <c r="L82" i="2"/>
  <c r="L17" i="2"/>
  <c r="L62" i="2"/>
  <c r="L32" i="2"/>
  <c r="K56" i="10"/>
  <c r="K97" i="10"/>
  <c r="K74" i="10"/>
  <c r="K20" i="10"/>
  <c r="K38" i="10"/>
  <c r="K90" i="10"/>
  <c r="N5" i="28"/>
  <c r="M2" i="2"/>
  <c r="M2" i="53" s="1"/>
  <c r="M13" i="28"/>
  <c r="M21" i="28"/>
  <c r="K56" i="33"/>
  <c r="K90" i="33"/>
  <c r="K97" i="33"/>
  <c r="K74" i="33"/>
  <c r="K20" i="33"/>
  <c r="K38" i="33"/>
  <c r="K56" i="35"/>
  <c r="K183" i="35"/>
  <c r="K74" i="35"/>
  <c r="K203" i="35"/>
  <c r="K109" i="35"/>
  <c r="K90" i="35"/>
  <c r="K131" i="35"/>
  <c r="K210" i="35"/>
  <c r="K148" i="35"/>
  <c r="K38" i="35"/>
  <c r="K164" i="35"/>
  <c r="K20" i="35"/>
  <c r="K84" i="43"/>
  <c r="K56" i="43"/>
  <c r="K20" i="43"/>
  <c r="K38" i="43"/>
  <c r="K74" i="43"/>
  <c r="Y34" i="28"/>
  <c r="K59" i="28"/>
  <c r="K56" i="30"/>
  <c r="K210" i="30"/>
  <c r="K74" i="30"/>
  <c r="K183" i="30"/>
  <c r="K203" i="30"/>
  <c r="K90" i="30"/>
  <c r="K131" i="30"/>
  <c r="K109" i="30"/>
  <c r="K148" i="30"/>
  <c r="K38" i="30"/>
  <c r="K164" i="30"/>
  <c r="K20" i="30"/>
  <c r="K82" i="32"/>
  <c r="K62" i="32"/>
  <c r="K75" i="32"/>
  <c r="K17" i="32"/>
  <c r="K32" i="32"/>
  <c r="K47" i="32"/>
  <c r="H168" i="31"/>
  <c r="E211" i="36"/>
  <c r="I28" i="10"/>
  <c r="J64" i="10" s="1"/>
  <c r="J105" i="10" s="1"/>
  <c r="I22" i="10"/>
  <c r="J58" i="10" s="1"/>
  <c r="J99" i="10" s="1"/>
  <c r="E206" i="31"/>
  <c r="E208" i="31" s="1"/>
  <c r="H29" i="10"/>
  <c r="I65" i="10" s="1"/>
  <c r="I106" i="10" s="1"/>
  <c r="E200" i="36"/>
  <c r="E201" i="36" s="1"/>
  <c r="E199" i="36"/>
  <c r="J18" i="32"/>
  <c r="H22" i="2"/>
  <c r="I52" i="2" s="1"/>
  <c r="I87" i="2" s="1"/>
  <c r="E205" i="36"/>
  <c r="E207" i="36" s="1"/>
  <c r="E212" i="36"/>
  <c r="E214" i="36" s="1"/>
  <c r="H26" i="2"/>
  <c r="I56" i="2" s="1"/>
  <c r="I91" i="2" s="1"/>
  <c r="H186" i="30"/>
  <c r="H167" i="30"/>
  <c r="H59" i="30"/>
  <c r="H112" i="30" s="1"/>
  <c r="H69" i="30"/>
  <c r="H122" i="30" s="1"/>
  <c r="H196" i="30"/>
  <c r="H177" i="30"/>
  <c r="H196" i="29"/>
  <c r="H177" i="29"/>
  <c r="H69" i="29"/>
  <c r="H122" i="29" s="1"/>
  <c r="I185" i="31"/>
  <c r="I166" i="31"/>
  <c r="I58" i="31"/>
  <c r="I111" i="31" s="1"/>
  <c r="I172" i="31"/>
  <c r="I64" i="31"/>
  <c r="I117" i="31" s="1"/>
  <c r="I191" i="31"/>
  <c r="H171" i="34"/>
  <c r="H63" i="34"/>
  <c r="H116" i="34" s="1"/>
  <c r="H190" i="34"/>
  <c r="H192" i="34"/>
  <c r="H173" i="34"/>
  <c r="H65" i="34"/>
  <c r="H118" i="34" s="1"/>
  <c r="H167" i="35"/>
  <c r="H186" i="35"/>
  <c r="H59" i="35"/>
  <c r="H112" i="35" s="1"/>
  <c r="H188" i="36"/>
  <c r="H169" i="36"/>
  <c r="H61" i="36"/>
  <c r="H114" i="36" s="1"/>
  <c r="H191" i="36"/>
  <c r="H172" i="36"/>
  <c r="H64" i="36"/>
  <c r="H117" i="36" s="1"/>
  <c r="I165" i="31"/>
  <c r="I184" i="31"/>
  <c r="I57" i="31"/>
  <c r="H194" i="30"/>
  <c r="H175" i="30"/>
  <c r="H67" i="30"/>
  <c r="H120" i="30" s="1"/>
  <c r="H170" i="29"/>
  <c r="H189" i="29"/>
  <c r="H62" i="29"/>
  <c r="H115" i="29" s="1"/>
  <c r="H172" i="29"/>
  <c r="H64" i="29"/>
  <c r="H117" i="29" s="1"/>
  <c r="H191" i="29"/>
  <c r="H66" i="29"/>
  <c r="H119" i="29" s="1"/>
  <c r="H193" i="29"/>
  <c r="H174" i="29"/>
  <c r="H60" i="30"/>
  <c r="H113" i="30" s="1"/>
  <c r="H187" i="30"/>
  <c r="H168" i="30"/>
  <c r="I189" i="31"/>
  <c r="I170" i="31"/>
  <c r="I62" i="31"/>
  <c r="I115" i="31" s="1"/>
  <c r="H185" i="34"/>
  <c r="H166" i="34"/>
  <c r="H58" i="34"/>
  <c r="H111" i="34" s="1"/>
  <c r="H60" i="34"/>
  <c r="H113" i="34" s="1"/>
  <c r="H168" i="34"/>
  <c r="H187" i="34"/>
  <c r="H190" i="35"/>
  <c r="H171" i="35"/>
  <c r="H63" i="35"/>
  <c r="H116" i="35" s="1"/>
  <c r="H189" i="36"/>
  <c r="H170" i="36"/>
  <c r="H62" i="36"/>
  <c r="H115" i="36" s="1"/>
  <c r="H188" i="29"/>
  <c r="H169" i="29"/>
  <c r="H61" i="29"/>
  <c r="H114" i="29" s="1"/>
  <c r="I194" i="31"/>
  <c r="I175" i="31"/>
  <c r="I67" i="31"/>
  <c r="I120" i="31" s="1"/>
  <c r="H172" i="34"/>
  <c r="H191" i="34"/>
  <c r="H64" i="34"/>
  <c r="H117" i="34" s="1"/>
  <c r="H194" i="34"/>
  <c r="H175" i="34"/>
  <c r="H67" i="34"/>
  <c r="H120" i="34" s="1"/>
  <c r="H191" i="35"/>
  <c r="H172" i="35"/>
  <c r="H64" i="35"/>
  <c r="H117" i="35" s="1"/>
  <c r="H192" i="36"/>
  <c r="H173" i="36"/>
  <c r="H65" i="36"/>
  <c r="H118" i="36" s="1"/>
  <c r="H166" i="36"/>
  <c r="H58" i="36"/>
  <c r="H111" i="36" s="1"/>
  <c r="H185" i="36"/>
  <c r="M33" i="35"/>
  <c r="M196" i="35"/>
  <c r="M177" i="35"/>
  <c r="M69" i="35"/>
  <c r="M122" i="35" s="1"/>
  <c r="H190" i="29"/>
  <c r="H171" i="29"/>
  <c r="H63" i="29"/>
  <c r="H116" i="29" s="1"/>
  <c r="H195" i="29"/>
  <c r="H68" i="29"/>
  <c r="H121" i="29" s="1"/>
  <c r="H176" i="29"/>
  <c r="H184" i="30"/>
  <c r="H165" i="30"/>
  <c r="H57" i="30"/>
  <c r="H63" i="30"/>
  <c r="H116" i="30" s="1"/>
  <c r="H190" i="30"/>
  <c r="H171" i="30"/>
  <c r="J192" i="31"/>
  <c r="J173" i="31"/>
  <c r="J65" i="31"/>
  <c r="J118" i="31" s="1"/>
  <c r="H195" i="34"/>
  <c r="H176" i="34"/>
  <c r="H68" i="34"/>
  <c r="H121" i="34" s="1"/>
  <c r="H196" i="34"/>
  <c r="H177" i="34"/>
  <c r="H69" i="34"/>
  <c r="H122" i="34" s="1"/>
  <c r="H194" i="35"/>
  <c r="H175" i="35"/>
  <c r="H67" i="35"/>
  <c r="H120" i="35" s="1"/>
  <c r="H60" i="36"/>
  <c r="H113" i="36" s="1"/>
  <c r="H187" i="36"/>
  <c r="H168" i="36"/>
  <c r="I184" i="36"/>
  <c r="I165" i="36"/>
  <c r="I57" i="36"/>
  <c r="I110" i="36" s="1"/>
  <c r="G71" i="36"/>
  <c r="G114" i="36"/>
  <c r="G124" i="36" s="1"/>
  <c r="G108" i="28" s="1"/>
  <c r="G71" i="30"/>
  <c r="G110" i="30"/>
  <c r="H185" i="30"/>
  <c r="H166" i="30"/>
  <c r="H58" i="30"/>
  <c r="H111" i="30" s="1"/>
  <c r="H170" i="30"/>
  <c r="H62" i="30"/>
  <c r="H115" i="30" s="1"/>
  <c r="H189" i="30"/>
  <c r="H174" i="30"/>
  <c r="H193" i="30"/>
  <c r="H66" i="30"/>
  <c r="H119" i="30" s="1"/>
  <c r="H191" i="30"/>
  <c r="H172" i="30"/>
  <c r="H64" i="30"/>
  <c r="H117" i="30" s="1"/>
  <c r="H167" i="29"/>
  <c r="H186" i="29"/>
  <c r="H59" i="29"/>
  <c r="H112" i="29" s="1"/>
  <c r="I69" i="31"/>
  <c r="I122" i="31" s="1"/>
  <c r="I196" i="31"/>
  <c r="I177" i="31"/>
  <c r="H188" i="34"/>
  <c r="H169" i="34"/>
  <c r="H61" i="34"/>
  <c r="H114" i="34" s="1"/>
  <c r="H186" i="34"/>
  <c r="H167" i="34"/>
  <c r="H59" i="34"/>
  <c r="H112" i="34" s="1"/>
  <c r="H193" i="36"/>
  <c r="H174" i="36"/>
  <c r="H66" i="36"/>
  <c r="H119" i="36" s="1"/>
  <c r="H195" i="36"/>
  <c r="H176" i="36"/>
  <c r="H68" i="36"/>
  <c r="H121" i="36" s="1"/>
  <c r="G71" i="35"/>
  <c r="G110" i="35"/>
  <c r="G124" i="35" s="1"/>
  <c r="G107" i="28" s="1"/>
  <c r="I59" i="32"/>
  <c r="H110" i="36"/>
  <c r="H192" i="29"/>
  <c r="H173" i="29"/>
  <c r="H65" i="29"/>
  <c r="H118" i="29" s="1"/>
  <c r="H195" i="30"/>
  <c r="H176" i="30"/>
  <c r="H68" i="30"/>
  <c r="H121" i="30" s="1"/>
  <c r="H194" i="29"/>
  <c r="H175" i="29"/>
  <c r="H67" i="29"/>
  <c r="H120" i="29" s="1"/>
  <c r="J193" i="31"/>
  <c r="J174" i="31"/>
  <c r="J66" i="31"/>
  <c r="J119" i="31" s="1"/>
  <c r="I188" i="31"/>
  <c r="I169" i="31"/>
  <c r="I61" i="31"/>
  <c r="I114" i="31" s="1"/>
  <c r="H195" i="35"/>
  <c r="H176" i="35"/>
  <c r="H68" i="35"/>
  <c r="H121" i="35" s="1"/>
  <c r="H184" i="35"/>
  <c r="H165" i="35"/>
  <c r="H57" i="35"/>
  <c r="H186" i="36"/>
  <c r="H167" i="36"/>
  <c r="H59" i="36"/>
  <c r="H112" i="36" s="1"/>
  <c r="G71" i="29"/>
  <c r="G110" i="29"/>
  <c r="H185" i="29"/>
  <c r="H58" i="29"/>
  <c r="H111" i="29" s="1"/>
  <c r="H166" i="29"/>
  <c r="H169" i="30"/>
  <c r="H61" i="30"/>
  <c r="H114" i="30" s="1"/>
  <c r="H188" i="30"/>
  <c r="I63" i="31"/>
  <c r="I116" i="31" s="1"/>
  <c r="I171" i="31"/>
  <c r="I190" i="31"/>
  <c r="I195" i="31"/>
  <c r="I176" i="31"/>
  <c r="I68" i="31"/>
  <c r="I121" i="31" s="1"/>
  <c r="H184" i="34"/>
  <c r="H165" i="34"/>
  <c r="H57" i="34"/>
  <c r="J58" i="35"/>
  <c r="J111" i="35" s="1"/>
  <c r="J185" i="35"/>
  <c r="J166" i="35"/>
  <c r="H194" i="36"/>
  <c r="H175" i="36"/>
  <c r="H67" i="36"/>
  <c r="H120" i="36" s="1"/>
  <c r="H71" i="31"/>
  <c r="H110" i="31"/>
  <c r="H124" i="31" s="1"/>
  <c r="H100" i="28" s="1"/>
  <c r="K167" i="31"/>
  <c r="K59" i="31"/>
  <c r="K112" i="31" s="1"/>
  <c r="K186" i="31"/>
  <c r="H187" i="29"/>
  <c r="H168" i="29"/>
  <c r="H60" i="29"/>
  <c r="H113" i="29" s="1"/>
  <c r="H184" i="29"/>
  <c r="H165" i="29"/>
  <c r="H57" i="29"/>
  <c r="H173" i="30"/>
  <c r="H65" i="30"/>
  <c r="H118" i="30" s="1"/>
  <c r="H192" i="30"/>
  <c r="I187" i="31"/>
  <c r="H189" i="34"/>
  <c r="H170" i="34"/>
  <c r="H62" i="34"/>
  <c r="H115" i="34" s="1"/>
  <c r="H193" i="34"/>
  <c r="H174" i="34"/>
  <c r="H66" i="34"/>
  <c r="H119" i="34" s="1"/>
  <c r="H65" i="35"/>
  <c r="H118" i="35" s="1"/>
  <c r="H192" i="35"/>
  <c r="H173" i="35"/>
  <c r="H196" i="36"/>
  <c r="H177" i="36"/>
  <c r="H69" i="36"/>
  <c r="H122" i="36" s="1"/>
  <c r="G71" i="34"/>
  <c r="G110" i="34"/>
  <c r="G124" i="34" s="1"/>
  <c r="G106" i="28" s="1"/>
  <c r="E180" i="36"/>
  <c r="J20" i="32"/>
  <c r="K50" i="32" s="1"/>
  <c r="K85" i="32" s="1"/>
  <c r="F200" i="31"/>
  <c r="F201" i="31" s="1"/>
  <c r="I31" i="10"/>
  <c r="J67" i="10" s="1"/>
  <c r="J108" i="10" s="1"/>
  <c r="H32" i="10"/>
  <c r="I68" i="10" s="1"/>
  <c r="I109" i="10" s="1"/>
  <c r="G35" i="10"/>
  <c r="F211" i="31"/>
  <c r="F213" i="31" s="1"/>
  <c r="F205" i="31"/>
  <c r="F207" i="31" s="1"/>
  <c r="G198" i="31"/>
  <c r="G212" i="31" s="1"/>
  <c r="G179" i="31"/>
  <c r="G204" i="31" s="1"/>
  <c r="F199" i="31"/>
  <c r="F179" i="36"/>
  <c r="F204" i="36" s="1"/>
  <c r="F206" i="36" s="1"/>
  <c r="I21" i="36"/>
  <c r="H26" i="36"/>
  <c r="H24" i="36"/>
  <c r="H23" i="36"/>
  <c r="H33" i="36"/>
  <c r="H22" i="36"/>
  <c r="G35" i="36"/>
  <c r="H25" i="36"/>
  <c r="H29" i="36"/>
  <c r="H30" i="36"/>
  <c r="H31" i="36"/>
  <c r="H28" i="36"/>
  <c r="F198" i="36"/>
  <c r="H32" i="36"/>
  <c r="H27" i="35"/>
  <c r="I27" i="35" s="1"/>
  <c r="F179" i="35"/>
  <c r="J22" i="35"/>
  <c r="F198" i="35"/>
  <c r="F199" i="35" s="1"/>
  <c r="H21" i="35"/>
  <c r="G35" i="35"/>
  <c r="H23" i="35"/>
  <c r="I23" i="35" s="1"/>
  <c r="H28" i="35"/>
  <c r="I28" i="35" s="1"/>
  <c r="H32" i="35"/>
  <c r="H31" i="35"/>
  <c r="I31" i="35" s="1"/>
  <c r="H29" i="35"/>
  <c r="H27" i="34"/>
  <c r="H28" i="34"/>
  <c r="H25" i="34"/>
  <c r="F179" i="34"/>
  <c r="H30" i="34"/>
  <c r="H24" i="34"/>
  <c r="H33" i="34"/>
  <c r="F198" i="34"/>
  <c r="F199" i="34" s="1"/>
  <c r="H26" i="34"/>
  <c r="H22" i="34"/>
  <c r="H32" i="34"/>
  <c r="H21" i="34"/>
  <c r="G35" i="34"/>
  <c r="H29" i="34"/>
  <c r="H31" i="34"/>
  <c r="H23" i="34"/>
  <c r="I26" i="31"/>
  <c r="J30" i="31"/>
  <c r="J29" i="31"/>
  <c r="I25" i="31"/>
  <c r="I27" i="31"/>
  <c r="I22" i="31"/>
  <c r="I28" i="31"/>
  <c r="F180" i="31"/>
  <c r="I31" i="31"/>
  <c r="I33" i="31"/>
  <c r="I32" i="31"/>
  <c r="H21" i="10"/>
  <c r="N106" i="30"/>
  <c r="M106" i="34"/>
  <c r="N94" i="10"/>
  <c r="N106" i="35"/>
  <c r="M106" i="36"/>
  <c r="O94" i="33"/>
  <c r="M106" i="29"/>
  <c r="M106" i="31"/>
  <c r="H29" i="32"/>
  <c r="I27" i="32"/>
  <c r="J57" i="32" s="1"/>
  <c r="J92" i="32" s="1"/>
  <c r="I19" i="32"/>
  <c r="J49" i="32" s="1"/>
  <c r="J84" i="32" s="1"/>
  <c r="D101" i="28"/>
  <c r="E180" i="30"/>
  <c r="O53" i="34"/>
  <c r="F112" i="33"/>
  <c r="F105" i="28" s="1"/>
  <c r="F109" i="28" s="1"/>
  <c r="D91" i="28"/>
  <c r="D12" i="28"/>
  <c r="E199" i="29"/>
  <c r="E199" i="30"/>
  <c r="E219" i="34"/>
  <c r="E213" i="34"/>
  <c r="E215" i="34" s="1"/>
  <c r="E204" i="29"/>
  <c r="E200" i="29"/>
  <c r="E201" i="29" s="1"/>
  <c r="E211" i="29"/>
  <c r="H23" i="30"/>
  <c r="E125" i="30"/>
  <c r="D17" i="28"/>
  <c r="D213" i="29"/>
  <c r="D215" i="29" s="1"/>
  <c r="D219" i="29"/>
  <c r="D219" i="36"/>
  <c r="D213" i="36"/>
  <c r="D215" i="36" s="1"/>
  <c r="E89" i="28"/>
  <c r="H33" i="29"/>
  <c r="H31" i="30"/>
  <c r="H22" i="33"/>
  <c r="I58" i="33" s="1"/>
  <c r="I99" i="33" s="1"/>
  <c r="E205" i="30"/>
  <c r="E207" i="30" s="1"/>
  <c r="E212" i="30"/>
  <c r="E214" i="30" s="1"/>
  <c r="H24" i="29"/>
  <c r="H21" i="29"/>
  <c r="H27" i="29"/>
  <c r="H24" i="33"/>
  <c r="I60" i="33" s="1"/>
  <c r="I101" i="33" s="1"/>
  <c r="D16" i="28"/>
  <c r="E125" i="29"/>
  <c r="H25" i="29"/>
  <c r="F198" i="29"/>
  <c r="D24" i="28"/>
  <c r="E125" i="34"/>
  <c r="E180" i="29"/>
  <c r="H21" i="33"/>
  <c r="G35" i="33"/>
  <c r="E219" i="35"/>
  <c r="E213" i="35"/>
  <c r="E215" i="35" s="1"/>
  <c r="E212" i="29"/>
  <c r="E214" i="29" s="1"/>
  <c r="E205" i="29"/>
  <c r="E207" i="29" s="1"/>
  <c r="E113" i="33"/>
  <c r="D23" i="28"/>
  <c r="D7" i="28" s="1"/>
  <c r="D206" i="30"/>
  <c r="D208" i="30" s="1"/>
  <c r="D218" i="30"/>
  <c r="H30" i="29"/>
  <c r="H32" i="33"/>
  <c r="I68" i="33" s="1"/>
  <c r="I109" i="33" s="1"/>
  <c r="D90" i="28"/>
  <c r="D219" i="30"/>
  <c r="D213" i="30"/>
  <c r="D215" i="30" s="1"/>
  <c r="H29" i="33"/>
  <c r="I65" i="33" s="1"/>
  <c r="I106" i="33" s="1"/>
  <c r="H28" i="33"/>
  <c r="I64" i="33" s="1"/>
  <c r="I105" i="33" s="1"/>
  <c r="H28" i="30"/>
  <c r="H29" i="29"/>
  <c r="E218" i="35"/>
  <c r="E206" i="35"/>
  <c r="E208" i="35" s="1"/>
  <c r="H33" i="33"/>
  <c r="I69" i="33" s="1"/>
  <c r="I110" i="33" s="1"/>
  <c r="H32" i="30"/>
  <c r="H31" i="29"/>
  <c r="H33" i="30"/>
  <c r="H27" i="33"/>
  <c r="I63" i="33" s="1"/>
  <c r="I104" i="33" s="1"/>
  <c r="F198" i="30"/>
  <c r="D206" i="35"/>
  <c r="D208" i="35" s="1"/>
  <c r="D218" i="35"/>
  <c r="H24" i="30"/>
  <c r="H22" i="30"/>
  <c r="H26" i="30"/>
  <c r="H28" i="29"/>
  <c r="H22" i="29"/>
  <c r="H30" i="30"/>
  <c r="F124" i="29"/>
  <c r="F98" i="28" s="1"/>
  <c r="F90" i="28" s="1"/>
  <c r="H26" i="33"/>
  <c r="I62" i="33" s="1"/>
  <c r="I103" i="33" s="1"/>
  <c r="D206" i="34"/>
  <c r="D208" i="34" s="1"/>
  <c r="D218" i="34"/>
  <c r="E206" i="36"/>
  <c r="F179" i="30"/>
  <c r="D213" i="35"/>
  <c r="D215" i="35" s="1"/>
  <c r="D219" i="35"/>
  <c r="H27" i="30"/>
  <c r="E125" i="36"/>
  <c r="D26" i="28"/>
  <c r="D10" i="28" s="1"/>
  <c r="D213" i="34"/>
  <c r="D215" i="34" s="1"/>
  <c r="D219" i="34"/>
  <c r="H29" i="30"/>
  <c r="H25" i="30"/>
  <c r="H31" i="33"/>
  <c r="I67" i="33" s="1"/>
  <c r="I108" i="33" s="1"/>
  <c r="H21" i="30"/>
  <c r="G35" i="30"/>
  <c r="E204" i="30"/>
  <c r="E200" i="30"/>
  <c r="E201" i="30" s="1"/>
  <c r="E211" i="30"/>
  <c r="H26" i="29"/>
  <c r="E206" i="34"/>
  <c r="E208" i="34" s="1"/>
  <c r="E218" i="34"/>
  <c r="D25" i="28"/>
  <c r="E125" i="35"/>
  <c r="F179" i="29"/>
  <c r="H30" i="33"/>
  <c r="I66" i="33" s="1"/>
  <c r="I107" i="33" s="1"/>
  <c r="H25" i="33"/>
  <c r="I61" i="33" s="1"/>
  <c r="I102" i="33" s="1"/>
  <c r="G35" i="29"/>
  <c r="H32" i="29"/>
  <c r="D109" i="28"/>
  <c r="H23" i="29"/>
  <c r="D218" i="29"/>
  <c r="D206" i="29"/>
  <c r="D208" i="29" s="1"/>
  <c r="D218" i="36"/>
  <c r="D206" i="36"/>
  <c r="D208" i="36" s="1"/>
  <c r="F124" i="30"/>
  <c r="F99" i="28" s="1"/>
  <c r="F91" i="28" s="1"/>
  <c r="H20" i="2"/>
  <c r="I50" i="2" s="1"/>
  <c r="I85" i="2" s="1"/>
  <c r="H19" i="2"/>
  <c r="H23" i="2"/>
  <c r="I53" i="2" s="1"/>
  <c r="I88" i="2" s="1"/>
  <c r="E95" i="2"/>
  <c r="H25" i="2"/>
  <c r="I55" i="2" s="1"/>
  <c r="I90" i="2" s="1"/>
  <c r="G95" i="32"/>
  <c r="G22" i="28" s="1"/>
  <c r="I21" i="31"/>
  <c r="F94" i="2"/>
  <c r="F96" i="28" s="1"/>
  <c r="F125" i="31"/>
  <c r="E18" i="28"/>
  <c r="H94" i="32"/>
  <c r="H104" i="28" s="1"/>
  <c r="J18" i="2"/>
  <c r="H27" i="2"/>
  <c r="I57" i="2" s="1"/>
  <c r="I92" i="2" s="1"/>
  <c r="F113" i="10"/>
  <c r="F15" i="28" s="1"/>
  <c r="E15" i="28"/>
  <c r="E88" i="28"/>
  <c r="E101" i="28"/>
  <c r="G29" i="2"/>
  <c r="K23" i="31"/>
  <c r="I24" i="10"/>
  <c r="J60" i="10" s="1"/>
  <c r="J101" i="10" s="1"/>
  <c r="G112" i="10"/>
  <c r="G97" i="28" s="1"/>
  <c r="I29" i="10"/>
  <c r="J65" i="10" s="1"/>
  <c r="J106" i="10" s="1"/>
  <c r="I33" i="10"/>
  <c r="J69" i="10" s="1"/>
  <c r="J110" i="10" s="1"/>
  <c r="I30" i="10"/>
  <c r="J66" i="10" s="1"/>
  <c r="J107" i="10" s="1"/>
  <c r="I26" i="10"/>
  <c r="J62" i="10" s="1"/>
  <c r="J103" i="10" s="1"/>
  <c r="I27" i="10"/>
  <c r="J63" i="10" s="1"/>
  <c r="J104" i="10" s="1"/>
  <c r="D220" i="31"/>
  <c r="D222" i="31" s="1"/>
  <c r="J21" i="32"/>
  <c r="K51" i="32" s="1"/>
  <c r="K86" i="32" s="1"/>
  <c r="D216" i="31"/>
  <c r="K18" i="32"/>
  <c r="J26" i="32"/>
  <c r="K56" i="32" s="1"/>
  <c r="K91" i="32" s="1"/>
  <c r="F208" i="31" l="1"/>
  <c r="J25" i="32"/>
  <c r="K55" i="32" s="1"/>
  <c r="K90" i="32" s="1"/>
  <c r="H59" i="2"/>
  <c r="I25" i="10"/>
  <c r="J61" i="10" s="1"/>
  <c r="J102" i="10" s="1"/>
  <c r="I168" i="31"/>
  <c r="J23" i="32"/>
  <c r="K53" i="32" s="1"/>
  <c r="K88" i="32" s="1"/>
  <c r="H35" i="31"/>
  <c r="I24" i="31"/>
  <c r="I60" i="31"/>
  <c r="I113" i="31" s="1"/>
  <c r="J22" i="32"/>
  <c r="K52" i="32" s="1"/>
  <c r="K87" i="32" s="1"/>
  <c r="J24" i="32"/>
  <c r="K54" i="32" s="1"/>
  <c r="K89" i="32" s="1"/>
  <c r="F215" i="31"/>
  <c r="F216" i="31" s="1"/>
  <c r="H98" i="10"/>
  <c r="H112" i="10" s="1"/>
  <c r="H97" i="28" s="1"/>
  <c r="I23" i="10"/>
  <c r="J59" i="10" s="1"/>
  <c r="J100" i="10" s="1"/>
  <c r="M24" i="53"/>
  <c r="M17" i="53"/>
  <c r="I22" i="2"/>
  <c r="J52" i="2" s="1"/>
  <c r="J87" i="2" s="1"/>
  <c r="H98" i="33"/>
  <c r="I21" i="2"/>
  <c r="J51" i="2" s="1"/>
  <c r="J86" i="2" s="1"/>
  <c r="G214" i="31"/>
  <c r="G92" i="28"/>
  <c r="J190" i="36"/>
  <c r="J171" i="36"/>
  <c r="J63" i="36"/>
  <c r="J116" i="36" s="1"/>
  <c r="J27" i="36"/>
  <c r="J25" i="35"/>
  <c r="J188" i="35"/>
  <c r="J169" i="35"/>
  <c r="J61" i="35"/>
  <c r="J114" i="35" s="1"/>
  <c r="J30" i="35"/>
  <c r="J193" i="35"/>
  <c r="J174" i="35"/>
  <c r="J66" i="35"/>
  <c r="J119" i="35" s="1"/>
  <c r="J31" i="35"/>
  <c r="J194" i="35"/>
  <c r="J175" i="35"/>
  <c r="J67" i="35"/>
  <c r="J120" i="35" s="1"/>
  <c r="J27" i="35"/>
  <c r="J190" i="35"/>
  <c r="J171" i="35"/>
  <c r="J63" i="35"/>
  <c r="J116" i="35" s="1"/>
  <c r="J28" i="35"/>
  <c r="J191" i="35"/>
  <c r="J172" i="35"/>
  <c r="J64" i="35"/>
  <c r="J117" i="35" s="1"/>
  <c r="K24" i="35"/>
  <c r="K60" i="35"/>
  <c r="K113" i="35" s="1"/>
  <c r="K168" i="35"/>
  <c r="K187" i="35"/>
  <c r="J167" i="35"/>
  <c r="J23" i="35"/>
  <c r="J186" i="35"/>
  <c r="J59" i="35"/>
  <c r="J112" i="35" s="1"/>
  <c r="K189" i="35"/>
  <c r="K170" i="35"/>
  <c r="K62" i="35"/>
  <c r="K115" i="35" s="1"/>
  <c r="K26" i="35"/>
  <c r="I57" i="10"/>
  <c r="I98" i="10" s="1"/>
  <c r="I23" i="33"/>
  <c r="J59" i="33" s="1"/>
  <c r="J100" i="33" s="1"/>
  <c r="I57" i="33"/>
  <c r="I98" i="33" s="1"/>
  <c r="L48" i="32"/>
  <c r="L83" i="32" s="1"/>
  <c r="K48" i="32"/>
  <c r="K83" i="32" s="1"/>
  <c r="I49" i="2"/>
  <c r="I84" i="2" s="1"/>
  <c r="K48" i="2"/>
  <c r="K83" i="2" s="1"/>
  <c r="I24" i="2"/>
  <c r="J54" i="2" s="1"/>
  <c r="J89" i="2" s="1"/>
  <c r="I26" i="2"/>
  <c r="J56" i="2" s="1"/>
  <c r="J91" i="2" s="1"/>
  <c r="E216" i="31"/>
  <c r="K87" i="28"/>
  <c r="K95" i="28" s="1"/>
  <c r="K103" i="28" s="1"/>
  <c r="K67" i="28"/>
  <c r="K75" i="28" s="1"/>
  <c r="L210" i="29"/>
  <c r="L56" i="29"/>
  <c r="L74" i="29"/>
  <c r="L203" i="29"/>
  <c r="L38" i="29"/>
  <c r="L109" i="29"/>
  <c r="L183" i="29"/>
  <c r="L90" i="29"/>
  <c r="L164" i="29"/>
  <c r="L131" i="29"/>
  <c r="L148" i="29"/>
  <c r="L20" i="29"/>
  <c r="L56" i="34"/>
  <c r="L148" i="34"/>
  <c r="L183" i="34"/>
  <c r="L131" i="34"/>
  <c r="L210" i="34"/>
  <c r="L109" i="34"/>
  <c r="L90" i="34"/>
  <c r="L74" i="34"/>
  <c r="L38" i="34"/>
  <c r="L203" i="34"/>
  <c r="L20" i="34"/>
  <c r="L164" i="34"/>
  <c r="M47" i="2"/>
  <c r="M2" i="36"/>
  <c r="M2" i="34"/>
  <c r="M2" i="32"/>
  <c r="M2" i="30"/>
  <c r="M2" i="31"/>
  <c r="M2" i="33"/>
  <c r="M2" i="10"/>
  <c r="M2" i="43"/>
  <c r="M2" i="29"/>
  <c r="M2" i="35"/>
  <c r="M62" i="2"/>
  <c r="M32" i="2"/>
  <c r="M75" i="2"/>
  <c r="M17" i="2"/>
  <c r="M82" i="2"/>
  <c r="L56" i="10"/>
  <c r="L74" i="10"/>
  <c r="L20" i="10"/>
  <c r="L38" i="10"/>
  <c r="L90" i="10"/>
  <c r="L97" i="10"/>
  <c r="L56" i="36"/>
  <c r="L210" i="36"/>
  <c r="L131" i="36"/>
  <c r="L90" i="36"/>
  <c r="L148" i="36"/>
  <c r="L164" i="36"/>
  <c r="L183" i="36"/>
  <c r="L20" i="36"/>
  <c r="L203" i="36"/>
  <c r="L109" i="36"/>
  <c r="L74" i="36"/>
  <c r="L38" i="36"/>
  <c r="O5" i="28"/>
  <c r="N2" i="2"/>
  <c r="N2" i="53" s="1"/>
  <c r="N13" i="28"/>
  <c r="N21" i="28"/>
  <c r="L56" i="31"/>
  <c r="L210" i="31"/>
  <c r="L148" i="31"/>
  <c r="L203" i="31"/>
  <c r="L74" i="31"/>
  <c r="L131" i="31"/>
  <c r="L183" i="31"/>
  <c r="L90" i="31"/>
  <c r="L164" i="31"/>
  <c r="L109" i="31"/>
  <c r="L20" i="31"/>
  <c r="L38" i="31"/>
  <c r="L56" i="33"/>
  <c r="L74" i="33"/>
  <c r="L38" i="33"/>
  <c r="L90" i="33"/>
  <c r="L20" i="33"/>
  <c r="L97" i="33"/>
  <c r="L82" i="32"/>
  <c r="L62" i="32"/>
  <c r="L75" i="32"/>
  <c r="L32" i="32"/>
  <c r="L17" i="32"/>
  <c r="L47" i="32"/>
  <c r="L56" i="35"/>
  <c r="L164" i="35"/>
  <c r="L131" i="35"/>
  <c r="L203" i="35"/>
  <c r="L38" i="35"/>
  <c r="L183" i="35"/>
  <c r="L210" i="35"/>
  <c r="L148" i="35"/>
  <c r="L90" i="35"/>
  <c r="L109" i="35"/>
  <c r="L20" i="35"/>
  <c r="L74" i="35"/>
  <c r="L38" i="43"/>
  <c r="L74" i="43"/>
  <c r="L56" i="43"/>
  <c r="L84" i="43"/>
  <c r="L20" i="43"/>
  <c r="L59" i="28"/>
  <c r="Z34" i="28"/>
  <c r="M34" i="28"/>
  <c r="L56" i="30"/>
  <c r="L20" i="30"/>
  <c r="L183" i="30"/>
  <c r="L203" i="30"/>
  <c r="L90" i="30"/>
  <c r="L148" i="30"/>
  <c r="L38" i="30"/>
  <c r="L164" i="30"/>
  <c r="L131" i="30"/>
  <c r="L109" i="30"/>
  <c r="L210" i="30"/>
  <c r="L74" i="30"/>
  <c r="E219" i="36"/>
  <c r="E213" i="36"/>
  <c r="E215" i="36" s="1"/>
  <c r="J22" i="10"/>
  <c r="K58" i="10" s="1"/>
  <c r="K99" i="10" s="1"/>
  <c r="J28" i="10"/>
  <c r="K64" i="10" s="1"/>
  <c r="K105" i="10" s="1"/>
  <c r="F199" i="36"/>
  <c r="E208" i="36"/>
  <c r="I32" i="10"/>
  <c r="J68" i="10" s="1"/>
  <c r="J109" i="10" s="1"/>
  <c r="G205" i="31"/>
  <c r="G207" i="31" s="1"/>
  <c r="H35" i="10"/>
  <c r="E218" i="36"/>
  <c r="J31" i="10"/>
  <c r="K67" i="10" s="1"/>
  <c r="K108" i="10" s="1"/>
  <c r="K20" i="32"/>
  <c r="L50" i="32" s="1"/>
  <c r="L85" i="32" s="1"/>
  <c r="I189" i="29"/>
  <c r="I170" i="29"/>
  <c r="I62" i="29"/>
  <c r="I115" i="29" s="1"/>
  <c r="I61" i="30"/>
  <c r="I114" i="30" s="1"/>
  <c r="I188" i="30"/>
  <c r="I169" i="30"/>
  <c r="I174" i="30"/>
  <c r="I66" i="30"/>
  <c r="I119" i="30" s="1"/>
  <c r="I193" i="30"/>
  <c r="I187" i="29"/>
  <c r="I168" i="29"/>
  <c r="I60" i="29"/>
  <c r="I113" i="29" s="1"/>
  <c r="J175" i="31"/>
  <c r="J194" i="31"/>
  <c r="J67" i="31"/>
  <c r="J120" i="31" s="1"/>
  <c r="K193" i="31"/>
  <c r="K174" i="31"/>
  <c r="K66" i="31"/>
  <c r="K119" i="31" s="1"/>
  <c r="I184" i="34"/>
  <c r="I165" i="34"/>
  <c r="I57" i="34"/>
  <c r="I193" i="34"/>
  <c r="I174" i="34"/>
  <c r="I66" i="34"/>
  <c r="I119" i="34" s="1"/>
  <c r="I191" i="35"/>
  <c r="I172" i="35"/>
  <c r="I64" i="35"/>
  <c r="I117" i="35" s="1"/>
  <c r="I63" i="35"/>
  <c r="I116" i="35" s="1"/>
  <c r="I190" i="35"/>
  <c r="I171" i="35"/>
  <c r="I65" i="36"/>
  <c r="I118" i="36" s="1"/>
  <c r="I192" i="36"/>
  <c r="I173" i="36"/>
  <c r="J184" i="36"/>
  <c r="J165" i="36"/>
  <c r="J57" i="36"/>
  <c r="J110" i="36" s="1"/>
  <c r="H71" i="35"/>
  <c r="H110" i="35"/>
  <c r="H124" i="35" s="1"/>
  <c r="H107" i="28" s="1"/>
  <c r="I65" i="30"/>
  <c r="I118" i="30" s="1"/>
  <c r="I192" i="30"/>
  <c r="I173" i="30"/>
  <c r="I185" i="29"/>
  <c r="I166" i="29"/>
  <c r="I58" i="29"/>
  <c r="I111" i="29" s="1"/>
  <c r="J62" i="31"/>
  <c r="J115" i="31" s="1"/>
  <c r="J170" i="31"/>
  <c r="J189" i="31"/>
  <c r="I167" i="35"/>
  <c r="I59" i="35"/>
  <c r="I112" i="35" s="1"/>
  <c r="I186" i="35"/>
  <c r="I188" i="36"/>
  <c r="I169" i="36"/>
  <c r="I61" i="36"/>
  <c r="I114" i="36" s="1"/>
  <c r="H71" i="30"/>
  <c r="H110" i="30"/>
  <c r="J191" i="31"/>
  <c r="J64" i="31"/>
  <c r="J117" i="31" s="1"/>
  <c r="J172" i="31"/>
  <c r="I195" i="34"/>
  <c r="I176" i="34"/>
  <c r="I68" i="34"/>
  <c r="I121" i="34" s="1"/>
  <c r="I169" i="34"/>
  <c r="I188" i="34"/>
  <c r="I61" i="34"/>
  <c r="I114" i="34" s="1"/>
  <c r="I172" i="29"/>
  <c r="I64" i="29"/>
  <c r="I117" i="29" s="1"/>
  <c r="I191" i="29"/>
  <c r="I173" i="29"/>
  <c r="I65" i="29"/>
  <c r="I118" i="29" s="1"/>
  <c r="I192" i="29"/>
  <c r="I188" i="29"/>
  <c r="I169" i="29"/>
  <c r="I61" i="29"/>
  <c r="I114" i="29" s="1"/>
  <c r="L59" i="31"/>
  <c r="L112" i="31" s="1"/>
  <c r="L186" i="31"/>
  <c r="L167" i="31"/>
  <c r="I170" i="30"/>
  <c r="I62" i="30"/>
  <c r="I115" i="30" s="1"/>
  <c r="I189" i="30"/>
  <c r="I193" i="29"/>
  <c r="I174" i="29"/>
  <c r="I66" i="29"/>
  <c r="I119" i="29" s="1"/>
  <c r="J185" i="31"/>
  <c r="J166" i="31"/>
  <c r="J58" i="31"/>
  <c r="J111" i="31" s="1"/>
  <c r="I185" i="34"/>
  <c r="I166" i="34"/>
  <c r="I58" i="34"/>
  <c r="I111" i="34" s="1"/>
  <c r="I172" i="34"/>
  <c r="I64" i="34"/>
  <c r="I117" i="34" s="1"/>
  <c r="I191" i="34"/>
  <c r="I184" i="35"/>
  <c r="I165" i="35"/>
  <c r="I57" i="35"/>
  <c r="I195" i="36"/>
  <c r="I176" i="36"/>
  <c r="I68" i="36"/>
  <c r="I121" i="36" s="1"/>
  <c r="I185" i="36"/>
  <c r="I166" i="36"/>
  <c r="I58" i="36"/>
  <c r="H71" i="29"/>
  <c r="H110" i="29"/>
  <c r="J59" i="32"/>
  <c r="J184" i="31"/>
  <c r="J165" i="31"/>
  <c r="J57" i="31"/>
  <c r="I167" i="29"/>
  <c r="I186" i="29"/>
  <c r="I59" i="29"/>
  <c r="I112" i="29" s="1"/>
  <c r="I185" i="30"/>
  <c r="I166" i="30"/>
  <c r="I58" i="30"/>
  <c r="I111" i="30" s="1"/>
  <c r="I177" i="30"/>
  <c r="I69" i="30"/>
  <c r="I122" i="30" s="1"/>
  <c r="I196" i="30"/>
  <c r="I172" i="30"/>
  <c r="I191" i="30"/>
  <c r="I64" i="30"/>
  <c r="I117" i="30" s="1"/>
  <c r="I175" i="30"/>
  <c r="I67" i="30"/>
  <c r="I120" i="30" s="1"/>
  <c r="I194" i="30"/>
  <c r="J68" i="31"/>
  <c r="J121" i="31" s="1"/>
  <c r="J195" i="31"/>
  <c r="J176" i="31"/>
  <c r="J190" i="31"/>
  <c r="J171" i="31"/>
  <c r="J63" i="31"/>
  <c r="J116" i="31" s="1"/>
  <c r="I186" i="34"/>
  <c r="I167" i="34"/>
  <c r="I59" i="34"/>
  <c r="I112" i="34" s="1"/>
  <c r="I189" i="34"/>
  <c r="I170" i="34"/>
  <c r="I62" i="34"/>
  <c r="I115" i="34" s="1"/>
  <c r="I190" i="34"/>
  <c r="I171" i="34"/>
  <c r="I63" i="34"/>
  <c r="I116" i="34" s="1"/>
  <c r="I196" i="36"/>
  <c r="I69" i="36"/>
  <c r="I122" i="36" s="1"/>
  <c r="I177" i="36"/>
  <c r="H71" i="34"/>
  <c r="H110" i="34"/>
  <c r="H124" i="34" s="1"/>
  <c r="H106" i="28" s="1"/>
  <c r="I187" i="30"/>
  <c r="I168" i="30"/>
  <c r="I60" i="30"/>
  <c r="I113" i="30" s="1"/>
  <c r="I194" i="29"/>
  <c r="I175" i="29"/>
  <c r="I67" i="29"/>
  <c r="I120" i="29" s="1"/>
  <c r="I177" i="29"/>
  <c r="I196" i="29"/>
  <c r="I69" i="29"/>
  <c r="I122" i="29" s="1"/>
  <c r="I186" i="30"/>
  <c r="I167" i="30"/>
  <c r="I59" i="30"/>
  <c r="I112" i="30" s="1"/>
  <c r="J188" i="31"/>
  <c r="J169" i="31"/>
  <c r="J61" i="31"/>
  <c r="J114" i="31" s="1"/>
  <c r="I194" i="34"/>
  <c r="I175" i="34"/>
  <c r="I67" i="34"/>
  <c r="I120" i="34" s="1"/>
  <c r="I192" i="35"/>
  <c r="I173" i="35"/>
  <c r="I65" i="35"/>
  <c r="I118" i="35" s="1"/>
  <c r="I191" i="36"/>
  <c r="I172" i="36"/>
  <c r="I64" i="36"/>
  <c r="I117" i="36" s="1"/>
  <c r="I59" i="36"/>
  <c r="I112" i="36" s="1"/>
  <c r="I186" i="36"/>
  <c r="I167" i="36"/>
  <c r="I195" i="29"/>
  <c r="I176" i="29"/>
  <c r="I68" i="29"/>
  <c r="I121" i="29" s="1"/>
  <c r="I184" i="30"/>
  <c r="I165" i="30"/>
  <c r="I57" i="30"/>
  <c r="I190" i="30"/>
  <c r="I171" i="30"/>
  <c r="I63" i="30"/>
  <c r="I116" i="30" s="1"/>
  <c r="I195" i="30"/>
  <c r="I176" i="30"/>
  <c r="I68" i="30"/>
  <c r="I121" i="30" s="1"/>
  <c r="I171" i="29"/>
  <c r="I190" i="29"/>
  <c r="I63" i="29"/>
  <c r="I116" i="29" s="1"/>
  <c r="K192" i="31"/>
  <c r="K173" i="31"/>
  <c r="K65" i="31"/>
  <c r="K118" i="31" s="1"/>
  <c r="I65" i="34"/>
  <c r="I118" i="34" s="1"/>
  <c r="I192" i="34"/>
  <c r="I173" i="34"/>
  <c r="I196" i="34"/>
  <c r="I177" i="34"/>
  <c r="I69" i="34"/>
  <c r="I122" i="34" s="1"/>
  <c r="I194" i="35"/>
  <c r="I175" i="35"/>
  <c r="I67" i="35"/>
  <c r="I120" i="35" s="1"/>
  <c r="K185" i="35"/>
  <c r="K166" i="35"/>
  <c r="K58" i="35"/>
  <c r="K111" i="35" s="1"/>
  <c r="I194" i="36"/>
  <c r="I175" i="36"/>
  <c r="I67" i="36"/>
  <c r="I120" i="36" s="1"/>
  <c r="I168" i="36"/>
  <c r="I60" i="36"/>
  <c r="I113" i="36" s="1"/>
  <c r="I187" i="36"/>
  <c r="H71" i="36"/>
  <c r="I184" i="29"/>
  <c r="I165" i="29"/>
  <c r="I57" i="29"/>
  <c r="J196" i="31"/>
  <c r="J177" i="31"/>
  <c r="J69" i="31"/>
  <c r="J122" i="31" s="1"/>
  <c r="J187" i="31"/>
  <c r="J168" i="31"/>
  <c r="J60" i="31"/>
  <c r="J113" i="31" s="1"/>
  <c r="I187" i="34"/>
  <c r="I168" i="34"/>
  <c r="I60" i="34"/>
  <c r="I113" i="34" s="1"/>
  <c r="I176" i="35"/>
  <c r="I195" i="35"/>
  <c r="I68" i="35"/>
  <c r="I121" i="35" s="1"/>
  <c r="I193" i="36"/>
  <c r="I174" i="36"/>
  <c r="I66" i="36"/>
  <c r="I119" i="36" s="1"/>
  <c r="I189" i="36"/>
  <c r="I170" i="36"/>
  <c r="I62" i="36"/>
  <c r="I115" i="36" s="1"/>
  <c r="N33" i="35"/>
  <c r="N177" i="35"/>
  <c r="N196" i="35"/>
  <c r="N69" i="35"/>
  <c r="N122" i="35" s="1"/>
  <c r="I71" i="31"/>
  <c r="I110" i="31"/>
  <c r="I124" i="31" s="1"/>
  <c r="I100" i="28" s="1"/>
  <c r="G211" i="31"/>
  <c r="G219" i="31" s="1"/>
  <c r="F211" i="36"/>
  <c r="F213" i="36" s="1"/>
  <c r="G180" i="31"/>
  <c r="G199" i="31"/>
  <c r="G200" i="31"/>
  <c r="G201" i="31" s="1"/>
  <c r="F219" i="31"/>
  <c r="F218" i="31"/>
  <c r="F180" i="36"/>
  <c r="G179" i="36"/>
  <c r="G211" i="36" s="1"/>
  <c r="H124" i="36"/>
  <c r="H108" i="28" s="1"/>
  <c r="H92" i="28" s="1"/>
  <c r="G198" i="36"/>
  <c r="G205" i="36" s="1"/>
  <c r="G207" i="36" s="1"/>
  <c r="I28" i="36"/>
  <c r="I30" i="36"/>
  <c r="I25" i="36"/>
  <c r="I22" i="36"/>
  <c r="I32" i="36"/>
  <c r="I23" i="36"/>
  <c r="I26" i="36"/>
  <c r="H35" i="36"/>
  <c r="F200" i="36"/>
  <c r="F201" i="36" s="1"/>
  <c r="F212" i="36"/>
  <c r="F205" i="36"/>
  <c r="I31" i="36"/>
  <c r="I29" i="36"/>
  <c r="I33" i="36"/>
  <c r="I24" i="36"/>
  <c r="J21" i="36"/>
  <c r="K22" i="35"/>
  <c r="I21" i="35"/>
  <c r="H35" i="35"/>
  <c r="F200" i="35"/>
  <c r="F201" i="35" s="1"/>
  <c r="F204" i="35"/>
  <c r="F211" i="35"/>
  <c r="F180" i="35"/>
  <c r="I29" i="35"/>
  <c r="I32" i="35"/>
  <c r="F205" i="35"/>
  <c r="F207" i="35" s="1"/>
  <c r="F212" i="35"/>
  <c r="F214" i="35" s="1"/>
  <c r="G179" i="35"/>
  <c r="G198" i="35"/>
  <c r="I23" i="34"/>
  <c r="I29" i="34"/>
  <c r="I33" i="34"/>
  <c r="I30" i="34"/>
  <c r="G198" i="34"/>
  <c r="F200" i="34"/>
  <c r="F201" i="34" s="1"/>
  <c r="F211" i="34"/>
  <c r="F204" i="34"/>
  <c r="I28" i="34"/>
  <c r="G179" i="34"/>
  <c r="I32" i="34"/>
  <c r="I26" i="34"/>
  <c r="I31" i="34"/>
  <c r="F205" i="34"/>
  <c r="F207" i="34" s="1"/>
  <c r="F212" i="34"/>
  <c r="F214" i="34" s="1"/>
  <c r="I24" i="34"/>
  <c r="I21" i="34"/>
  <c r="H35" i="34"/>
  <c r="I25" i="34"/>
  <c r="I27" i="34"/>
  <c r="I22" i="34"/>
  <c r="F180" i="34"/>
  <c r="H198" i="31"/>
  <c r="J33" i="31"/>
  <c r="J28" i="31"/>
  <c r="J27" i="31"/>
  <c r="J32" i="31"/>
  <c r="K30" i="31"/>
  <c r="K29" i="31"/>
  <c r="J31" i="31"/>
  <c r="J22" i="31"/>
  <c r="H179" i="31"/>
  <c r="H211" i="31" s="1"/>
  <c r="J25" i="31"/>
  <c r="J24" i="31"/>
  <c r="J26" i="31"/>
  <c r="I21" i="10"/>
  <c r="N106" i="29"/>
  <c r="N106" i="31"/>
  <c r="O106" i="35"/>
  <c r="O106" i="30"/>
  <c r="N106" i="36"/>
  <c r="O94" i="10"/>
  <c r="N106" i="34"/>
  <c r="F89" i="28"/>
  <c r="D216" i="36"/>
  <c r="I29" i="32"/>
  <c r="E93" i="28"/>
  <c r="G94" i="2"/>
  <c r="J19" i="32"/>
  <c r="K49" i="32" s="1"/>
  <c r="J27" i="32"/>
  <c r="K57" i="32" s="1"/>
  <c r="K92" i="32" s="1"/>
  <c r="D93" i="28"/>
  <c r="E220" i="34"/>
  <c r="E222" i="34" s="1"/>
  <c r="D19" i="28"/>
  <c r="D220" i="29"/>
  <c r="D222" i="29" s="1"/>
  <c r="G179" i="30"/>
  <c r="G211" i="30" s="1"/>
  <c r="G124" i="30"/>
  <c r="G99" i="28" s="1"/>
  <c r="G91" i="28" s="1"/>
  <c r="G124" i="29"/>
  <c r="G98" i="28" s="1"/>
  <c r="G90" i="28" s="1"/>
  <c r="D220" i="34"/>
  <c r="D222" i="34" s="1"/>
  <c r="F199" i="29"/>
  <c r="D27" i="28"/>
  <c r="D220" i="36"/>
  <c r="D222" i="36" s="1"/>
  <c r="D216" i="30"/>
  <c r="E220" i="35"/>
  <c r="E222" i="35" s="1"/>
  <c r="D216" i="29"/>
  <c r="E216" i="34"/>
  <c r="E12" i="28"/>
  <c r="E213" i="30"/>
  <c r="E215" i="30" s="1"/>
  <c r="E219" i="30"/>
  <c r="I31" i="33"/>
  <c r="J67" i="33" s="1"/>
  <c r="J108" i="33" s="1"/>
  <c r="I27" i="30"/>
  <c r="D220" i="35"/>
  <c r="D222" i="35" s="1"/>
  <c r="I31" i="29"/>
  <c r="E216" i="35"/>
  <c r="I30" i="29"/>
  <c r="F180" i="29"/>
  <c r="F125" i="34"/>
  <c r="E24" i="28"/>
  <c r="E16" i="28"/>
  <c r="F125" i="29"/>
  <c r="E213" i="29"/>
  <c r="E215" i="29" s="1"/>
  <c r="E219" i="29"/>
  <c r="I24" i="30"/>
  <c r="D216" i="35"/>
  <c r="F212" i="29"/>
  <c r="F214" i="29" s="1"/>
  <c r="F205" i="29"/>
  <c r="F207" i="29" s="1"/>
  <c r="D8" i="28"/>
  <c r="I24" i="33"/>
  <c r="J60" i="33" s="1"/>
  <c r="J101" i="33" s="1"/>
  <c r="I21" i="29"/>
  <c r="H35" i="29"/>
  <c r="I20" i="2"/>
  <c r="J50" i="2" s="1"/>
  <c r="J85" i="2" s="1"/>
  <c r="I25" i="33"/>
  <c r="J61" i="33" s="1"/>
  <c r="J102" i="33" s="1"/>
  <c r="F200" i="29"/>
  <c r="F201" i="29" s="1"/>
  <c r="F204" i="29"/>
  <c r="F211" i="29"/>
  <c r="E218" i="30"/>
  <c r="E206" i="30"/>
  <c r="E208" i="30" s="1"/>
  <c r="I29" i="30"/>
  <c r="F180" i="30"/>
  <c r="F200" i="30"/>
  <c r="F201" i="30" s="1"/>
  <c r="F211" i="30"/>
  <c r="F204" i="30"/>
  <c r="D216" i="34"/>
  <c r="I30" i="30"/>
  <c r="G198" i="30"/>
  <c r="F199" i="30"/>
  <c r="F212" i="30"/>
  <c r="F214" i="30" s="1"/>
  <c r="F205" i="30"/>
  <c r="F207" i="30" s="1"/>
  <c r="I25" i="29"/>
  <c r="I22" i="33"/>
  <c r="J58" i="33" s="1"/>
  <c r="J99" i="33" s="1"/>
  <c r="E218" i="29"/>
  <c r="E206" i="29"/>
  <c r="E208" i="29" s="1"/>
  <c r="G179" i="29"/>
  <c r="F125" i="35"/>
  <c r="E25" i="28"/>
  <c r="I26" i="33"/>
  <c r="J62" i="33" s="1"/>
  <c r="J103" i="33" s="1"/>
  <c r="I26" i="30"/>
  <c r="I29" i="33"/>
  <c r="J65" i="33" s="1"/>
  <c r="J106" i="33" s="1"/>
  <c r="I32" i="33"/>
  <c r="J68" i="33" s="1"/>
  <c r="J109" i="33" s="1"/>
  <c r="G112" i="33"/>
  <c r="G105" i="28" s="1"/>
  <c r="G109" i="28" s="1"/>
  <c r="I23" i="30"/>
  <c r="I32" i="29"/>
  <c r="I25" i="30"/>
  <c r="F125" i="36"/>
  <c r="E26" i="28"/>
  <c r="E10" i="28" s="1"/>
  <c r="I29" i="29"/>
  <c r="I28" i="30"/>
  <c r="I21" i="33"/>
  <c r="H35" i="33"/>
  <c r="I24" i="29"/>
  <c r="I31" i="30"/>
  <c r="I26" i="29"/>
  <c r="I33" i="33"/>
  <c r="J69" i="33" s="1"/>
  <c r="J110" i="33" s="1"/>
  <c r="E23" i="28"/>
  <c r="E7" i="28" s="1"/>
  <c r="F113" i="33"/>
  <c r="I27" i="29"/>
  <c r="I23" i="29"/>
  <c r="I30" i="33"/>
  <c r="J66" i="33" s="1"/>
  <c r="J107" i="33" s="1"/>
  <c r="H35" i="30"/>
  <c r="I21" i="30"/>
  <c r="I22" i="29"/>
  <c r="I32" i="30"/>
  <c r="I28" i="33"/>
  <c r="J64" i="33" s="1"/>
  <c r="J105" i="33" s="1"/>
  <c r="D220" i="30"/>
  <c r="D222" i="30" s="1"/>
  <c r="I33" i="29"/>
  <c r="D9" i="28"/>
  <c r="I28" i="29"/>
  <c r="I22" i="30"/>
  <c r="I27" i="33"/>
  <c r="J63" i="33" s="1"/>
  <c r="J104" i="33" s="1"/>
  <c r="I33" i="30"/>
  <c r="G198" i="29"/>
  <c r="E17" i="28"/>
  <c r="F125" i="30"/>
  <c r="I23" i="2"/>
  <c r="J53" i="2" s="1"/>
  <c r="J88" i="2" s="1"/>
  <c r="I19" i="2"/>
  <c r="E14" i="28"/>
  <c r="I25" i="2"/>
  <c r="J55" i="2" s="1"/>
  <c r="J90" i="2" s="1"/>
  <c r="H29" i="2"/>
  <c r="H95" i="32"/>
  <c r="H22" i="28" s="1"/>
  <c r="J21" i="31"/>
  <c r="I35" i="31"/>
  <c r="G206" i="31"/>
  <c r="F95" i="2"/>
  <c r="G125" i="31"/>
  <c r="F18" i="28"/>
  <c r="G113" i="10"/>
  <c r="G15" i="28" s="1"/>
  <c r="K18" i="2"/>
  <c r="J26" i="2"/>
  <c r="K56" i="2" s="1"/>
  <c r="K91" i="2" s="1"/>
  <c r="I27" i="2"/>
  <c r="J57" i="2" s="1"/>
  <c r="J92" i="2" s="1"/>
  <c r="L23" i="31"/>
  <c r="J27" i="10"/>
  <c r="K63" i="10" s="1"/>
  <c r="K104" i="10" s="1"/>
  <c r="J30" i="10"/>
  <c r="K66" i="10" s="1"/>
  <c r="K107" i="10" s="1"/>
  <c r="J29" i="10"/>
  <c r="K65" i="10" s="1"/>
  <c r="K106" i="10" s="1"/>
  <c r="J33" i="10"/>
  <c r="K69" i="10" s="1"/>
  <c r="K110" i="10" s="1"/>
  <c r="J24" i="10"/>
  <c r="K60" i="10" s="1"/>
  <c r="K101" i="10" s="1"/>
  <c r="J26" i="10"/>
  <c r="K62" i="10" s="1"/>
  <c r="K103" i="10" s="1"/>
  <c r="J25" i="10"/>
  <c r="K61" i="10" s="1"/>
  <c r="K102" i="10" s="1"/>
  <c r="K25" i="32"/>
  <c r="L55" i="32" s="1"/>
  <c r="L90" i="32" s="1"/>
  <c r="K26" i="32"/>
  <c r="L56" i="32" s="1"/>
  <c r="L91" i="32" s="1"/>
  <c r="L18" i="32"/>
  <c r="K21" i="32"/>
  <c r="L51" i="32" s="1"/>
  <c r="L86" i="32" s="1"/>
  <c r="J21" i="2" l="1"/>
  <c r="K51" i="2" s="1"/>
  <c r="K86" i="2" s="1"/>
  <c r="K23" i="32"/>
  <c r="L53" i="32" s="1"/>
  <c r="L88" i="32" s="1"/>
  <c r="K24" i="32"/>
  <c r="L54" i="32" s="1"/>
  <c r="L89" i="32" s="1"/>
  <c r="K22" i="32"/>
  <c r="L52" i="32" s="1"/>
  <c r="L87" i="32" s="1"/>
  <c r="J22" i="2"/>
  <c r="K52" i="2" s="1"/>
  <c r="K87" i="2" s="1"/>
  <c r="J23" i="10"/>
  <c r="K59" i="10" s="1"/>
  <c r="K100" i="10" s="1"/>
  <c r="K28" i="10"/>
  <c r="L64" i="10" s="1"/>
  <c r="L105" i="10" s="1"/>
  <c r="N24" i="53"/>
  <c r="N17" i="53"/>
  <c r="J23" i="33"/>
  <c r="K59" i="33" s="1"/>
  <c r="K100" i="33" s="1"/>
  <c r="I71" i="33"/>
  <c r="K22" i="10"/>
  <c r="L58" i="10" s="1"/>
  <c r="L99" i="10" s="1"/>
  <c r="I71" i="10"/>
  <c r="J24" i="2"/>
  <c r="K54" i="2" s="1"/>
  <c r="K89" i="2" s="1"/>
  <c r="I59" i="2"/>
  <c r="K27" i="36"/>
  <c r="K190" i="36"/>
  <c r="K171" i="36"/>
  <c r="K63" i="36"/>
  <c r="K116" i="36" s="1"/>
  <c r="K27" i="35"/>
  <c r="K190" i="35"/>
  <c r="K171" i="35"/>
  <c r="K63" i="35"/>
  <c r="K116" i="35" s="1"/>
  <c r="K193" i="35"/>
  <c r="K174" i="35"/>
  <c r="K66" i="35"/>
  <c r="K119" i="35" s="1"/>
  <c r="K30" i="35"/>
  <c r="K191" i="35"/>
  <c r="K172" i="35"/>
  <c r="K64" i="35"/>
  <c r="K117" i="35" s="1"/>
  <c r="K28" i="35"/>
  <c r="K67" i="35"/>
  <c r="K120" i="35" s="1"/>
  <c r="K194" i="35"/>
  <c r="K175" i="35"/>
  <c r="K31" i="35"/>
  <c r="K23" i="35"/>
  <c r="K186" i="35"/>
  <c r="K167" i="35"/>
  <c r="K59" i="35"/>
  <c r="K112" i="35" s="1"/>
  <c r="L24" i="35"/>
  <c r="L60" i="35"/>
  <c r="L113" i="35" s="1"/>
  <c r="L187" i="35"/>
  <c r="L168" i="35"/>
  <c r="L170" i="35"/>
  <c r="L62" i="35"/>
  <c r="L115" i="35" s="1"/>
  <c r="L189" i="35"/>
  <c r="L26" i="35"/>
  <c r="K188" i="35"/>
  <c r="K169" i="35"/>
  <c r="K61" i="35"/>
  <c r="K114" i="35" s="1"/>
  <c r="K25" i="35"/>
  <c r="J57" i="10"/>
  <c r="J71" i="10" s="1"/>
  <c r="J57" i="33"/>
  <c r="J71" i="33" s="1"/>
  <c r="M48" i="32"/>
  <c r="M83" i="32" s="1"/>
  <c r="J49" i="2"/>
  <c r="J84" i="2" s="1"/>
  <c r="L48" i="2"/>
  <c r="L83" i="2" s="1"/>
  <c r="G96" i="28"/>
  <c r="G88" i="28" s="1"/>
  <c r="N47" i="2"/>
  <c r="N2" i="36"/>
  <c r="N2" i="34"/>
  <c r="N2" i="32"/>
  <c r="N2" i="30"/>
  <c r="N2" i="33"/>
  <c r="N2" i="35"/>
  <c r="N2" i="10"/>
  <c r="N2" i="31"/>
  <c r="N2" i="43"/>
  <c r="N2" i="29"/>
  <c r="N62" i="2"/>
  <c r="N32" i="2"/>
  <c r="N75" i="2"/>
  <c r="N82" i="2"/>
  <c r="N17" i="2"/>
  <c r="M20" i="43"/>
  <c r="M38" i="43"/>
  <c r="M74" i="43"/>
  <c r="M84" i="43"/>
  <c r="M56" i="43"/>
  <c r="O2" i="2"/>
  <c r="O2" i="53" s="1"/>
  <c r="O13" i="28"/>
  <c r="O21" i="28"/>
  <c r="M56" i="10"/>
  <c r="M74" i="10"/>
  <c r="M20" i="10"/>
  <c r="M38" i="10"/>
  <c r="M90" i="10"/>
  <c r="M97" i="10"/>
  <c r="L87" i="28"/>
  <c r="L95" i="28" s="1"/>
  <c r="L103" i="28" s="1"/>
  <c r="L67" i="28"/>
  <c r="L75" i="28" s="1"/>
  <c r="M90" i="33"/>
  <c r="M56" i="33"/>
  <c r="M38" i="33"/>
  <c r="M20" i="33"/>
  <c r="M74" i="33"/>
  <c r="M97" i="33"/>
  <c r="AA34" i="28"/>
  <c r="M59" i="28"/>
  <c r="M183" i="31"/>
  <c r="M38" i="31"/>
  <c r="M56" i="31"/>
  <c r="M90" i="31"/>
  <c r="M20" i="31"/>
  <c r="M74" i="31"/>
  <c r="M210" i="31"/>
  <c r="M109" i="31"/>
  <c r="M164" i="31"/>
  <c r="M148" i="31"/>
  <c r="M131" i="31"/>
  <c r="M203" i="31"/>
  <c r="M56" i="30"/>
  <c r="M203" i="30"/>
  <c r="M90" i="30"/>
  <c r="M131" i="30"/>
  <c r="M148" i="30"/>
  <c r="M210" i="30"/>
  <c r="M109" i="30"/>
  <c r="M20" i="30"/>
  <c r="M74" i="30"/>
  <c r="M164" i="30"/>
  <c r="M183" i="30"/>
  <c r="M38" i="30"/>
  <c r="N34" i="28"/>
  <c r="M62" i="32"/>
  <c r="M75" i="32"/>
  <c r="M17" i="32"/>
  <c r="M82" i="32"/>
  <c r="M32" i="32"/>
  <c r="M47" i="32"/>
  <c r="M56" i="35"/>
  <c r="M38" i="35"/>
  <c r="M131" i="35"/>
  <c r="M90" i="35"/>
  <c r="M74" i="35"/>
  <c r="M210" i="35"/>
  <c r="M203" i="35"/>
  <c r="M109" i="35"/>
  <c r="M183" i="35"/>
  <c r="M20" i="35"/>
  <c r="M164" i="35"/>
  <c r="M148" i="35"/>
  <c r="M56" i="34"/>
  <c r="M203" i="34"/>
  <c r="M183" i="34"/>
  <c r="M131" i="34"/>
  <c r="M210" i="34"/>
  <c r="M109" i="34"/>
  <c r="M90" i="34"/>
  <c r="M74" i="34"/>
  <c r="M164" i="34"/>
  <c r="M20" i="34"/>
  <c r="M148" i="34"/>
  <c r="M38" i="34"/>
  <c r="M38" i="29"/>
  <c r="M164" i="29"/>
  <c r="M20" i="29"/>
  <c r="M148" i="29"/>
  <c r="M56" i="29"/>
  <c r="M203" i="29"/>
  <c r="M74" i="29"/>
  <c r="M183" i="29"/>
  <c r="M131" i="29"/>
  <c r="M210" i="29"/>
  <c r="M109" i="29"/>
  <c r="M90" i="29"/>
  <c r="M56" i="36"/>
  <c r="M148" i="36"/>
  <c r="M164" i="36"/>
  <c r="M183" i="36"/>
  <c r="M20" i="36"/>
  <c r="M38" i="36"/>
  <c r="M74" i="36"/>
  <c r="M131" i="36"/>
  <c r="M203" i="36"/>
  <c r="M210" i="36"/>
  <c r="M109" i="36"/>
  <c r="M90" i="36"/>
  <c r="G208" i="31"/>
  <c r="E216" i="36"/>
  <c r="E220" i="36"/>
  <c r="E222" i="36" s="1"/>
  <c r="J32" i="10"/>
  <c r="K68" i="10" s="1"/>
  <c r="K109" i="10" s="1"/>
  <c r="G218" i="31"/>
  <c r="G220" i="31" s="1"/>
  <c r="G222" i="31" s="1"/>
  <c r="K31" i="10"/>
  <c r="L67" i="10" s="1"/>
  <c r="L108" i="10" s="1"/>
  <c r="G213" i="31"/>
  <c r="G215" i="31" s="1"/>
  <c r="L20" i="32"/>
  <c r="M50" i="32" s="1"/>
  <c r="M85" i="32" s="1"/>
  <c r="K84" i="32"/>
  <c r="K59" i="32"/>
  <c r="J187" i="29"/>
  <c r="J168" i="29"/>
  <c r="J60" i="29"/>
  <c r="J113" i="29" s="1"/>
  <c r="J187" i="30"/>
  <c r="J168" i="30"/>
  <c r="J60" i="30"/>
  <c r="J113" i="30" s="1"/>
  <c r="M59" i="31"/>
  <c r="M112" i="31" s="1"/>
  <c r="M167" i="31"/>
  <c r="M186" i="31"/>
  <c r="J69" i="30"/>
  <c r="J122" i="30" s="1"/>
  <c r="J196" i="30"/>
  <c r="J177" i="30"/>
  <c r="J64" i="30"/>
  <c r="J117" i="30" s="1"/>
  <c r="J191" i="30"/>
  <c r="J172" i="30"/>
  <c r="K62" i="31"/>
  <c r="K115" i="31" s="1"/>
  <c r="K189" i="31"/>
  <c r="K170" i="31"/>
  <c r="L192" i="31"/>
  <c r="L173" i="31"/>
  <c r="L65" i="31"/>
  <c r="L118" i="31" s="1"/>
  <c r="K184" i="36"/>
  <c r="K165" i="36"/>
  <c r="K57" i="36"/>
  <c r="J71" i="31"/>
  <c r="J110" i="31"/>
  <c r="J124" i="31" s="1"/>
  <c r="J100" i="28" s="1"/>
  <c r="I71" i="35"/>
  <c r="I110" i="35"/>
  <c r="I124" i="35" s="1"/>
  <c r="I107" i="28" s="1"/>
  <c r="J188" i="30"/>
  <c r="J169" i="30"/>
  <c r="J61" i="30"/>
  <c r="J114" i="30" s="1"/>
  <c r="J176" i="29"/>
  <c r="J195" i="29"/>
  <c r="J68" i="29"/>
  <c r="J121" i="29" s="1"/>
  <c r="J195" i="30"/>
  <c r="J176" i="30"/>
  <c r="J68" i="30"/>
  <c r="J121" i="30" s="1"/>
  <c r="J192" i="29"/>
  <c r="J173" i="29"/>
  <c r="J65" i="29"/>
  <c r="J118" i="29" s="1"/>
  <c r="K187" i="31"/>
  <c r="K168" i="31"/>
  <c r="K60" i="31"/>
  <c r="K113" i="31" s="1"/>
  <c r="L193" i="31"/>
  <c r="L66" i="31"/>
  <c r="L119" i="31" s="1"/>
  <c r="L174" i="31"/>
  <c r="J187" i="36"/>
  <c r="J168" i="36"/>
  <c r="J60" i="36"/>
  <c r="J189" i="36"/>
  <c r="J170" i="36"/>
  <c r="J62" i="36"/>
  <c r="J115" i="36" s="1"/>
  <c r="O33" i="35"/>
  <c r="O196" i="35"/>
  <c r="O177" i="35"/>
  <c r="O69" i="35"/>
  <c r="O122" i="35" s="1"/>
  <c r="I71" i="34"/>
  <c r="I110" i="34"/>
  <c r="I124" i="34" s="1"/>
  <c r="I106" i="28" s="1"/>
  <c r="K184" i="31"/>
  <c r="K165" i="31"/>
  <c r="K57" i="31"/>
  <c r="J194" i="30"/>
  <c r="J175" i="30"/>
  <c r="J67" i="30"/>
  <c r="J120" i="30" s="1"/>
  <c r="J166" i="30"/>
  <c r="J58" i="30"/>
  <c r="J111" i="30" s="1"/>
  <c r="J185" i="30"/>
  <c r="J166" i="29"/>
  <c r="J185" i="29"/>
  <c r="J58" i="29"/>
  <c r="J111" i="29" s="1"/>
  <c r="J189" i="30"/>
  <c r="J170" i="30"/>
  <c r="J62" i="30"/>
  <c r="J115" i="30" s="1"/>
  <c r="J169" i="29"/>
  <c r="J188" i="29"/>
  <c r="J61" i="29"/>
  <c r="J114" i="29" s="1"/>
  <c r="J190" i="30"/>
  <c r="J171" i="30"/>
  <c r="J63" i="30"/>
  <c r="J116" i="30" s="1"/>
  <c r="K169" i="31"/>
  <c r="K188" i="31"/>
  <c r="K61" i="31"/>
  <c r="K114" i="31" s="1"/>
  <c r="K195" i="31"/>
  <c r="K176" i="31"/>
  <c r="K68" i="31"/>
  <c r="K121" i="31" s="1"/>
  <c r="J185" i="34"/>
  <c r="J166" i="34"/>
  <c r="J58" i="34"/>
  <c r="J111" i="34" s="1"/>
  <c r="J196" i="36"/>
  <c r="J177" i="36"/>
  <c r="J69" i="36"/>
  <c r="J122" i="36" s="1"/>
  <c r="J186" i="36"/>
  <c r="J167" i="36"/>
  <c r="J59" i="36"/>
  <c r="J112" i="36" s="1"/>
  <c r="I71" i="36"/>
  <c r="I111" i="36"/>
  <c r="I124" i="36" s="1"/>
  <c r="I108" i="28" s="1"/>
  <c r="I92" i="28" s="1"/>
  <c r="J172" i="29"/>
  <c r="J64" i="29"/>
  <c r="J117" i="29" s="1"/>
  <c r="J191" i="29"/>
  <c r="J184" i="30"/>
  <c r="J165" i="30"/>
  <c r="J57" i="30"/>
  <c r="J62" i="29"/>
  <c r="J115" i="29" s="1"/>
  <c r="J189" i="29"/>
  <c r="J170" i="29"/>
  <c r="K190" i="31"/>
  <c r="K171" i="31"/>
  <c r="K63" i="31"/>
  <c r="K116" i="31" s="1"/>
  <c r="J190" i="34"/>
  <c r="J171" i="34"/>
  <c r="J63" i="34"/>
  <c r="J116" i="34" s="1"/>
  <c r="J194" i="34"/>
  <c r="J175" i="34"/>
  <c r="J67" i="34"/>
  <c r="J120" i="34" s="1"/>
  <c r="J192" i="36"/>
  <c r="J173" i="36"/>
  <c r="J65" i="36"/>
  <c r="J118" i="36" s="1"/>
  <c r="J176" i="36"/>
  <c r="J68" i="36"/>
  <c r="J121" i="36" s="1"/>
  <c r="J195" i="36"/>
  <c r="K185" i="31"/>
  <c r="K166" i="31"/>
  <c r="K58" i="31"/>
  <c r="K111" i="31" s="1"/>
  <c r="K191" i="31"/>
  <c r="K172" i="31"/>
  <c r="K64" i="31"/>
  <c r="K117" i="31" s="1"/>
  <c r="J188" i="34"/>
  <c r="J169" i="34"/>
  <c r="J61" i="34"/>
  <c r="J114" i="34" s="1"/>
  <c r="J189" i="34"/>
  <c r="J170" i="34"/>
  <c r="J62" i="34"/>
  <c r="J115" i="34" s="1"/>
  <c r="J193" i="34"/>
  <c r="J174" i="34"/>
  <c r="J66" i="34"/>
  <c r="J119" i="34" s="1"/>
  <c r="J194" i="36"/>
  <c r="J175" i="36"/>
  <c r="J67" i="36"/>
  <c r="J120" i="36" s="1"/>
  <c r="J185" i="36"/>
  <c r="J166" i="36"/>
  <c r="J58" i="36"/>
  <c r="J111" i="36" s="1"/>
  <c r="I71" i="29"/>
  <c r="I110" i="29"/>
  <c r="K194" i="31"/>
  <c r="K67" i="31"/>
  <c r="K120" i="31" s="1"/>
  <c r="K175" i="31"/>
  <c r="K69" i="31"/>
  <c r="K122" i="31" s="1"/>
  <c r="K177" i="31"/>
  <c r="K196" i="31"/>
  <c r="J68" i="34"/>
  <c r="J121" i="34" s="1"/>
  <c r="J195" i="34"/>
  <c r="J176" i="34"/>
  <c r="J196" i="34"/>
  <c r="J177" i="34"/>
  <c r="J69" i="34"/>
  <c r="J122" i="34" s="1"/>
  <c r="J57" i="35"/>
  <c r="J184" i="35"/>
  <c r="J165" i="35"/>
  <c r="J61" i="36"/>
  <c r="J114" i="36" s="1"/>
  <c r="J188" i="36"/>
  <c r="J169" i="36"/>
  <c r="J192" i="30"/>
  <c r="J173" i="30"/>
  <c r="J65" i="30"/>
  <c r="J118" i="30" s="1"/>
  <c r="J196" i="29"/>
  <c r="J177" i="29"/>
  <c r="J69" i="29"/>
  <c r="J122" i="29" s="1"/>
  <c r="J186" i="29"/>
  <c r="J167" i="29"/>
  <c r="J59" i="29"/>
  <c r="J112" i="29" s="1"/>
  <c r="J186" i="30"/>
  <c r="J167" i="30"/>
  <c r="J59" i="30"/>
  <c r="J112" i="30" s="1"/>
  <c r="J184" i="29"/>
  <c r="J165" i="29"/>
  <c r="J57" i="29"/>
  <c r="J184" i="34"/>
  <c r="J165" i="34"/>
  <c r="J57" i="34"/>
  <c r="J192" i="34"/>
  <c r="J173" i="34"/>
  <c r="J65" i="34"/>
  <c r="J118" i="34" s="1"/>
  <c r="J195" i="35"/>
  <c r="J68" i="35"/>
  <c r="J121" i="35" s="1"/>
  <c r="J176" i="35"/>
  <c r="L185" i="35"/>
  <c r="L166" i="35"/>
  <c r="L58" i="35"/>
  <c r="L111" i="35" s="1"/>
  <c r="J193" i="36"/>
  <c r="J174" i="36"/>
  <c r="J66" i="36"/>
  <c r="J119" i="36" s="1"/>
  <c r="I71" i="30"/>
  <c r="I110" i="30"/>
  <c r="J174" i="29"/>
  <c r="J66" i="29"/>
  <c r="J119" i="29" s="1"/>
  <c r="J193" i="29"/>
  <c r="J190" i="29"/>
  <c r="J171" i="29"/>
  <c r="J63" i="29"/>
  <c r="J116" i="29" s="1"/>
  <c r="J193" i="30"/>
  <c r="J174" i="30"/>
  <c r="J66" i="30"/>
  <c r="J119" i="30" s="1"/>
  <c r="J194" i="29"/>
  <c r="J175" i="29"/>
  <c r="J67" i="29"/>
  <c r="J120" i="29" s="1"/>
  <c r="J187" i="34"/>
  <c r="J168" i="34"/>
  <c r="J60" i="34"/>
  <c r="J113" i="34" s="1"/>
  <c r="J191" i="34"/>
  <c r="J64" i="34"/>
  <c r="J117" i="34" s="1"/>
  <c r="J172" i="34"/>
  <c r="J167" i="34"/>
  <c r="J59" i="34"/>
  <c r="J112" i="34" s="1"/>
  <c r="J186" i="34"/>
  <c r="J65" i="35"/>
  <c r="J118" i="35" s="1"/>
  <c r="J173" i="35"/>
  <c r="J192" i="35"/>
  <c r="J64" i="36"/>
  <c r="J117" i="36" s="1"/>
  <c r="J191" i="36"/>
  <c r="J172" i="36"/>
  <c r="I35" i="10"/>
  <c r="H200" i="31"/>
  <c r="H201" i="31" s="1"/>
  <c r="F220" i="31"/>
  <c r="F222" i="31" s="1"/>
  <c r="H199" i="31"/>
  <c r="H212" i="31"/>
  <c r="H214" i="31" s="1"/>
  <c r="H205" i="31"/>
  <c r="H207" i="31" s="1"/>
  <c r="H180" i="31"/>
  <c r="H204" i="31"/>
  <c r="G180" i="34"/>
  <c r="H179" i="36"/>
  <c r="H204" i="36" s="1"/>
  <c r="G212" i="36"/>
  <c r="G214" i="36" s="1"/>
  <c r="G199" i="36"/>
  <c r="G204" i="36"/>
  <c r="G206" i="36" s="1"/>
  <c r="G208" i="36" s="1"/>
  <c r="G200" i="36"/>
  <c r="G201" i="36" s="1"/>
  <c r="G180" i="36"/>
  <c r="H198" i="36"/>
  <c r="H212" i="36" s="1"/>
  <c r="H214" i="36" s="1"/>
  <c r="J29" i="36"/>
  <c r="J26" i="36"/>
  <c r="K21" i="36"/>
  <c r="J32" i="36"/>
  <c r="J25" i="36"/>
  <c r="J28" i="36"/>
  <c r="J33" i="36"/>
  <c r="G213" i="36"/>
  <c r="J31" i="36"/>
  <c r="J23" i="36"/>
  <c r="F207" i="36"/>
  <c r="F208" i="36" s="1"/>
  <c r="F218" i="36"/>
  <c r="J22" i="36"/>
  <c r="J30" i="36"/>
  <c r="I35" i="36"/>
  <c r="J24" i="36"/>
  <c r="F214" i="36"/>
  <c r="F215" i="36" s="1"/>
  <c r="F219" i="36"/>
  <c r="H198" i="35"/>
  <c r="H205" i="35" s="1"/>
  <c r="H207" i="35" s="1"/>
  <c r="G211" i="35"/>
  <c r="G200" i="35"/>
  <c r="G201" i="35" s="1"/>
  <c r="G204" i="35"/>
  <c r="H179" i="35"/>
  <c r="G205" i="35"/>
  <c r="G207" i="35" s="1"/>
  <c r="G212" i="35"/>
  <c r="G214" i="35" s="1"/>
  <c r="J29" i="35"/>
  <c r="G180" i="35"/>
  <c r="J21" i="35"/>
  <c r="I35" i="35"/>
  <c r="F219" i="35"/>
  <c r="F213" i="35"/>
  <c r="F215" i="35" s="1"/>
  <c r="F206" i="35"/>
  <c r="F208" i="35" s="1"/>
  <c r="F218" i="35"/>
  <c r="J32" i="35"/>
  <c r="G199" i="35"/>
  <c r="L22" i="35"/>
  <c r="H179" i="34"/>
  <c r="H198" i="34"/>
  <c r="H205" i="34" s="1"/>
  <c r="H207" i="34" s="1"/>
  <c r="J27" i="34"/>
  <c r="J26" i="34"/>
  <c r="J21" i="34"/>
  <c r="I35" i="34"/>
  <c r="J28" i="34"/>
  <c r="J30" i="34"/>
  <c r="J29" i="34"/>
  <c r="F218" i="34"/>
  <c r="F206" i="34"/>
  <c r="F208" i="34" s="1"/>
  <c r="F213" i="34"/>
  <c r="F215" i="34" s="1"/>
  <c r="F219" i="34"/>
  <c r="J22" i="34"/>
  <c r="J25" i="34"/>
  <c r="J31" i="34"/>
  <c r="J32" i="34"/>
  <c r="J24" i="34"/>
  <c r="G211" i="34"/>
  <c r="G204" i="34"/>
  <c r="G200" i="34"/>
  <c r="G201" i="34" s="1"/>
  <c r="G212" i="34"/>
  <c r="G214" i="34" s="1"/>
  <c r="G205" i="34"/>
  <c r="G207" i="34" s="1"/>
  <c r="J33" i="34"/>
  <c r="J23" i="34"/>
  <c r="G199" i="34"/>
  <c r="I179" i="31"/>
  <c r="L29" i="31"/>
  <c r="K28" i="31"/>
  <c r="K25" i="31"/>
  <c r="K31" i="31"/>
  <c r="K22" i="31"/>
  <c r="L30" i="31"/>
  <c r="K27" i="31"/>
  <c r="K33" i="31"/>
  <c r="K24" i="31"/>
  <c r="K32" i="31"/>
  <c r="I198" i="31"/>
  <c r="I205" i="31" s="1"/>
  <c r="I207" i="31" s="1"/>
  <c r="K26" i="31"/>
  <c r="J21" i="10"/>
  <c r="J25" i="2"/>
  <c r="K55" i="2" s="1"/>
  <c r="K90" i="2" s="1"/>
  <c r="O106" i="29"/>
  <c r="O106" i="31"/>
  <c r="O106" i="34"/>
  <c r="O106" i="36"/>
  <c r="I94" i="32"/>
  <c r="I104" i="28" s="1"/>
  <c r="G95" i="2"/>
  <c r="G14" i="28" s="1"/>
  <c r="J29" i="32"/>
  <c r="H94" i="2"/>
  <c r="K27" i="32"/>
  <c r="L57" i="32" s="1"/>
  <c r="L92" i="32" s="1"/>
  <c r="K19" i="32"/>
  <c r="D11" i="28"/>
  <c r="E5" i="47" s="1"/>
  <c r="G213" i="30"/>
  <c r="G180" i="30"/>
  <c r="G204" i="30"/>
  <c r="G206" i="30" s="1"/>
  <c r="J20" i="2"/>
  <c r="K50" i="2" s="1"/>
  <c r="K85" i="2" s="1"/>
  <c r="E220" i="30"/>
  <c r="E222" i="30" s="1"/>
  <c r="E19" i="28"/>
  <c r="E216" i="30"/>
  <c r="E8" i="28"/>
  <c r="E216" i="29"/>
  <c r="G180" i="29"/>
  <c r="E27" i="28"/>
  <c r="G125" i="30"/>
  <c r="F17" i="28"/>
  <c r="J22" i="30"/>
  <c r="H198" i="30"/>
  <c r="J26" i="29"/>
  <c r="J29" i="30"/>
  <c r="J27" i="30"/>
  <c r="E9" i="28"/>
  <c r="J32" i="30"/>
  <c r="H179" i="30"/>
  <c r="J23" i="29"/>
  <c r="J27" i="29"/>
  <c r="J33" i="33"/>
  <c r="K69" i="33" s="1"/>
  <c r="K110" i="33" s="1"/>
  <c r="J25" i="30"/>
  <c r="J23" i="30"/>
  <c r="J26" i="30"/>
  <c r="J22" i="33"/>
  <c r="K58" i="33" s="1"/>
  <c r="K99" i="33" s="1"/>
  <c r="J25" i="29"/>
  <c r="G199" i="30"/>
  <c r="J24" i="33"/>
  <c r="K60" i="33" s="1"/>
  <c r="K101" i="33" s="1"/>
  <c r="F16" i="28"/>
  <c r="G125" i="29"/>
  <c r="G16" i="28" s="1"/>
  <c r="G200" i="29"/>
  <c r="G201" i="29" s="1"/>
  <c r="G205" i="29"/>
  <c r="G207" i="29" s="1"/>
  <c r="G212" i="29"/>
  <c r="G214" i="29" s="1"/>
  <c r="G199" i="29"/>
  <c r="J22" i="29"/>
  <c r="J24" i="29"/>
  <c r="J21" i="33"/>
  <c r="I35" i="33"/>
  <c r="J29" i="33"/>
  <c r="K65" i="33" s="1"/>
  <c r="K106" i="33" s="1"/>
  <c r="F219" i="29"/>
  <c r="F213" i="29"/>
  <c r="F215" i="29" s="1"/>
  <c r="J31" i="29"/>
  <c r="J33" i="30"/>
  <c r="J28" i="33"/>
  <c r="K64" i="33" s="1"/>
  <c r="K105" i="33" s="1"/>
  <c r="H124" i="30"/>
  <c r="H99" i="28" s="1"/>
  <c r="H91" i="28" s="1"/>
  <c r="H112" i="33"/>
  <c r="H105" i="28" s="1"/>
  <c r="H109" i="28" s="1"/>
  <c r="G125" i="36"/>
  <c r="F26" i="28"/>
  <c r="F10" i="28" s="1"/>
  <c r="G205" i="30"/>
  <c r="G212" i="30"/>
  <c r="G200" i="30"/>
  <c r="G201" i="30" s="1"/>
  <c r="F218" i="29"/>
  <c r="F206" i="29"/>
  <c r="F208" i="29" s="1"/>
  <c r="J28" i="29"/>
  <c r="J33" i="29"/>
  <c r="J30" i="33"/>
  <c r="K66" i="33" s="1"/>
  <c r="K107" i="33" s="1"/>
  <c r="J31" i="30"/>
  <c r="J28" i="30"/>
  <c r="J32" i="29"/>
  <c r="J21" i="29"/>
  <c r="I35" i="29"/>
  <c r="J24" i="30"/>
  <c r="G125" i="34"/>
  <c r="F24" i="28"/>
  <c r="J27" i="33"/>
  <c r="K63" i="33" s="1"/>
  <c r="K104" i="33" s="1"/>
  <c r="J32" i="33"/>
  <c r="K68" i="33" s="1"/>
  <c r="K109" i="33" s="1"/>
  <c r="G125" i="35"/>
  <c r="F25" i="28"/>
  <c r="F218" i="30"/>
  <c r="F206" i="30"/>
  <c r="F208" i="30" s="1"/>
  <c r="H179" i="29"/>
  <c r="J30" i="29"/>
  <c r="F23" i="28"/>
  <c r="F7" i="28" s="1"/>
  <c r="G113" i="33"/>
  <c r="J26" i="33"/>
  <c r="K62" i="33" s="1"/>
  <c r="K103" i="33" s="1"/>
  <c r="E220" i="29"/>
  <c r="E222" i="29" s="1"/>
  <c r="J30" i="30"/>
  <c r="F213" i="30"/>
  <c r="F215" i="30" s="1"/>
  <c r="F219" i="30"/>
  <c r="H124" i="29"/>
  <c r="G89" i="28"/>
  <c r="I35" i="30"/>
  <c r="J21" i="30"/>
  <c r="J29" i="29"/>
  <c r="H198" i="29"/>
  <c r="G204" i="29"/>
  <c r="G211" i="29"/>
  <c r="J25" i="33"/>
  <c r="K61" i="33" s="1"/>
  <c r="K102" i="33" s="1"/>
  <c r="K23" i="33"/>
  <c r="L59" i="33" s="1"/>
  <c r="L100" i="33" s="1"/>
  <c r="J31" i="33"/>
  <c r="K67" i="33" s="1"/>
  <c r="K108" i="33" s="1"/>
  <c r="J19" i="2"/>
  <c r="J23" i="2"/>
  <c r="K53" i="2" s="1"/>
  <c r="K88" i="2" s="1"/>
  <c r="E6" i="28"/>
  <c r="H125" i="31"/>
  <c r="G18" i="28"/>
  <c r="H113" i="10"/>
  <c r="H15" i="28" s="1"/>
  <c r="K21" i="31"/>
  <c r="J35" i="31"/>
  <c r="F88" i="28"/>
  <c r="F93" i="28" s="1"/>
  <c r="F101" i="28"/>
  <c r="F12" i="28"/>
  <c r="F14" i="28"/>
  <c r="H213" i="31"/>
  <c r="L23" i="32"/>
  <c r="M53" i="32" s="1"/>
  <c r="M88" i="32" s="1"/>
  <c r="L18" i="2"/>
  <c r="K22" i="2"/>
  <c r="L52" i="2" s="1"/>
  <c r="L87" i="2" s="1"/>
  <c r="K26" i="2"/>
  <c r="L56" i="2" s="1"/>
  <c r="L91" i="2" s="1"/>
  <c r="K21" i="2"/>
  <c r="L51" i="2" s="1"/>
  <c r="L86" i="2" s="1"/>
  <c r="J27" i="2"/>
  <c r="K57" i="2" s="1"/>
  <c r="K92" i="2" s="1"/>
  <c r="I29" i="2"/>
  <c r="M23" i="31"/>
  <c r="K26" i="10"/>
  <c r="L62" i="10" s="1"/>
  <c r="L103" i="10" s="1"/>
  <c r="K27" i="10"/>
  <c r="L63" i="10" s="1"/>
  <c r="L104" i="10" s="1"/>
  <c r="K29" i="10"/>
  <c r="L65" i="10" s="1"/>
  <c r="L106" i="10" s="1"/>
  <c r="L28" i="10"/>
  <c r="M64" i="10" s="1"/>
  <c r="M105" i="10" s="1"/>
  <c r="K25" i="10"/>
  <c r="L61" i="10" s="1"/>
  <c r="L102" i="10" s="1"/>
  <c r="K24" i="10"/>
  <c r="L60" i="10" s="1"/>
  <c r="L101" i="10" s="1"/>
  <c r="K30" i="10"/>
  <c r="L66" i="10" s="1"/>
  <c r="L107" i="10" s="1"/>
  <c r="K33" i="10"/>
  <c r="L69" i="10" s="1"/>
  <c r="L110" i="10" s="1"/>
  <c r="I112" i="10"/>
  <c r="I97" i="28" s="1"/>
  <c r="M18" i="32"/>
  <c r="L24" i="32"/>
  <c r="M54" i="32" s="1"/>
  <c r="M89" i="32" s="1"/>
  <c r="L21" i="32"/>
  <c r="M51" i="32" s="1"/>
  <c r="M86" i="32" s="1"/>
  <c r="L25" i="32"/>
  <c r="M55" i="32" s="1"/>
  <c r="M90" i="32" s="1"/>
  <c r="L26" i="32"/>
  <c r="M56" i="32" s="1"/>
  <c r="M91" i="32" s="1"/>
  <c r="K23" i="10" l="1"/>
  <c r="L59" i="10" s="1"/>
  <c r="L100" i="10" s="1"/>
  <c r="L22" i="32"/>
  <c r="M52" i="32" s="1"/>
  <c r="M87" i="32" s="1"/>
  <c r="L22" i="10"/>
  <c r="M58" i="10" s="1"/>
  <c r="M99" i="10" s="1"/>
  <c r="K24" i="2"/>
  <c r="L54" i="2" s="1"/>
  <c r="L89" i="2" s="1"/>
  <c r="J98" i="10"/>
  <c r="J112" i="10" s="1"/>
  <c r="J97" i="28" s="1"/>
  <c r="O24" i="53"/>
  <c r="O17" i="53"/>
  <c r="J59" i="2"/>
  <c r="L27" i="36"/>
  <c r="L190" i="36"/>
  <c r="L171" i="36"/>
  <c r="L63" i="36"/>
  <c r="L116" i="36" s="1"/>
  <c r="M170" i="35"/>
  <c r="M189" i="35"/>
  <c r="M26" i="35"/>
  <c r="M62" i="35"/>
  <c r="M115" i="35" s="1"/>
  <c r="L30" i="35"/>
  <c r="L174" i="35"/>
  <c r="L66" i="35"/>
  <c r="L119" i="35" s="1"/>
  <c r="L193" i="35"/>
  <c r="M24" i="35"/>
  <c r="M60" i="35"/>
  <c r="M113" i="35" s="1"/>
  <c r="M187" i="35"/>
  <c r="M168" i="35"/>
  <c r="L175" i="35"/>
  <c r="L31" i="35"/>
  <c r="L67" i="35"/>
  <c r="L120" i="35" s="1"/>
  <c r="L194" i="35"/>
  <c r="L64" i="35"/>
  <c r="L117" i="35" s="1"/>
  <c r="L28" i="35"/>
  <c r="L191" i="35"/>
  <c r="L172" i="35"/>
  <c r="L25" i="35"/>
  <c r="L169" i="35"/>
  <c r="L61" i="35"/>
  <c r="L114" i="35" s="1"/>
  <c r="L188" i="35"/>
  <c r="L59" i="35"/>
  <c r="L112" i="35" s="1"/>
  <c r="L23" i="35"/>
  <c r="L186" i="35"/>
  <c r="L167" i="35"/>
  <c r="L27" i="35"/>
  <c r="L171" i="35"/>
  <c r="L63" i="35"/>
  <c r="L116" i="35" s="1"/>
  <c r="L190" i="35"/>
  <c r="J98" i="33"/>
  <c r="K57" i="10"/>
  <c r="K98" i="10" s="1"/>
  <c r="K57" i="33"/>
  <c r="K71" i="33" s="1"/>
  <c r="L49" i="32"/>
  <c r="L84" i="32" s="1"/>
  <c r="N48" i="32"/>
  <c r="N83" i="32" s="1"/>
  <c r="M48" i="2"/>
  <c r="M83" i="2" s="1"/>
  <c r="K49" i="2"/>
  <c r="K84" i="2" s="1"/>
  <c r="K25" i="2"/>
  <c r="L55" i="2" s="1"/>
  <c r="L90" i="2" s="1"/>
  <c r="G101" i="28"/>
  <c r="G93" i="28"/>
  <c r="H96" i="28"/>
  <c r="H88" i="28" s="1"/>
  <c r="M67" i="28"/>
  <c r="M75" i="28" s="1"/>
  <c r="M87" i="28"/>
  <c r="M95" i="28" s="1"/>
  <c r="M103" i="28" s="1"/>
  <c r="N38" i="33"/>
  <c r="N90" i="33"/>
  <c r="N20" i="33"/>
  <c r="N97" i="33"/>
  <c r="N56" i="33"/>
  <c r="N74" i="33"/>
  <c r="N56" i="30"/>
  <c r="N20" i="30"/>
  <c r="N131" i="30"/>
  <c r="N148" i="30"/>
  <c r="N38" i="30"/>
  <c r="N210" i="30"/>
  <c r="N164" i="30"/>
  <c r="N183" i="30"/>
  <c r="N109" i="30"/>
  <c r="N203" i="30"/>
  <c r="N74" i="30"/>
  <c r="N90" i="30"/>
  <c r="N62" i="32"/>
  <c r="N75" i="32"/>
  <c r="N17" i="32"/>
  <c r="N32" i="32"/>
  <c r="N82" i="32"/>
  <c r="N47" i="32"/>
  <c r="AB34" i="28"/>
  <c r="N59" i="28"/>
  <c r="N20" i="29"/>
  <c r="N109" i="29"/>
  <c r="N74" i="29"/>
  <c r="N90" i="29"/>
  <c r="N210" i="29"/>
  <c r="N56" i="29"/>
  <c r="N38" i="29"/>
  <c r="N148" i="29"/>
  <c r="N131" i="29"/>
  <c r="N164" i="29"/>
  <c r="N203" i="29"/>
  <c r="N183" i="29"/>
  <c r="N56" i="34"/>
  <c r="N210" i="34"/>
  <c r="N109" i="34"/>
  <c r="N90" i="34"/>
  <c r="N74" i="34"/>
  <c r="N203" i="34"/>
  <c r="N20" i="34"/>
  <c r="N148" i="34"/>
  <c r="N183" i="34"/>
  <c r="N131" i="34"/>
  <c r="N164" i="34"/>
  <c r="N38" i="34"/>
  <c r="O34" i="28"/>
  <c r="N20" i="43"/>
  <c r="N74" i="43"/>
  <c r="N84" i="43"/>
  <c r="N56" i="43"/>
  <c r="N38" i="43"/>
  <c r="N56" i="36"/>
  <c r="N210" i="36"/>
  <c r="N164" i="36"/>
  <c r="N183" i="36"/>
  <c r="N38" i="36"/>
  <c r="N203" i="36"/>
  <c r="N109" i="36"/>
  <c r="N131" i="36"/>
  <c r="N90" i="36"/>
  <c r="N74" i="36"/>
  <c r="N148" i="36"/>
  <c r="N20" i="36"/>
  <c r="N210" i="31"/>
  <c r="N74" i="31"/>
  <c r="N203" i="31"/>
  <c r="N56" i="31"/>
  <c r="N20" i="31"/>
  <c r="N90" i="31"/>
  <c r="N148" i="31"/>
  <c r="N38" i="31"/>
  <c r="N164" i="31"/>
  <c r="N183" i="31"/>
  <c r="N131" i="31"/>
  <c r="N109" i="31"/>
  <c r="N56" i="10"/>
  <c r="N38" i="10"/>
  <c r="N90" i="10"/>
  <c r="N74" i="10"/>
  <c r="N20" i="10"/>
  <c r="N97" i="10"/>
  <c r="O47" i="2"/>
  <c r="O2" i="43"/>
  <c r="O2" i="35"/>
  <c r="O2" i="33"/>
  <c r="O2" i="31"/>
  <c r="O2" i="36"/>
  <c r="O2" i="34"/>
  <c r="O2" i="32"/>
  <c r="O2" i="30"/>
  <c r="O2" i="29"/>
  <c r="O2" i="10"/>
  <c r="O62" i="2"/>
  <c r="O32" i="2"/>
  <c r="O75" i="2"/>
  <c r="O17" i="2"/>
  <c r="O82" i="2"/>
  <c r="N90" i="35"/>
  <c r="N109" i="35"/>
  <c r="N56" i="35"/>
  <c r="N131" i="35"/>
  <c r="N148" i="35"/>
  <c r="N38" i="35"/>
  <c r="N164" i="35"/>
  <c r="N74" i="35"/>
  <c r="N183" i="35"/>
  <c r="N20" i="35"/>
  <c r="N203" i="35"/>
  <c r="N210" i="35"/>
  <c r="G216" i="31"/>
  <c r="K32" i="10"/>
  <c r="L68" i="10" s="1"/>
  <c r="L109" i="10" s="1"/>
  <c r="L31" i="10"/>
  <c r="M67" i="10" s="1"/>
  <c r="M108" i="10" s="1"/>
  <c r="H219" i="31"/>
  <c r="M20" i="32"/>
  <c r="J35" i="10"/>
  <c r="K59" i="36"/>
  <c r="K112" i="36" s="1"/>
  <c r="K186" i="36"/>
  <c r="K167" i="36"/>
  <c r="K189" i="36"/>
  <c r="K170" i="36"/>
  <c r="K62" i="36"/>
  <c r="K115" i="36" s="1"/>
  <c r="K187" i="30"/>
  <c r="K168" i="30"/>
  <c r="K60" i="30"/>
  <c r="K113" i="30" s="1"/>
  <c r="K191" i="29"/>
  <c r="K172" i="29"/>
  <c r="K64" i="29"/>
  <c r="K117" i="29" s="1"/>
  <c r="K188" i="30"/>
  <c r="K169" i="30"/>
  <c r="K61" i="30"/>
  <c r="K114" i="30" s="1"/>
  <c r="K173" i="30"/>
  <c r="K192" i="30"/>
  <c r="K65" i="30"/>
  <c r="K118" i="30" s="1"/>
  <c r="L176" i="31"/>
  <c r="L195" i="31"/>
  <c r="L68" i="31"/>
  <c r="L121" i="31" s="1"/>
  <c r="L67" i="31"/>
  <c r="L120" i="31" s="1"/>
  <c r="L194" i="31"/>
  <c r="L175" i="31"/>
  <c r="K186" i="34"/>
  <c r="K59" i="34"/>
  <c r="K112" i="34" s="1"/>
  <c r="K167" i="34"/>
  <c r="K176" i="34"/>
  <c r="K195" i="34"/>
  <c r="K68" i="34"/>
  <c r="K121" i="34" s="1"/>
  <c r="K173" i="34"/>
  <c r="K192" i="34"/>
  <c r="K65" i="34"/>
  <c r="K118" i="34" s="1"/>
  <c r="K194" i="36"/>
  <c r="K175" i="36"/>
  <c r="K67" i="36"/>
  <c r="K120" i="36" s="1"/>
  <c r="K192" i="36"/>
  <c r="K173" i="36"/>
  <c r="K65" i="36"/>
  <c r="K118" i="36" s="1"/>
  <c r="J71" i="34"/>
  <c r="J110" i="34"/>
  <c r="J124" i="34" s="1"/>
  <c r="J106" i="28" s="1"/>
  <c r="K187" i="34"/>
  <c r="K168" i="34"/>
  <c r="K60" i="34"/>
  <c r="K113" i="34" s="1"/>
  <c r="K193" i="30"/>
  <c r="K174" i="30"/>
  <c r="K66" i="30"/>
  <c r="K119" i="30" s="1"/>
  <c r="K189" i="29"/>
  <c r="K170" i="29"/>
  <c r="K62" i="29"/>
  <c r="K115" i="29" s="1"/>
  <c r="L187" i="31"/>
  <c r="L168" i="31"/>
  <c r="L60" i="31"/>
  <c r="L113" i="31" s="1"/>
  <c r="L188" i="31"/>
  <c r="L169" i="31"/>
  <c r="L61" i="31"/>
  <c r="L114" i="31" s="1"/>
  <c r="K177" i="34"/>
  <c r="K196" i="34"/>
  <c r="K69" i="34"/>
  <c r="K122" i="34" s="1"/>
  <c r="K194" i="34"/>
  <c r="K175" i="34"/>
  <c r="K67" i="34"/>
  <c r="K120" i="34" s="1"/>
  <c r="K193" i="34"/>
  <c r="K174" i="34"/>
  <c r="K66" i="34"/>
  <c r="K119" i="34" s="1"/>
  <c r="K187" i="36"/>
  <c r="K168" i="36"/>
  <c r="K60" i="36"/>
  <c r="K113" i="36" s="1"/>
  <c r="K71" i="31"/>
  <c r="K110" i="31"/>
  <c r="K124" i="31" s="1"/>
  <c r="K100" i="28" s="1"/>
  <c r="J71" i="36"/>
  <c r="J113" i="36"/>
  <c r="J124" i="36" s="1"/>
  <c r="J108" i="28" s="1"/>
  <c r="J92" i="28" s="1"/>
  <c r="K190" i="30"/>
  <c r="K171" i="30"/>
  <c r="K63" i="30"/>
  <c r="K116" i="30" s="1"/>
  <c r="K173" i="29"/>
  <c r="K192" i="29"/>
  <c r="K65" i="29"/>
  <c r="K118" i="29" s="1"/>
  <c r="K184" i="29"/>
  <c r="K165" i="29"/>
  <c r="K57" i="29"/>
  <c r="K187" i="29"/>
  <c r="K168" i="29"/>
  <c r="K60" i="29"/>
  <c r="K113" i="29" s="1"/>
  <c r="K171" i="29"/>
  <c r="K190" i="29"/>
  <c r="K63" i="29"/>
  <c r="K116" i="29" s="1"/>
  <c r="L177" i="31"/>
  <c r="L69" i="31"/>
  <c r="L122" i="31" s="1"/>
  <c r="L196" i="31"/>
  <c r="L172" i="31"/>
  <c r="L64" i="31"/>
  <c r="L117" i="31" s="1"/>
  <c r="L191" i="31"/>
  <c r="K188" i="34"/>
  <c r="K169" i="34"/>
  <c r="K61" i="34"/>
  <c r="K114" i="34" s="1"/>
  <c r="K191" i="34"/>
  <c r="K172" i="34"/>
  <c r="K64" i="34"/>
  <c r="K117" i="34" s="1"/>
  <c r="M185" i="35"/>
  <c r="M166" i="35"/>
  <c r="M58" i="35"/>
  <c r="M111" i="35" s="1"/>
  <c r="K57" i="35"/>
  <c r="K184" i="35"/>
  <c r="K165" i="35"/>
  <c r="K196" i="36"/>
  <c r="K177" i="36"/>
  <c r="K69" i="36"/>
  <c r="K122" i="36" s="1"/>
  <c r="K177" i="29"/>
  <c r="K196" i="29"/>
  <c r="K69" i="29"/>
  <c r="K122" i="29" s="1"/>
  <c r="L184" i="31"/>
  <c r="L165" i="31"/>
  <c r="L57" i="31"/>
  <c r="K57" i="30"/>
  <c r="K184" i="30"/>
  <c r="K165" i="30"/>
  <c r="K68" i="29"/>
  <c r="K121" i="29" s="1"/>
  <c r="K195" i="29"/>
  <c r="K176" i="29"/>
  <c r="K58" i="29"/>
  <c r="K111" i="29" s="1"/>
  <c r="K166" i="29"/>
  <c r="K185" i="29"/>
  <c r="K185" i="30"/>
  <c r="K166" i="30"/>
  <c r="K58" i="30"/>
  <c r="K111" i="30" s="1"/>
  <c r="L63" i="31"/>
  <c r="L116" i="31" s="1"/>
  <c r="L190" i="31"/>
  <c r="L171" i="31"/>
  <c r="M192" i="31"/>
  <c r="M173" i="31"/>
  <c r="M65" i="31"/>
  <c r="M118" i="31" s="1"/>
  <c r="K185" i="34"/>
  <c r="K166" i="34"/>
  <c r="K58" i="34"/>
  <c r="K111" i="34" s="1"/>
  <c r="K66" i="36"/>
  <c r="K119" i="36" s="1"/>
  <c r="K193" i="36"/>
  <c r="K174" i="36"/>
  <c r="K172" i="36"/>
  <c r="K64" i="36"/>
  <c r="K117" i="36" s="1"/>
  <c r="K191" i="36"/>
  <c r="N167" i="31"/>
  <c r="N59" i="31"/>
  <c r="N112" i="31" s="1"/>
  <c r="N186" i="31"/>
  <c r="K196" i="30"/>
  <c r="K177" i="30"/>
  <c r="K69" i="30"/>
  <c r="K122" i="30" s="1"/>
  <c r="K186" i="29"/>
  <c r="K167" i="29"/>
  <c r="K59" i="29"/>
  <c r="K112" i="29" s="1"/>
  <c r="K191" i="30"/>
  <c r="K172" i="30"/>
  <c r="K64" i="30"/>
  <c r="K117" i="30" s="1"/>
  <c r="K194" i="29"/>
  <c r="K175" i="29"/>
  <c r="K67" i="29"/>
  <c r="K120" i="29" s="1"/>
  <c r="K188" i="29"/>
  <c r="K61" i="29"/>
  <c r="K114" i="29" s="1"/>
  <c r="K169" i="29"/>
  <c r="M66" i="31"/>
  <c r="M119" i="31" s="1"/>
  <c r="M193" i="31"/>
  <c r="M174" i="31"/>
  <c r="K165" i="34"/>
  <c r="K184" i="34"/>
  <c r="K57" i="34"/>
  <c r="K195" i="35"/>
  <c r="K176" i="35"/>
  <c r="K68" i="35"/>
  <c r="K121" i="35" s="1"/>
  <c r="K185" i="36"/>
  <c r="K166" i="36"/>
  <c r="K58" i="36"/>
  <c r="K111" i="36" s="1"/>
  <c r="K188" i="36"/>
  <c r="K169" i="36"/>
  <c r="K61" i="36"/>
  <c r="K114" i="36" s="1"/>
  <c r="J71" i="29"/>
  <c r="J110" i="29"/>
  <c r="J71" i="35"/>
  <c r="J110" i="35"/>
  <c r="J124" i="35" s="1"/>
  <c r="J107" i="28" s="1"/>
  <c r="J71" i="30"/>
  <c r="J110" i="30"/>
  <c r="K110" i="36"/>
  <c r="K186" i="30"/>
  <c r="K167" i="30"/>
  <c r="K59" i="30"/>
  <c r="K112" i="30" s="1"/>
  <c r="L166" i="31"/>
  <c r="L185" i="31"/>
  <c r="L58" i="31"/>
  <c r="L111" i="31" s="1"/>
  <c r="K67" i="30"/>
  <c r="K120" i="30" s="1"/>
  <c r="K194" i="30"/>
  <c r="K175" i="30"/>
  <c r="K195" i="30"/>
  <c r="K176" i="30"/>
  <c r="K68" i="30"/>
  <c r="K121" i="30" s="1"/>
  <c r="K189" i="34"/>
  <c r="K170" i="34"/>
  <c r="K62" i="34"/>
  <c r="K115" i="34" s="1"/>
  <c r="K192" i="35"/>
  <c r="K173" i="35"/>
  <c r="K65" i="35"/>
  <c r="K118" i="35" s="1"/>
  <c r="K195" i="36"/>
  <c r="K176" i="36"/>
  <c r="K68" i="36"/>
  <c r="K121" i="36" s="1"/>
  <c r="K174" i="29"/>
  <c r="K66" i="29"/>
  <c r="K119" i="29" s="1"/>
  <c r="K193" i="29"/>
  <c r="K62" i="30"/>
  <c r="K115" i="30" s="1"/>
  <c r="K189" i="30"/>
  <c r="K170" i="30"/>
  <c r="L170" i="31"/>
  <c r="L189" i="31"/>
  <c r="L62" i="31"/>
  <c r="L115" i="31" s="1"/>
  <c r="K190" i="34"/>
  <c r="K171" i="34"/>
  <c r="K63" i="34"/>
  <c r="K116" i="34" s="1"/>
  <c r="L184" i="36"/>
  <c r="L165" i="36"/>
  <c r="L57" i="36"/>
  <c r="H180" i="35"/>
  <c r="H215" i="31"/>
  <c r="I180" i="31"/>
  <c r="H180" i="34"/>
  <c r="H218" i="31"/>
  <c r="I212" i="31"/>
  <c r="I214" i="31" s="1"/>
  <c r="I199" i="31"/>
  <c r="H206" i="31"/>
  <c r="H208" i="31" s="1"/>
  <c r="H199" i="36"/>
  <c r="G218" i="36"/>
  <c r="G215" i="36"/>
  <c r="G216" i="36" s="1"/>
  <c r="G219" i="36"/>
  <c r="H200" i="36"/>
  <c r="H201" i="36" s="1"/>
  <c r="H212" i="34"/>
  <c r="H214" i="34" s="1"/>
  <c r="H180" i="36"/>
  <c r="H211" i="36"/>
  <c r="H213" i="36" s="1"/>
  <c r="H215" i="36" s="1"/>
  <c r="H211" i="34"/>
  <c r="H213" i="34" s="1"/>
  <c r="I211" i="31"/>
  <c r="H212" i="35"/>
  <c r="H214" i="35" s="1"/>
  <c r="I204" i="31"/>
  <c r="I206" i="31" s="1"/>
  <c r="I208" i="31" s="1"/>
  <c r="H199" i="35"/>
  <c r="I200" i="31"/>
  <c r="I201" i="31" s="1"/>
  <c r="J179" i="31"/>
  <c r="J204" i="31" s="1"/>
  <c r="I198" i="36"/>
  <c r="I205" i="36" s="1"/>
  <c r="I207" i="36" s="1"/>
  <c r="H205" i="36"/>
  <c r="H207" i="36" s="1"/>
  <c r="I179" i="36"/>
  <c r="K24" i="36"/>
  <c r="L21" i="36"/>
  <c r="K22" i="36"/>
  <c r="K31" i="36"/>
  <c r="K29" i="36"/>
  <c r="F220" i="36"/>
  <c r="F222" i="36" s="1"/>
  <c r="K28" i="36"/>
  <c r="K32" i="36"/>
  <c r="F216" i="36"/>
  <c r="K30" i="36"/>
  <c r="K23" i="36"/>
  <c r="J35" i="36"/>
  <c r="K26" i="36"/>
  <c r="K33" i="36"/>
  <c r="K25" i="36"/>
  <c r="H206" i="36"/>
  <c r="F216" i="35"/>
  <c r="I179" i="35"/>
  <c r="I211" i="35" s="1"/>
  <c r="M22" i="35"/>
  <c r="K21" i="35"/>
  <c r="J35" i="35"/>
  <c r="H211" i="35"/>
  <c r="H204" i="35"/>
  <c r="H200" i="35"/>
  <c r="H201" i="35" s="1"/>
  <c r="G206" i="35"/>
  <c r="G208" i="35" s="1"/>
  <c r="G218" i="35"/>
  <c r="I198" i="35"/>
  <c r="G213" i="35"/>
  <c r="G215" i="35" s="1"/>
  <c r="G219" i="35"/>
  <c r="K32" i="35"/>
  <c r="F220" i="35"/>
  <c r="F222" i="35" s="1"/>
  <c r="K29" i="35"/>
  <c r="F220" i="34"/>
  <c r="F222" i="34" s="1"/>
  <c r="H199" i="34"/>
  <c r="H200" i="34"/>
  <c r="H201" i="34" s="1"/>
  <c r="H204" i="34"/>
  <c r="H206" i="34" s="1"/>
  <c r="H208" i="34" s="1"/>
  <c r="F216" i="34"/>
  <c r="G213" i="34"/>
  <c r="G215" i="34" s="1"/>
  <c r="G219" i="34"/>
  <c r="I179" i="34"/>
  <c r="K32" i="34"/>
  <c r="K25" i="34"/>
  <c r="K30" i="34"/>
  <c r="I198" i="34"/>
  <c r="K33" i="34"/>
  <c r="K21" i="34"/>
  <c r="J35" i="34"/>
  <c r="K27" i="34"/>
  <c r="K24" i="34"/>
  <c r="K31" i="34"/>
  <c r="K22" i="34"/>
  <c r="K29" i="34"/>
  <c r="K28" i="34"/>
  <c r="K23" i="34"/>
  <c r="G206" i="34"/>
  <c r="G208" i="34" s="1"/>
  <c r="G218" i="34"/>
  <c r="K26" i="34"/>
  <c r="J198" i="31"/>
  <c r="L26" i="31"/>
  <c r="L31" i="31"/>
  <c r="L24" i="31"/>
  <c r="L27" i="31"/>
  <c r="L22" i="31"/>
  <c r="L28" i="31"/>
  <c r="L32" i="31"/>
  <c r="L33" i="31"/>
  <c r="M30" i="31"/>
  <c r="L25" i="31"/>
  <c r="M29" i="31"/>
  <c r="K59" i="2"/>
  <c r="K21" i="10"/>
  <c r="K23" i="2"/>
  <c r="L53" i="2" s="1"/>
  <c r="L88" i="2" s="1"/>
  <c r="F8" i="28"/>
  <c r="I95" i="32"/>
  <c r="I22" i="28" s="1"/>
  <c r="J94" i="32"/>
  <c r="J104" i="28" s="1"/>
  <c r="K29" i="32"/>
  <c r="H95" i="2"/>
  <c r="H14" i="28" s="1"/>
  <c r="L19" i="32"/>
  <c r="L27" i="32"/>
  <c r="M57" i="32" s="1"/>
  <c r="M92" i="32" s="1"/>
  <c r="K20" i="2"/>
  <c r="L50" i="2" s="1"/>
  <c r="L85" i="2" s="1"/>
  <c r="H89" i="28"/>
  <c r="I125" i="31"/>
  <c r="I18" i="28" s="1"/>
  <c r="H18" i="28"/>
  <c r="H125" i="29"/>
  <c r="H16" i="28" s="1"/>
  <c r="H98" i="28"/>
  <c r="E11" i="28"/>
  <c r="F5" i="47" s="1"/>
  <c r="G12" i="28"/>
  <c r="I124" i="30"/>
  <c r="I99" i="28" s="1"/>
  <c r="I91" i="28" s="1"/>
  <c r="H199" i="30"/>
  <c r="H180" i="29"/>
  <c r="I179" i="30"/>
  <c r="I198" i="30"/>
  <c r="F220" i="30"/>
  <c r="F222" i="30" s="1"/>
  <c r="F216" i="29"/>
  <c r="F220" i="29"/>
  <c r="F222" i="29" s="1"/>
  <c r="L23" i="33"/>
  <c r="M59" i="33" s="1"/>
  <c r="M100" i="33" s="1"/>
  <c r="K29" i="29"/>
  <c r="K24" i="30"/>
  <c r="I124" i="29"/>
  <c r="I98" i="28" s="1"/>
  <c r="I90" i="28" s="1"/>
  <c r="K28" i="29"/>
  <c r="G214" i="30"/>
  <c r="G215" i="30" s="1"/>
  <c r="G219" i="30"/>
  <c r="K33" i="30"/>
  <c r="K25" i="30"/>
  <c r="K22" i="30"/>
  <c r="K26" i="33"/>
  <c r="L62" i="33" s="1"/>
  <c r="L103" i="33" s="1"/>
  <c r="K27" i="33"/>
  <c r="L63" i="33" s="1"/>
  <c r="L104" i="33" s="1"/>
  <c r="G207" i="30"/>
  <c r="G208" i="30" s="1"/>
  <c r="G218" i="30"/>
  <c r="K24" i="29"/>
  <c r="K25" i="29"/>
  <c r="K29" i="30"/>
  <c r="K25" i="33"/>
  <c r="L61" i="33" s="1"/>
  <c r="L102" i="33" s="1"/>
  <c r="H211" i="29"/>
  <c r="H204" i="29"/>
  <c r="H200" i="29"/>
  <c r="H201" i="29" s="1"/>
  <c r="I198" i="29"/>
  <c r="K28" i="30"/>
  <c r="K29" i="33"/>
  <c r="L65" i="33" s="1"/>
  <c r="L106" i="33" s="1"/>
  <c r="K23" i="29"/>
  <c r="K21" i="30"/>
  <c r="J35" i="30"/>
  <c r="G23" i="28"/>
  <c r="G7" i="28" s="1"/>
  <c r="H113" i="33"/>
  <c r="H23" i="28" s="1"/>
  <c r="H7" i="28" s="1"/>
  <c r="F216" i="30"/>
  <c r="K30" i="33"/>
  <c r="L66" i="33" s="1"/>
  <c r="L107" i="33" s="1"/>
  <c r="H125" i="36"/>
  <c r="G26" i="28"/>
  <c r="G10" i="28" s="1"/>
  <c r="K22" i="29"/>
  <c r="K33" i="33"/>
  <c r="L69" i="33" s="1"/>
  <c r="L110" i="33" s="1"/>
  <c r="G219" i="29"/>
  <c r="G213" i="29"/>
  <c r="G215" i="29" s="1"/>
  <c r="H125" i="34"/>
  <c r="G24" i="28"/>
  <c r="G8" i="28" s="1"/>
  <c r="K21" i="29"/>
  <c r="J35" i="29"/>
  <c r="K33" i="29"/>
  <c r="F9" i="28"/>
  <c r="G218" i="29"/>
  <c r="G206" i="29"/>
  <c r="G208" i="29" s="1"/>
  <c r="K30" i="29"/>
  <c r="F27" i="28"/>
  <c r="I179" i="29"/>
  <c r="I112" i="33"/>
  <c r="I105" i="28" s="1"/>
  <c r="I109" i="28" s="1"/>
  <c r="K22" i="33"/>
  <c r="L58" i="33" s="1"/>
  <c r="L99" i="33" s="1"/>
  <c r="H211" i="30"/>
  <c r="H204" i="30"/>
  <c r="H200" i="30"/>
  <c r="H201" i="30" s="1"/>
  <c r="K27" i="30"/>
  <c r="G17" i="28"/>
  <c r="G19" i="28" s="1"/>
  <c r="H125" i="30"/>
  <c r="H17" i="28" s="1"/>
  <c r="K31" i="33"/>
  <c r="L67" i="33" s="1"/>
  <c r="L108" i="33" s="1"/>
  <c r="H212" i="29"/>
  <c r="H214" i="29" s="1"/>
  <c r="H205" i="29"/>
  <c r="H207" i="29" s="1"/>
  <c r="H125" i="35"/>
  <c r="G25" i="28"/>
  <c r="K31" i="30"/>
  <c r="K28" i="33"/>
  <c r="L64" i="33" s="1"/>
  <c r="L105" i="33" s="1"/>
  <c r="K21" i="33"/>
  <c r="J35" i="33"/>
  <c r="K24" i="33"/>
  <c r="L60" i="33" s="1"/>
  <c r="L101" i="33" s="1"/>
  <c r="K23" i="30"/>
  <c r="K27" i="29"/>
  <c r="K32" i="30"/>
  <c r="K26" i="29"/>
  <c r="K30" i="30"/>
  <c r="K32" i="33"/>
  <c r="L68" i="33" s="1"/>
  <c r="L109" i="33" s="1"/>
  <c r="K32" i="29"/>
  <c r="K31" i="29"/>
  <c r="H199" i="29"/>
  <c r="K26" i="30"/>
  <c r="H212" i="30"/>
  <c r="H214" i="30" s="1"/>
  <c r="H205" i="30"/>
  <c r="H207" i="30" s="1"/>
  <c r="H180" i="30"/>
  <c r="K19" i="2"/>
  <c r="J29" i="2"/>
  <c r="G6" i="28"/>
  <c r="I113" i="10"/>
  <c r="I15" i="28" s="1"/>
  <c r="I94" i="2"/>
  <c r="I96" i="28" s="1"/>
  <c r="L21" i="31"/>
  <c r="K35" i="31"/>
  <c r="F6" i="28"/>
  <c r="F19" i="28"/>
  <c r="M23" i="32"/>
  <c r="L21" i="2"/>
  <c r="M51" i="2" s="1"/>
  <c r="M86" i="2" s="1"/>
  <c r="M18" i="2"/>
  <c r="K27" i="2"/>
  <c r="L57" i="2" s="1"/>
  <c r="L92" i="2" s="1"/>
  <c r="L26" i="2"/>
  <c r="M56" i="2" s="1"/>
  <c r="M91" i="2" s="1"/>
  <c r="L22" i="2"/>
  <c r="M52" i="2" s="1"/>
  <c r="M87" i="2" s="1"/>
  <c r="N23" i="31"/>
  <c r="L33" i="10"/>
  <c r="M69" i="10" s="1"/>
  <c r="M110" i="10" s="1"/>
  <c r="L23" i="10"/>
  <c r="M59" i="10" s="1"/>
  <c r="M100" i="10" s="1"/>
  <c r="L29" i="10"/>
  <c r="M65" i="10" s="1"/>
  <c r="M106" i="10" s="1"/>
  <c r="L25" i="10"/>
  <c r="M61" i="10" s="1"/>
  <c r="M102" i="10" s="1"/>
  <c r="M28" i="10"/>
  <c r="L27" i="10"/>
  <c r="M63" i="10" s="1"/>
  <c r="M104" i="10" s="1"/>
  <c r="L30" i="10"/>
  <c r="M66" i="10" s="1"/>
  <c r="M107" i="10" s="1"/>
  <c r="L26" i="10"/>
  <c r="M62" i="10" s="1"/>
  <c r="M103" i="10" s="1"/>
  <c r="L24" i="10"/>
  <c r="M60" i="10" s="1"/>
  <c r="M101" i="10" s="1"/>
  <c r="N18" i="32"/>
  <c r="M22" i="32"/>
  <c r="M21" i="32"/>
  <c r="M25" i="32"/>
  <c r="M26" i="32"/>
  <c r="M24" i="32"/>
  <c r="M22" i="10" l="1"/>
  <c r="K71" i="10"/>
  <c r="L24" i="2"/>
  <c r="M54" i="2" s="1"/>
  <c r="M89" i="2" s="1"/>
  <c r="L25" i="2"/>
  <c r="M55" i="2" s="1"/>
  <c r="M90" i="2" s="1"/>
  <c r="N52" i="32"/>
  <c r="N87" i="32" s="1"/>
  <c r="N54" i="32"/>
  <c r="N89" i="32" s="1"/>
  <c r="N50" i="32"/>
  <c r="N85" i="32" s="1"/>
  <c r="N58" i="10"/>
  <c r="N99" i="10" s="1"/>
  <c r="N56" i="32"/>
  <c r="N91" i="32" s="1"/>
  <c r="N55" i="32"/>
  <c r="N90" i="32" s="1"/>
  <c r="N53" i="32"/>
  <c r="N88" i="32" s="1"/>
  <c r="N51" i="32"/>
  <c r="N86" i="32" s="1"/>
  <c r="N64" i="10"/>
  <c r="N105" i="10" s="1"/>
  <c r="M27" i="36"/>
  <c r="M171" i="36"/>
  <c r="M63" i="36"/>
  <c r="M116" i="36" s="1"/>
  <c r="M190" i="36"/>
  <c r="M23" i="35"/>
  <c r="M167" i="35"/>
  <c r="M186" i="35"/>
  <c r="M59" i="35"/>
  <c r="M112" i="35" s="1"/>
  <c r="M31" i="35"/>
  <c r="M194" i="35"/>
  <c r="M175" i="35"/>
  <c r="M67" i="35"/>
  <c r="M120" i="35" s="1"/>
  <c r="M190" i="35"/>
  <c r="M171" i="35"/>
  <c r="M63" i="35"/>
  <c r="M116" i="35" s="1"/>
  <c r="M27" i="35"/>
  <c r="M25" i="35"/>
  <c r="M188" i="35"/>
  <c r="M169" i="35"/>
  <c r="M61" i="35"/>
  <c r="M114" i="35" s="1"/>
  <c r="M30" i="35"/>
  <c r="M193" i="35"/>
  <c r="M174" i="35"/>
  <c r="M66" i="35"/>
  <c r="M119" i="35" s="1"/>
  <c r="N26" i="35"/>
  <c r="N189" i="35"/>
  <c r="N170" i="35"/>
  <c r="N62" i="35"/>
  <c r="N115" i="35" s="1"/>
  <c r="M172" i="35"/>
  <c r="M64" i="35"/>
  <c r="M117" i="35" s="1"/>
  <c r="M28" i="35"/>
  <c r="M191" i="35"/>
  <c r="N60" i="35"/>
  <c r="N113" i="35" s="1"/>
  <c r="N24" i="35"/>
  <c r="N168" i="35"/>
  <c r="N187" i="35"/>
  <c r="K98" i="33"/>
  <c r="M31" i="10"/>
  <c r="L32" i="10"/>
  <c r="M68" i="10" s="1"/>
  <c r="M109" i="10" s="1"/>
  <c r="L57" i="10"/>
  <c r="L57" i="33"/>
  <c r="L71" i="33" s="1"/>
  <c r="O48" i="32"/>
  <c r="O83" i="32" s="1"/>
  <c r="L59" i="32"/>
  <c r="M49" i="32"/>
  <c r="M59" i="32" s="1"/>
  <c r="L49" i="2"/>
  <c r="L84" i="2" s="1"/>
  <c r="N48" i="2"/>
  <c r="N83" i="2" s="1"/>
  <c r="H220" i="31"/>
  <c r="H222" i="31" s="1"/>
  <c r="O56" i="31"/>
  <c r="O210" i="31"/>
  <c r="O109" i="31"/>
  <c r="O148" i="31"/>
  <c r="O20" i="31"/>
  <c r="O164" i="31"/>
  <c r="O74" i="31"/>
  <c r="O90" i="31"/>
  <c r="O38" i="31"/>
  <c r="O131" i="31"/>
  <c r="O203" i="31"/>
  <c r="O183" i="31"/>
  <c r="O74" i="43"/>
  <c r="O38" i="43"/>
  <c r="O84" i="43"/>
  <c r="O20" i="43"/>
  <c r="O56" i="43"/>
  <c r="O56" i="33"/>
  <c r="O74" i="33"/>
  <c r="O20" i="33"/>
  <c r="O97" i="33"/>
  <c r="O38" i="33"/>
  <c r="O90" i="33"/>
  <c r="O74" i="10"/>
  <c r="O56" i="10"/>
  <c r="O20" i="10"/>
  <c r="O90" i="10"/>
  <c r="O38" i="10"/>
  <c r="O97" i="10"/>
  <c r="O56" i="35"/>
  <c r="O210" i="35"/>
  <c r="O74" i="35"/>
  <c r="O203" i="35"/>
  <c r="O164" i="35"/>
  <c r="O148" i="35"/>
  <c r="O90" i="35"/>
  <c r="O183" i="35"/>
  <c r="O131" i="35"/>
  <c r="O109" i="35"/>
  <c r="O38" i="35"/>
  <c r="O20" i="35"/>
  <c r="N87" i="28"/>
  <c r="N95" i="28" s="1"/>
  <c r="N103" i="28" s="1"/>
  <c r="N67" i="28"/>
  <c r="N75" i="28" s="1"/>
  <c r="O56" i="30"/>
  <c r="O20" i="30"/>
  <c r="O131" i="30"/>
  <c r="O148" i="30"/>
  <c r="O38" i="30"/>
  <c r="O210" i="30"/>
  <c r="O109" i="30"/>
  <c r="O164" i="30"/>
  <c r="O74" i="30"/>
  <c r="O203" i="30"/>
  <c r="O90" i="30"/>
  <c r="O183" i="30"/>
  <c r="O82" i="32"/>
  <c r="O32" i="32"/>
  <c r="O62" i="32"/>
  <c r="O75" i="32"/>
  <c r="O47" i="32"/>
  <c r="O17" i="32"/>
  <c r="AC34" i="28"/>
  <c r="O59" i="28"/>
  <c r="O210" i="29"/>
  <c r="O164" i="29"/>
  <c r="O109" i="29"/>
  <c r="O74" i="29"/>
  <c r="O20" i="29"/>
  <c r="O38" i="29"/>
  <c r="O183" i="29"/>
  <c r="O90" i="29"/>
  <c r="O203" i="29"/>
  <c r="O148" i="29"/>
  <c r="O56" i="29"/>
  <c r="O131" i="29"/>
  <c r="O56" i="34"/>
  <c r="O131" i="34"/>
  <c r="O148" i="34"/>
  <c r="O109" i="34"/>
  <c r="O38" i="34"/>
  <c r="O210" i="34"/>
  <c r="O203" i="34"/>
  <c r="O183" i="34"/>
  <c r="O164" i="34"/>
  <c r="O90" i="34"/>
  <c r="O74" i="34"/>
  <c r="O20" i="34"/>
  <c r="O56" i="36"/>
  <c r="O90" i="36"/>
  <c r="O183" i="36"/>
  <c r="O164" i="36"/>
  <c r="O109" i="36"/>
  <c r="O131" i="36"/>
  <c r="O38" i="36"/>
  <c r="O20" i="36"/>
  <c r="O74" i="36"/>
  <c r="O210" i="36"/>
  <c r="O203" i="36"/>
  <c r="O148" i="36"/>
  <c r="K35" i="10"/>
  <c r="N20" i="32"/>
  <c r="O50" i="32" s="1"/>
  <c r="O85" i="32" s="1"/>
  <c r="H216" i="31"/>
  <c r="L170" i="29"/>
  <c r="L189" i="29"/>
  <c r="L62" i="29"/>
  <c r="L115" i="29" s="1"/>
  <c r="L194" i="30"/>
  <c r="L175" i="30"/>
  <c r="L67" i="30"/>
  <c r="L120" i="30" s="1"/>
  <c r="L171" i="30"/>
  <c r="L190" i="30"/>
  <c r="L63" i="30"/>
  <c r="L116" i="30" s="1"/>
  <c r="L66" i="29"/>
  <c r="L119" i="29" s="1"/>
  <c r="L193" i="29"/>
  <c r="L174" i="29"/>
  <c r="N192" i="31"/>
  <c r="N173" i="31"/>
  <c r="N65" i="31"/>
  <c r="N118" i="31" s="1"/>
  <c r="M187" i="31"/>
  <c r="M168" i="31"/>
  <c r="M60" i="31"/>
  <c r="M113" i="31" s="1"/>
  <c r="L189" i="34"/>
  <c r="L170" i="34"/>
  <c r="L62" i="34"/>
  <c r="L115" i="34" s="1"/>
  <c r="L194" i="34"/>
  <c r="L175" i="34"/>
  <c r="L67" i="34"/>
  <c r="L120" i="34" s="1"/>
  <c r="L188" i="34"/>
  <c r="L169" i="34"/>
  <c r="L61" i="34"/>
  <c r="L114" i="34" s="1"/>
  <c r="L170" i="36"/>
  <c r="L62" i="36"/>
  <c r="L115" i="36" s="1"/>
  <c r="L189" i="36"/>
  <c r="K71" i="36"/>
  <c r="L189" i="30"/>
  <c r="L170" i="30"/>
  <c r="L62" i="30"/>
  <c r="L115" i="30" s="1"/>
  <c r="L190" i="29"/>
  <c r="L171" i="29"/>
  <c r="L63" i="29"/>
  <c r="L116" i="29" s="1"/>
  <c r="N193" i="31"/>
  <c r="N174" i="31"/>
  <c r="N66" i="31"/>
  <c r="N119" i="31" s="1"/>
  <c r="L190" i="34"/>
  <c r="L171" i="34"/>
  <c r="L63" i="34"/>
  <c r="L116" i="34" s="1"/>
  <c r="N166" i="35"/>
  <c r="N58" i="35"/>
  <c r="N111" i="35" s="1"/>
  <c r="N185" i="35"/>
  <c r="L167" i="36"/>
  <c r="L59" i="36"/>
  <c r="L112" i="36" s="1"/>
  <c r="L186" i="36"/>
  <c r="L67" i="36"/>
  <c r="L120" i="36" s="1"/>
  <c r="L194" i="36"/>
  <c r="L175" i="36"/>
  <c r="K71" i="30"/>
  <c r="K110" i="30"/>
  <c r="L195" i="30"/>
  <c r="L176" i="30"/>
  <c r="L68" i="30"/>
  <c r="L121" i="30" s="1"/>
  <c r="L184" i="35"/>
  <c r="L165" i="35"/>
  <c r="L57" i="35"/>
  <c r="L186" i="30"/>
  <c r="L167" i="30"/>
  <c r="L59" i="30"/>
  <c r="L112" i="30" s="1"/>
  <c r="L187" i="30"/>
  <c r="L168" i="30"/>
  <c r="L60" i="30"/>
  <c r="L113" i="30" s="1"/>
  <c r="L98" i="10"/>
  <c r="L71" i="10"/>
  <c r="M177" i="31"/>
  <c r="M69" i="31"/>
  <c r="M122" i="31" s="1"/>
  <c r="M196" i="31"/>
  <c r="M175" i="31"/>
  <c r="M194" i="31"/>
  <c r="M67" i="31"/>
  <c r="M120" i="31" s="1"/>
  <c r="L174" i="36"/>
  <c r="L66" i="36"/>
  <c r="L119" i="36" s="1"/>
  <c r="L193" i="36"/>
  <c r="L185" i="36"/>
  <c r="L166" i="36"/>
  <c r="L58" i="36"/>
  <c r="L111" i="36" s="1"/>
  <c r="L71" i="31"/>
  <c r="L110" i="31"/>
  <c r="L124" i="31" s="1"/>
  <c r="L100" i="28" s="1"/>
  <c r="L194" i="29"/>
  <c r="L175" i="29"/>
  <c r="L67" i="29"/>
  <c r="L120" i="29" s="1"/>
  <c r="L69" i="29"/>
  <c r="L122" i="29" s="1"/>
  <c r="L196" i="29"/>
  <c r="L177" i="29"/>
  <c r="L185" i="29"/>
  <c r="L166" i="29"/>
  <c r="L58" i="29"/>
  <c r="L111" i="29" s="1"/>
  <c r="L184" i="30"/>
  <c r="L165" i="30"/>
  <c r="L57" i="30"/>
  <c r="L185" i="30"/>
  <c r="L166" i="30"/>
  <c r="L58" i="30"/>
  <c r="L111" i="30" s="1"/>
  <c r="L192" i="29"/>
  <c r="L173" i="29"/>
  <c r="L65" i="29"/>
  <c r="L118" i="29" s="1"/>
  <c r="M195" i="31"/>
  <c r="M176" i="31"/>
  <c r="M68" i="31"/>
  <c r="M121" i="31" s="1"/>
  <c r="M189" i="31"/>
  <c r="M170" i="31"/>
  <c r="M62" i="31"/>
  <c r="M115" i="31" s="1"/>
  <c r="L186" i="34"/>
  <c r="L167" i="34"/>
  <c r="L59" i="34"/>
  <c r="L112" i="34" s="1"/>
  <c r="L184" i="34"/>
  <c r="L165" i="34"/>
  <c r="L57" i="34"/>
  <c r="L192" i="35"/>
  <c r="L173" i="35"/>
  <c r="L65" i="35"/>
  <c r="L118" i="35" s="1"/>
  <c r="M184" i="36"/>
  <c r="M165" i="36"/>
  <c r="M57" i="36"/>
  <c r="M110" i="36" s="1"/>
  <c r="K71" i="34"/>
  <c r="K110" i="34"/>
  <c r="K124" i="34" s="1"/>
  <c r="K106" i="28" s="1"/>
  <c r="M188" i="31"/>
  <c r="M169" i="31"/>
  <c r="M61" i="31"/>
  <c r="M114" i="31" s="1"/>
  <c r="L192" i="36"/>
  <c r="L173" i="36"/>
  <c r="L65" i="36"/>
  <c r="L118" i="36" s="1"/>
  <c r="O167" i="31"/>
  <c r="O186" i="31"/>
  <c r="O59" i="31"/>
  <c r="O112" i="31" s="1"/>
  <c r="L195" i="29"/>
  <c r="L68" i="29"/>
  <c r="L121" i="29" s="1"/>
  <c r="L176" i="29"/>
  <c r="L186" i="29"/>
  <c r="L167" i="29"/>
  <c r="L59" i="29"/>
  <c r="L112" i="29" s="1"/>
  <c r="L173" i="30"/>
  <c r="L65" i="30"/>
  <c r="L118" i="30" s="1"/>
  <c r="L192" i="30"/>
  <c r="L169" i="30"/>
  <c r="L61" i="30"/>
  <c r="L114" i="30" s="1"/>
  <c r="L188" i="30"/>
  <c r="M64" i="31"/>
  <c r="M117" i="31" s="1"/>
  <c r="M191" i="31"/>
  <c r="M172" i="31"/>
  <c r="L172" i="34"/>
  <c r="L191" i="34"/>
  <c r="L64" i="34"/>
  <c r="L117" i="34" s="1"/>
  <c r="L196" i="34"/>
  <c r="L177" i="34"/>
  <c r="L69" i="34"/>
  <c r="L122" i="34" s="1"/>
  <c r="L195" i="36"/>
  <c r="L176" i="36"/>
  <c r="L68" i="36"/>
  <c r="L121" i="36" s="1"/>
  <c r="L60" i="36"/>
  <c r="L113" i="36" s="1"/>
  <c r="L187" i="36"/>
  <c r="L168" i="36"/>
  <c r="L191" i="29"/>
  <c r="L172" i="29"/>
  <c r="L64" i="29"/>
  <c r="L117" i="29" s="1"/>
  <c r="L176" i="34"/>
  <c r="L68" i="34"/>
  <c r="L121" i="34" s="1"/>
  <c r="L195" i="34"/>
  <c r="M184" i="31"/>
  <c r="M165" i="31"/>
  <c r="M57" i="31"/>
  <c r="L57" i="29"/>
  <c r="L184" i="29"/>
  <c r="L165" i="29"/>
  <c r="L188" i="29"/>
  <c r="L169" i="29"/>
  <c r="L61" i="29"/>
  <c r="L114" i="29" s="1"/>
  <c r="L196" i="30"/>
  <c r="L177" i="30"/>
  <c r="L69" i="30"/>
  <c r="L122" i="30" s="1"/>
  <c r="M58" i="31"/>
  <c r="M111" i="31" s="1"/>
  <c r="M185" i="31"/>
  <c r="M166" i="31"/>
  <c r="L173" i="34"/>
  <c r="L192" i="34"/>
  <c r="L65" i="34"/>
  <c r="L118" i="34" s="1"/>
  <c r="L188" i="36"/>
  <c r="L169" i="36"/>
  <c r="L61" i="36"/>
  <c r="L114" i="36" s="1"/>
  <c r="L191" i="36"/>
  <c r="L172" i="36"/>
  <c r="L64" i="36"/>
  <c r="L117" i="36" s="1"/>
  <c r="K71" i="35"/>
  <c r="K110" i="35"/>
  <c r="K124" i="35" s="1"/>
  <c r="K107" i="28" s="1"/>
  <c r="K71" i="29"/>
  <c r="K110" i="29"/>
  <c r="L60" i="34"/>
  <c r="L113" i="34" s="1"/>
  <c r="L187" i="34"/>
  <c r="L168" i="34"/>
  <c r="L110" i="36"/>
  <c r="L193" i="30"/>
  <c r="L174" i="30"/>
  <c r="L66" i="30"/>
  <c r="L119" i="30" s="1"/>
  <c r="L191" i="30"/>
  <c r="L172" i="30"/>
  <c r="L64" i="30"/>
  <c r="L117" i="30" s="1"/>
  <c r="L60" i="29"/>
  <c r="L113" i="29" s="1"/>
  <c r="L187" i="29"/>
  <c r="L168" i="29"/>
  <c r="M171" i="31"/>
  <c r="M190" i="31"/>
  <c r="M63" i="31"/>
  <c r="M116" i="31" s="1"/>
  <c r="L185" i="34"/>
  <c r="L58" i="34"/>
  <c r="L111" i="34" s="1"/>
  <c r="L166" i="34"/>
  <c r="L193" i="34"/>
  <c r="L174" i="34"/>
  <c r="L66" i="34"/>
  <c r="L119" i="34" s="1"/>
  <c r="L195" i="35"/>
  <c r="L176" i="35"/>
  <c r="L68" i="35"/>
  <c r="L121" i="35" s="1"/>
  <c r="L69" i="36"/>
  <c r="L122" i="36" s="1"/>
  <c r="L196" i="36"/>
  <c r="L177" i="36"/>
  <c r="J199" i="31"/>
  <c r="I219" i="31"/>
  <c r="I213" i="31"/>
  <c r="I215" i="31" s="1"/>
  <c r="I216" i="31" s="1"/>
  <c r="H219" i="34"/>
  <c r="H215" i="34"/>
  <c r="H216" i="34" s="1"/>
  <c r="G220" i="36"/>
  <c r="G222" i="36" s="1"/>
  <c r="I218" i="31"/>
  <c r="J180" i="31"/>
  <c r="J211" i="31"/>
  <c r="J213" i="31" s="1"/>
  <c r="H219" i="36"/>
  <c r="H208" i="36"/>
  <c r="H216" i="36" s="1"/>
  <c r="H218" i="36"/>
  <c r="I212" i="36"/>
  <c r="I214" i="36" s="1"/>
  <c r="I200" i="36"/>
  <c r="I201" i="36" s="1"/>
  <c r="J179" i="36"/>
  <c r="J204" i="36" s="1"/>
  <c r="I204" i="35"/>
  <c r="I206" i="35" s="1"/>
  <c r="I180" i="36"/>
  <c r="K198" i="31"/>
  <c r="K205" i="31" s="1"/>
  <c r="K207" i="31" s="1"/>
  <c r="I199" i="34"/>
  <c r="I204" i="36"/>
  <c r="I218" i="36" s="1"/>
  <c r="K124" i="36"/>
  <c r="K108" i="28" s="1"/>
  <c r="K92" i="28" s="1"/>
  <c r="I211" i="36"/>
  <c r="I199" i="36"/>
  <c r="J198" i="36"/>
  <c r="J205" i="36" s="1"/>
  <c r="J207" i="36" s="1"/>
  <c r="L25" i="36"/>
  <c r="L24" i="36"/>
  <c r="L23" i="36"/>
  <c r="K35" i="36"/>
  <c r="L28" i="36"/>
  <c r="L31" i="36"/>
  <c r="L32" i="36"/>
  <c r="L33" i="36"/>
  <c r="L26" i="36"/>
  <c r="M21" i="36"/>
  <c r="L30" i="36"/>
  <c r="L22" i="36"/>
  <c r="L29" i="36"/>
  <c r="J198" i="35"/>
  <c r="J212" i="35" s="1"/>
  <c r="J214" i="35" s="1"/>
  <c r="I180" i="35"/>
  <c r="J179" i="35"/>
  <c r="L29" i="35"/>
  <c r="I212" i="35"/>
  <c r="I214" i="35" s="1"/>
  <c r="I205" i="35"/>
  <c r="I207" i="35" s="1"/>
  <c r="I199" i="35"/>
  <c r="L21" i="35"/>
  <c r="K35" i="35"/>
  <c r="G220" i="35"/>
  <c r="G222" i="35" s="1"/>
  <c r="I213" i="35"/>
  <c r="G216" i="35"/>
  <c r="I200" i="35"/>
  <c r="I201" i="35" s="1"/>
  <c r="H206" i="35"/>
  <c r="H208" i="35" s="1"/>
  <c r="H218" i="35"/>
  <c r="L32" i="35"/>
  <c r="H213" i="35"/>
  <c r="H215" i="35" s="1"/>
  <c r="H219" i="35"/>
  <c r="N22" i="35"/>
  <c r="G220" i="34"/>
  <c r="G222" i="34" s="1"/>
  <c r="J198" i="34"/>
  <c r="H218" i="34"/>
  <c r="J179" i="34"/>
  <c r="I205" i="34"/>
  <c r="I207" i="34" s="1"/>
  <c r="I212" i="34"/>
  <c r="I214" i="34" s="1"/>
  <c r="L25" i="34"/>
  <c r="L23" i="34"/>
  <c r="L24" i="34"/>
  <c r="L26" i="34"/>
  <c r="L21" i="34"/>
  <c r="K35" i="34"/>
  <c r="L29" i="34"/>
  <c r="L31" i="34"/>
  <c r="L30" i="34"/>
  <c r="L32" i="34"/>
  <c r="G216" i="34"/>
  <c r="L27" i="34"/>
  <c r="I204" i="34"/>
  <c r="I200" i="34"/>
  <c r="I201" i="34" s="1"/>
  <c r="I211" i="34"/>
  <c r="I180" i="34"/>
  <c r="L33" i="34"/>
  <c r="L28" i="34"/>
  <c r="L22" i="34"/>
  <c r="J200" i="31"/>
  <c r="J201" i="31" s="1"/>
  <c r="J212" i="31"/>
  <c r="J214" i="31" s="1"/>
  <c r="J205" i="31"/>
  <c r="J207" i="31" s="1"/>
  <c r="K179" i="31"/>
  <c r="K211" i="31" s="1"/>
  <c r="N29" i="31"/>
  <c r="M22" i="31"/>
  <c r="N30" i="31"/>
  <c r="M32" i="31"/>
  <c r="M24" i="31"/>
  <c r="M31" i="31"/>
  <c r="M25" i="31"/>
  <c r="M33" i="31"/>
  <c r="M28" i="31"/>
  <c r="M27" i="31"/>
  <c r="M26" i="31"/>
  <c r="L21" i="10"/>
  <c r="L23" i="2"/>
  <c r="M53" i="2" s="1"/>
  <c r="M88" i="2" s="1"/>
  <c r="L19" i="2"/>
  <c r="L20" i="2"/>
  <c r="M50" i="2" s="1"/>
  <c r="M85" i="2" s="1"/>
  <c r="J95" i="32"/>
  <c r="J22" i="28" s="1"/>
  <c r="K94" i="32"/>
  <c r="K104" i="28" s="1"/>
  <c r="L29" i="32"/>
  <c r="M27" i="32"/>
  <c r="M19" i="32"/>
  <c r="I95" i="2"/>
  <c r="I89" i="28"/>
  <c r="J125" i="31"/>
  <c r="J18" i="28" s="1"/>
  <c r="I125" i="29"/>
  <c r="I16" i="28" s="1"/>
  <c r="I199" i="29"/>
  <c r="I125" i="36"/>
  <c r="H26" i="28"/>
  <c r="H10" i="28" s="1"/>
  <c r="I125" i="35"/>
  <c r="H25" i="28"/>
  <c r="H9" i="28" s="1"/>
  <c r="G220" i="29"/>
  <c r="G222" i="29" s="1"/>
  <c r="H90" i="28"/>
  <c r="H93" i="28" s="1"/>
  <c r="H101" i="28"/>
  <c r="H19" i="28"/>
  <c r="H6" i="28"/>
  <c r="H12" i="28"/>
  <c r="I125" i="34"/>
  <c r="H24" i="28"/>
  <c r="H8" i="28" s="1"/>
  <c r="I180" i="30"/>
  <c r="I125" i="30"/>
  <c r="I17" i="28" s="1"/>
  <c r="G216" i="30"/>
  <c r="I212" i="30"/>
  <c r="I214" i="30" s="1"/>
  <c r="I205" i="30"/>
  <c r="I207" i="30" s="1"/>
  <c r="I211" i="30"/>
  <c r="I204" i="30"/>
  <c r="I200" i="30"/>
  <c r="I201" i="30" s="1"/>
  <c r="G216" i="29"/>
  <c r="G220" i="30"/>
  <c r="G222" i="30" s="1"/>
  <c r="I199" i="30"/>
  <c r="L23" i="30"/>
  <c r="L26" i="29"/>
  <c r="L27" i="29"/>
  <c r="L24" i="33"/>
  <c r="M60" i="33" s="1"/>
  <c r="M101" i="33" s="1"/>
  <c r="L31" i="30"/>
  <c r="H206" i="30"/>
  <c r="H208" i="30" s="1"/>
  <c r="H218" i="30"/>
  <c r="I113" i="33"/>
  <c r="I23" i="28" s="1"/>
  <c r="L24" i="29"/>
  <c r="L26" i="33"/>
  <c r="M62" i="33" s="1"/>
  <c r="M103" i="33" s="1"/>
  <c r="L25" i="30"/>
  <c r="L31" i="29"/>
  <c r="H213" i="30"/>
  <c r="H215" i="30" s="1"/>
  <c r="H219" i="30"/>
  <c r="L30" i="29"/>
  <c r="I205" i="29"/>
  <c r="I207" i="29" s="1"/>
  <c r="I212" i="29"/>
  <c r="I214" i="29" s="1"/>
  <c r="L29" i="30"/>
  <c r="L28" i="29"/>
  <c r="L32" i="33"/>
  <c r="M68" i="33" s="1"/>
  <c r="M109" i="33" s="1"/>
  <c r="G9" i="28"/>
  <c r="G11" i="28" s="1"/>
  <c r="H5" i="47" s="1"/>
  <c r="L22" i="33"/>
  <c r="M58" i="33" s="1"/>
  <c r="M99" i="33" s="1"/>
  <c r="L33" i="29"/>
  <c r="L22" i="29"/>
  <c r="F11" i="28"/>
  <c r="G5" i="47" s="1"/>
  <c r="J112" i="33"/>
  <c r="J105" i="28" s="1"/>
  <c r="J109" i="28" s="1"/>
  <c r="G27" i="28"/>
  <c r="L27" i="30"/>
  <c r="J179" i="29"/>
  <c r="L21" i="30"/>
  <c r="K35" i="30"/>
  <c r="L29" i="33"/>
  <c r="M65" i="33" s="1"/>
  <c r="M106" i="33" s="1"/>
  <c r="H218" i="29"/>
  <c r="H206" i="29"/>
  <c r="H208" i="29" s="1"/>
  <c r="L22" i="30"/>
  <c r="L29" i="29"/>
  <c r="J124" i="30"/>
  <c r="J99" i="28" s="1"/>
  <c r="J91" i="28" s="1"/>
  <c r="H213" i="29"/>
  <c r="H215" i="29" s="1"/>
  <c r="H219" i="29"/>
  <c r="L28" i="33"/>
  <c r="M64" i="33" s="1"/>
  <c r="M105" i="33" s="1"/>
  <c r="I204" i="29"/>
  <c r="I211" i="29"/>
  <c r="I200" i="29"/>
  <c r="I201" i="29" s="1"/>
  <c r="J124" i="29"/>
  <c r="J98" i="28" s="1"/>
  <c r="J90" i="28" s="1"/>
  <c r="L33" i="33"/>
  <c r="M69" i="33" s="1"/>
  <c r="M110" i="33" s="1"/>
  <c r="J198" i="30"/>
  <c r="L25" i="33"/>
  <c r="M61" i="33" s="1"/>
  <c r="M102" i="33" s="1"/>
  <c r="L27" i="33"/>
  <c r="M63" i="33" s="1"/>
  <c r="M104" i="33" s="1"/>
  <c r="L21" i="33"/>
  <c r="K35" i="33"/>
  <c r="L26" i="30"/>
  <c r="L30" i="30"/>
  <c r="L32" i="30"/>
  <c r="J198" i="29"/>
  <c r="L30" i="33"/>
  <c r="M66" i="33" s="1"/>
  <c r="M107" i="33" s="1"/>
  <c r="J179" i="30"/>
  <c r="L25" i="29"/>
  <c r="L33" i="30"/>
  <c r="L24" i="30"/>
  <c r="M23" i="33"/>
  <c r="L32" i="29"/>
  <c r="L31" i="33"/>
  <c r="M67" i="33" s="1"/>
  <c r="M108" i="33" s="1"/>
  <c r="K35" i="29"/>
  <c r="L21" i="29"/>
  <c r="L23" i="29"/>
  <c r="L28" i="30"/>
  <c r="I180" i="29"/>
  <c r="J94" i="2"/>
  <c r="J96" i="28" s="1"/>
  <c r="J113" i="10"/>
  <c r="J15" i="28" s="1"/>
  <c r="M21" i="31"/>
  <c r="L35" i="31"/>
  <c r="J206" i="31"/>
  <c r="N23" i="32"/>
  <c r="O53" i="32" s="1"/>
  <c r="O88" i="32" s="1"/>
  <c r="M22" i="2"/>
  <c r="L27" i="2"/>
  <c r="M57" i="2" s="1"/>
  <c r="M92" i="2" s="1"/>
  <c r="M25" i="2"/>
  <c r="N18" i="2"/>
  <c r="M26" i="2"/>
  <c r="M21" i="2"/>
  <c r="K29" i="2"/>
  <c r="O23" i="31"/>
  <c r="N28" i="10"/>
  <c r="O64" i="10" s="1"/>
  <c r="O105" i="10" s="1"/>
  <c r="M23" i="10"/>
  <c r="M25" i="10"/>
  <c r="M27" i="10"/>
  <c r="M33" i="10"/>
  <c r="M26" i="10"/>
  <c r="M30" i="10"/>
  <c r="M29" i="10"/>
  <c r="K112" i="10"/>
  <c r="K97" i="28" s="1"/>
  <c r="M24" i="10"/>
  <c r="N22" i="10"/>
  <c r="O58" i="10" s="1"/>
  <c r="O99" i="10" s="1"/>
  <c r="N26" i="32"/>
  <c r="O56" i="32" s="1"/>
  <c r="O91" i="32" s="1"/>
  <c r="N21" i="32"/>
  <c r="O51" i="32" s="1"/>
  <c r="O86" i="32" s="1"/>
  <c r="O18" i="32"/>
  <c r="N22" i="32"/>
  <c r="O52" i="32" s="1"/>
  <c r="O87" i="32" s="1"/>
  <c r="N24" i="32"/>
  <c r="O54" i="32" s="1"/>
  <c r="O89" i="32" s="1"/>
  <c r="N25" i="32"/>
  <c r="O55" i="32" s="1"/>
  <c r="O90" i="32" s="1"/>
  <c r="M24" i="2" l="1"/>
  <c r="N54" i="2" s="1"/>
  <c r="N89" i="2" s="1"/>
  <c r="M32" i="10"/>
  <c r="L59" i="2"/>
  <c r="N51" i="2"/>
  <c r="N86" i="2" s="1"/>
  <c r="N69" i="10"/>
  <c r="N110" i="10" s="1"/>
  <c r="N66" i="10"/>
  <c r="N107" i="10" s="1"/>
  <c r="N63" i="10"/>
  <c r="N104" i="10" s="1"/>
  <c r="N61" i="10"/>
  <c r="N102" i="10" s="1"/>
  <c r="N60" i="10"/>
  <c r="N101" i="10" s="1"/>
  <c r="N59" i="10"/>
  <c r="N100" i="10" s="1"/>
  <c r="N59" i="33"/>
  <c r="N100" i="33" s="1"/>
  <c r="N62" i="10"/>
  <c r="N103" i="10" s="1"/>
  <c r="N57" i="32"/>
  <c r="N92" i="32" s="1"/>
  <c r="N67" i="10"/>
  <c r="N108" i="10" s="1"/>
  <c r="N56" i="2"/>
  <c r="N91" i="2" s="1"/>
  <c r="N55" i="2"/>
  <c r="N90" i="2" s="1"/>
  <c r="N65" i="10"/>
  <c r="N106" i="10" s="1"/>
  <c r="N52" i="2"/>
  <c r="N87" i="2" s="1"/>
  <c r="M84" i="32"/>
  <c r="L98" i="33"/>
  <c r="N27" i="36"/>
  <c r="N190" i="36"/>
  <c r="N171" i="36"/>
  <c r="N63" i="36"/>
  <c r="N116" i="36" s="1"/>
  <c r="O26" i="35"/>
  <c r="O189" i="35"/>
  <c r="O170" i="35"/>
  <c r="O62" i="35"/>
  <c r="O115" i="35" s="1"/>
  <c r="N172" i="35"/>
  <c r="N191" i="35"/>
  <c r="N28" i="35"/>
  <c r="N64" i="35"/>
  <c r="N117" i="35" s="1"/>
  <c r="N25" i="35"/>
  <c r="N188" i="35"/>
  <c r="N169" i="35"/>
  <c r="N61" i="35"/>
  <c r="N114" i="35" s="1"/>
  <c r="N23" i="35"/>
  <c r="N59" i="35"/>
  <c r="N112" i="35" s="1"/>
  <c r="N186" i="35"/>
  <c r="N167" i="35"/>
  <c r="O60" i="35"/>
  <c r="O113" i="35" s="1"/>
  <c r="O24" i="35"/>
  <c r="O187" i="35"/>
  <c r="O168" i="35"/>
  <c r="N175" i="35"/>
  <c r="N67" i="35"/>
  <c r="N120" i="35" s="1"/>
  <c r="N194" i="35"/>
  <c r="N31" i="35"/>
  <c r="N63" i="35"/>
  <c r="N116" i="35" s="1"/>
  <c r="N27" i="35"/>
  <c r="N190" i="35"/>
  <c r="N171" i="35"/>
  <c r="N174" i="35"/>
  <c r="N66" i="35"/>
  <c r="N119" i="35" s="1"/>
  <c r="N30" i="35"/>
  <c r="N193" i="35"/>
  <c r="N31" i="10"/>
  <c r="O67" i="10" s="1"/>
  <c r="O108" i="10" s="1"/>
  <c r="M57" i="33"/>
  <c r="M71" i="33" s="1"/>
  <c r="N49" i="32"/>
  <c r="N84" i="32" s="1"/>
  <c r="O48" i="2"/>
  <c r="O83" i="2" s="1"/>
  <c r="M49" i="2"/>
  <c r="M84" i="2" s="1"/>
  <c r="M23" i="2"/>
  <c r="O67" i="28"/>
  <c r="O75" i="28" s="1"/>
  <c r="O87" i="28"/>
  <c r="O95" i="28" s="1"/>
  <c r="O103" i="28" s="1"/>
  <c r="AD34" i="28"/>
  <c r="K204" i="31"/>
  <c r="K218" i="31" s="1"/>
  <c r="J219" i="31"/>
  <c r="M19" i="2"/>
  <c r="O20" i="32"/>
  <c r="M187" i="30"/>
  <c r="M168" i="30"/>
  <c r="M60" i="30"/>
  <c r="M113" i="30" s="1"/>
  <c r="M189" i="30"/>
  <c r="M170" i="30"/>
  <c r="M62" i="30"/>
  <c r="M115" i="30" s="1"/>
  <c r="M185" i="30"/>
  <c r="M166" i="30"/>
  <c r="M58" i="30"/>
  <c r="M111" i="30" s="1"/>
  <c r="M191" i="29"/>
  <c r="M172" i="29"/>
  <c r="M64" i="29"/>
  <c r="M117" i="29" s="1"/>
  <c r="M61" i="30"/>
  <c r="M114" i="30" s="1"/>
  <c r="M188" i="30"/>
  <c r="M169" i="30"/>
  <c r="M190" i="29"/>
  <c r="M171" i="29"/>
  <c r="M63" i="29"/>
  <c r="M116" i="29" s="1"/>
  <c r="M174" i="34"/>
  <c r="M193" i="34"/>
  <c r="M66" i="34"/>
  <c r="M119" i="34" s="1"/>
  <c r="M188" i="34"/>
  <c r="M169" i="34"/>
  <c r="M61" i="34"/>
  <c r="M114" i="34" s="1"/>
  <c r="N184" i="36"/>
  <c r="N165" i="36"/>
  <c r="N57" i="36"/>
  <c r="M187" i="36"/>
  <c r="M168" i="36"/>
  <c r="M60" i="36"/>
  <c r="M113" i="36" s="1"/>
  <c r="L71" i="36"/>
  <c r="L71" i="34"/>
  <c r="L110" i="34"/>
  <c r="L124" i="34" s="1"/>
  <c r="L106" i="28" s="1"/>
  <c r="L71" i="35"/>
  <c r="L110" i="35"/>
  <c r="L124" i="35" s="1"/>
  <c r="L107" i="28" s="1"/>
  <c r="M64" i="30"/>
  <c r="M117" i="30" s="1"/>
  <c r="M191" i="30"/>
  <c r="M172" i="30"/>
  <c r="M196" i="30"/>
  <c r="M177" i="30"/>
  <c r="M69" i="30"/>
  <c r="M122" i="30" s="1"/>
  <c r="M173" i="30"/>
  <c r="M65" i="30"/>
  <c r="M118" i="30" s="1"/>
  <c r="M192" i="30"/>
  <c r="M189" i="29"/>
  <c r="M170" i="29"/>
  <c r="M62" i="29"/>
  <c r="M115" i="29" s="1"/>
  <c r="N194" i="31"/>
  <c r="N175" i="31"/>
  <c r="N67" i="31"/>
  <c r="N120" i="31" s="1"/>
  <c r="M67" i="34"/>
  <c r="M120" i="34" s="1"/>
  <c r="M194" i="34"/>
  <c r="M175" i="34"/>
  <c r="M192" i="35"/>
  <c r="M173" i="35"/>
  <c r="M65" i="35"/>
  <c r="M118" i="35" s="1"/>
  <c r="M62" i="36"/>
  <c r="M115" i="36" s="1"/>
  <c r="M189" i="36"/>
  <c r="M170" i="36"/>
  <c r="M188" i="36"/>
  <c r="M169" i="36"/>
  <c r="M61" i="36"/>
  <c r="M114" i="36" s="1"/>
  <c r="M186" i="29"/>
  <c r="M167" i="29"/>
  <c r="M59" i="29"/>
  <c r="M112" i="29" s="1"/>
  <c r="M188" i="29"/>
  <c r="M169" i="29"/>
  <c r="M61" i="29"/>
  <c r="M114" i="29" s="1"/>
  <c r="M168" i="29"/>
  <c r="M187" i="29"/>
  <c r="M60" i="29"/>
  <c r="M113" i="29" s="1"/>
  <c r="M186" i="30"/>
  <c r="M167" i="30"/>
  <c r="M59" i="30"/>
  <c r="M112" i="30" s="1"/>
  <c r="N62" i="31"/>
  <c r="N115" i="31" s="1"/>
  <c r="N189" i="31"/>
  <c r="N170" i="31"/>
  <c r="N168" i="31"/>
  <c r="N60" i="31"/>
  <c r="N113" i="31" s="1"/>
  <c r="N187" i="31"/>
  <c r="M192" i="34"/>
  <c r="M173" i="34"/>
  <c r="M65" i="34"/>
  <c r="M118" i="34" s="1"/>
  <c r="M68" i="35"/>
  <c r="M121" i="35" s="1"/>
  <c r="M195" i="35"/>
  <c r="M176" i="35"/>
  <c r="M196" i="36"/>
  <c r="M177" i="36"/>
  <c r="M69" i="36"/>
  <c r="M122" i="36" s="1"/>
  <c r="L71" i="29"/>
  <c r="L110" i="29"/>
  <c r="L71" i="30"/>
  <c r="L110" i="30"/>
  <c r="M184" i="29"/>
  <c r="M165" i="29"/>
  <c r="M57" i="29"/>
  <c r="M185" i="29"/>
  <c r="M166" i="29"/>
  <c r="M58" i="29"/>
  <c r="M111" i="29" s="1"/>
  <c r="N190" i="31"/>
  <c r="N171" i="31"/>
  <c r="N63" i="31"/>
  <c r="N116" i="31" s="1"/>
  <c r="N176" i="31"/>
  <c r="N195" i="31"/>
  <c r="N68" i="31"/>
  <c r="N121" i="31" s="1"/>
  <c r="M195" i="36"/>
  <c r="M176" i="36"/>
  <c r="M68" i="36"/>
  <c r="M121" i="36" s="1"/>
  <c r="N184" i="31"/>
  <c r="N165" i="31"/>
  <c r="N57" i="31"/>
  <c r="M177" i="29"/>
  <c r="M196" i="29"/>
  <c r="M69" i="29"/>
  <c r="M122" i="29" s="1"/>
  <c r="M193" i="29"/>
  <c r="M174" i="29"/>
  <c r="M66" i="29"/>
  <c r="M119" i="29" s="1"/>
  <c r="L35" i="10"/>
  <c r="M57" i="10"/>
  <c r="N172" i="31"/>
  <c r="N191" i="31"/>
  <c r="N64" i="31"/>
  <c r="N117" i="31" s="1"/>
  <c r="O193" i="31"/>
  <c r="O174" i="31"/>
  <c r="O66" i="31"/>
  <c r="O119" i="31" s="1"/>
  <c r="M184" i="34"/>
  <c r="M165" i="34"/>
  <c r="M57" i="34"/>
  <c r="M67" i="36"/>
  <c r="M120" i="36" s="1"/>
  <c r="M194" i="36"/>
  <c r="M175" i="36"/>
  <c r="I220" i="31"/>
  <c r="I222" i="31" s="1"/>
  <c r="M184" i="30"/>
  <c r="M165" i="30"/>
  <c r="M57" i="30"/>
  <c r="N196" i="31"/>
  <c r="N177" i="31"/>
  <c r="N69" i="31"/>
  <c r="N122" i="31" s="1"/>
  <c r="N185" i="31"/>
  <c r="N166" i="31"/>
  <c r="N58" i="31"/>
  <c r="N111" i="31" s="1"/>
  <c r="M185" i="34"/>
  <c r="M166" i="34"/>
  <c r="M58" i="34"/>
  <c r="M111" i="34" s="1"/>
  <c r="M190" i="34"/>
  <c r="M171" i="34"/>
  <c r="M63" i="34"/>
  <c r="M116" i="34" s="1"/>
  <c r="M189" i="34"/>
  <c r="M170" i="34"/>
  <c r="M62" i="34"/>
  <c r="M115" i="34" s="1"/>
  <c r="M184" i="35"/>
  <c r="M165" i="35"/>
  <c r="M57" i="35"/>
  <c r="M192" i="36"/>
  <c r="M173" i="36"/>
  <c r="M65" i="36"/>
  <c r="M118" i="36" s="1"/>
  <c r="M191" i="36"/>
  <c r="M172" i="36"/>
  <c r="M64" i="36"/>
  <c r="M117" i="36" s="1"/>
  <c r="M71" i="31"/>
  <c r="M110" i="31"/>
  <c r="M124" i="31" s="1"/>
  <c r="M100" i="28" s="1"/>
  <c r="M195" i="29"/>
  <c r="M176" i="29"/>
  <c r="M68" i="29"/>
  <c r="M121" i="29" s="1"/>
  <c r="M176" i="30"/>
  <c r="M195" i="30"/>
  <c r="M68" i="30"/>
  <c r="M121" i="30" s="1"/>
  <c r="M194" i="30"/>
  <c r="M175" i="30"/>
  <c r="M67" i="30"/>
  <c r="M120" i="30" s="1"/>
  <c r="N188" i="31"/>
  <c r="N169" i="31"/>
  <c r="N61" i="31"/>
  <c r="N114" i="31" s="1"/>
  <c r="O192" i="31"/>
  <c r="O173" i="31"/>
  <c r="O65" i="31"/>
  <c r="O118" i="31" s="1"/>
  <c r="M172" i="34"/>
  <c r="M64" i="34"/>
  <c r="M117" i="34" s="1"/>
  <c r="M191" i="34"/>
  <c r="M187" i="34"/>
  <c r="M168" i="34"/>
  <c r="M60" i="34"/>
  <c r="M113" i="34" s="1"/>
  <c r="M185" i="36"/>
  <c r="M166" i="36"/>
  <c r="M58" i="36"/>
  <c r="M193" i="30"/>
  <c r="M174" i="30"/>
  <c r="M66" i="30"/>
  <c r="M119" i="30" s="1"/>
  <c r="M173" i="29"/>
  <c r="M192" i="29"/>
  <c r="M65" i="29"/>
  <c r="M118" i="29" s="1"/>
  <c r="M190" i="30"/>
  <c r="M171" i="30"/>
  <c r="M63" i="30"/>
  <c r="M116" i="30" s="1"/>
  <c r="M194" i="29"/>
  <c r="M175" i="29"/>
  <c r="M67" i="29"/>
  <c r="M120" i="29" s="1"/>
  <c r="M196" i="34"/>
  <c r="M177" i="34"/>
  <c r="M69" i="34"/>
  <c r="M122" i="34" s="1"/>
  <c r="M176" i="34"/>
  <c r="M68" i="34"/>
  <c r="M121" i="34" s="1"/>
  <c r="M195" i="34"/>
  <c r="M59" i="34"/>
  <c r="M112" i="34" s="1"/>
  <c r="M186" i="34"/>
  <c r="M167" i="34"/>
  <c r="O185" i="35"/>
  <c r="O166" i="35"/>
  <c r="O58" i="35"/>
  <c r="O111" i="35" s="1"/>
  <c r="M193" i="36"/>
  <c r="M174" i="36"/>
  <c r="M66" i="36"/>
  <c r="M119" i="36" s="1"/>
  <c r="M186" i="36"/>
  <c r="M167" i="36"/>
  <c r="M59" i="36"/>
  <c r="M112" i="36" s="1"/>
  <c r="J215" i="31"/>
  <c r="H220" i="34"/>
  <c r="H222" i="34" s="1"/>
  <c r="H220" i="36"/>
  <c r="H222" i="36" s="1"/>
  <c r="J199" i="36"/>
  <c r="J199" i="34"/>
  <c r="J218" i="31"/>
  <c r="J211" i="36"/>
  <c r="J213" i="36" s="1"/>
  <c r="J180" i="36"/>
  <c r="K199" i="31"/>
  <c r="K212" i="31"/>
  <c r="K214" i="31" s="1"/>
  <c r="I219" i="36"/>
  <c r="I220" i="36" s="1"/>
  <c r="I222" i="36" s="1"/>
  <c r="J180" i="35"/>
  <c r="J212" i="34"/>
  <c r="J214" i="34" s="1"/>
  <c r="J205" i="34"/>
  <c r="J207" i="34" s="1"/>
  <c r="I218" i="35"/>
  <c r="I213" i="36"/>
  <c r="I215" i="36" s="1"/>
  <c r="J200" i="36"/>
  <c r="J201" i="36" s="1"/>
  <c r="J180" i="34"/>
  <c r="J212" i="36"/>
  <c r="J214" i="36" s="1"/>
  <c r="L124" i="36"/>
  <c r="L108" i="28" s="1"/>
  <c r="L92" i="28" s="1"/>
  <c r="I219" i="35"/>
  <c r="K179" i="36"/>
  <c r="K198" i="36"/>
  <c r="K205" i="36" s="1"/>
  <c r="K207" i="36" s="1"/>
  <c r="I206" i="36"/>
  <c r="I208" i="36" s="1"/>
  <c r="M23" i="36"/>
  <c r="M29" i="36"/>
  <c r="N21" i="36"/>
  <c r="M33" i="36"/>
  <c r="M25" i="36"/>
  <c r="M30" i="36"/>
  <c r="M32" i="36"/>
  <c r="M28" i="36"/>
  <c r="M22" i="36"/>
  <c r="M24" i="36"/>
  <c r="J206" i="36"/>
  <c r="J208" i="36" s="1"/>
  <c r="J218" i="36"/>
  <c r="M26" i="36"/>
  <c r="M31" i="36"/>
  <c r="L35" i="36"/>
  <c r="J205" i="35"/>
  <c r="J207" i="35" s="1"/>
  <c r="I215" i="35"/>
  <c r="J199" i="35"/>
  <c r="H216" i="35"/>
  <c r="K198" i="35"/>
  <c r="K179" i="35"/>
  <c r="M32" i="35"/>
  <c r="M21" i="35"/>
  <c r="L35" i="35"/>
  <c r="O22" i="35"/>
  <c r="H220" i="35"/>
  <c r="H222" i="35" s="1"/>
  <c r="M29" i="35"/>
  <c r="I208" i="35"/>
  <c r="J211" i="35"/>
  <c r="J200" i="35"/>
  <c r="J201" i="35" s="1"/>
  <c r="J204" i="35"/>
  <c r="M21" i="34"/>
  <c r="L35" i="34"/>
  <c r="M22" i="34"/>
  <c r="M33" i="34"/>
  <c r="M27" i="34"/>
  <c r="M24" i="34"/>
  <c r="M30" i="34"/>
  <c r="M29" i="34"/>
  <c r="I219" i="34"/>
  <c r="I213" i="34"/>
  <c r="I215" i="34" s="1"/>
  <c r="M25" i="34"/>
  <c r="M28" i="34"/>
  <c r="K198" i="34"/>
  <c r="M26" i="34"/>
  <c r="I206" i="34"/>
  <c r="I208" i="34" s="1"/>
  <c r="I218" i="34"/>
  <c r="K179" i="34"/>
  <c r="M23" i="34"/>
  <c r="M32" i="34"/>
  <c r="M31" i="34"/>
  <c r="J211" i="34"/>
  <c r="J204" i="34"/>
  <c r="J200" i="34"/>
  <c r="J201" i="34" s="1"/>
  <c r="L198" i="31"/>
  <c r="K180" i="31"/>
  <c r="L179" i="31"/>
  <c r="L204" i="31" s="1"/>
  <c r="J208" i="31"/>
  <c r="K200" i="31"/>
  <c r="K201" i="31" s="1"/>
  <c r="N31" i="31"/>
  <c r="N32" i="31"/>
  <c r="N22" i="31"/>
  <c r="N26" i="31"/>
  <c r="N28" i="31"/>
  <c r="N25" i="31"/>
  <c r="O30" i="31"/>
  <c r="N24" i="31"/>
  <c r="N27" i="31"/>
  <c r="N33" i="31"/>
  <c r="O29" i="31"/>
  <c r="M21" i="10"/>
  <c r="M20" i="2"/>
  <c r="K125" i="31"/>
  <c r="L29" i="2"/>
  <c r="K95" i="32"/>
  <c r="K22" i="28" s="1"/>
  <c r="M29" i="32"/>
  <c r="L94" i="32"/>
  <c r="L104" i="28" s="1"/>
  <c r="N19" i="32"/>
  <c r="N27" i="32"/>
  <c r="O57" i="32" s="1"/>
  <c r="O92" i="32" s="1"/>
  <c r="J95" i="2"/>
  <c r="J89" i="28"/>
  <c r="J125" i="34"/>
  <c r="I24" i="28"/>
  <c r="I8" i="28" s="1"/>
  <c r="J125" i="35"/>
  <c r="I25" i="28"/>
  <c r="I9" i="28" s="1"/>
  <c r="I7" i="28"/>
  <c r="J125" i="36"/>
  <c r="I26" i="28"/>
  <c r="I10" i="28" s="1"/>
  <c r="I88" i="28"/>
  <c r="I93" i="28" s="1"/>
  <c r="I101" i="28"/>
  <c r="I14" i="28"/>
  <c r="I12" i="28"/>
  <c r="J125" i="29"/>
  <c r="J16" i="28" s="1"/>
  <c r="H27" i="28"/>
  <c r="H11" i="28"/>
  <c r="I5" i="47" s="1"/>
  <c r="H220" i="30"/>
  <c r="H222" i="30" s="1"/>
  <c r="J125" i="30"/>
  <c r="J17" i="28" s="1"/>
  <c r="K113" i="10"/>
  <c r="K15" i="28" s="1"/>
  <c r="H216" i="30"/>
  <c r="I206" i="30"/>
  <c r="I208" i="30" s="1"/>
  <c r="I218" i="30"/>
  <c r="I213" i="30"/>
  <c r="I215" i="30" s="1"/>
  <c r="I219" i="30"/>
  <c r="M24" i="30"/>
  <c r="M25" i="33"/>
  <c r="I218" i="29"/>
  <c r="I206" i="29"/>
  <c r="I208" i="29" s="1"/>
  <c r="M29" i="33"/>
  <c r="M27" i="30"/>
  <c r="M22" i="29"/>
  <c r="M22" i="33"/>
  <c r="M26" i="29"/>
  <c r="J180" i="29"/>
  <c r="K124" i="29"/>
  <c r="K98" i="28" s="1"/>
  <c r="K90" i="28" s="1"/>
  <c r="M32" i="30"/>
  <c r="M28" i="33"/>
  <c r="M29" i="29"/>
  <c r="M30" i="29"/>
  <c r="M24" i="29"/>
  <c r="K198" i="29"/>
  <c r="M32" i="29"/>
  <c r="M25" i="29"/>
  <c r="J212" i="30"/>
  <c r="J214" i="30" s="1"/>
  <c r="J205" i="30"/>
  <c r="J207" i="30" s="1"/>
  <c r="J199" i="30"/>
  <c r="M22" i="30"/>
  <c r="M25" i="30"/>
  <c r="M24" i="33"/>
  <c r="J180" i="30"/>
  <c r="J211" i="30"/>
  <c r="J200" i="30"/>
  <c r="J201" i="30" s="1"/>
  <c r="J204" i="30"/>
  <c r="M30" i="30"/>
  <c r="M33" i="33"/>
  <c r="K124" i="30"/>
  <c r="K99" i="28" s="1"/>
  <c r="K91" i="28" s="1"/>
  <c r="M32" i="33"/>
  <c r="J113" i="33"/>
  <c r="J23" i="28" s="1"/>
  <c r="L35" i="29"/>
  <c r="M21" i="29"/>
  <c r="M33" i="30"/>
  <c r="M30" i="33"/>
  <c r="M21" i="33"/>
  <c r="L35" i="33"/>
  <c r="K198" i="30"/>
  <c r="M29" i="30"/>
  <c r="M27" i="29"/>
  <c r="M28" i="30"/>
  <c r="N23" i="33"/>
  <c r="O59" i="33" s="1"/>
  <c r="O100" i="33" s="1"/>
  <c r="K112" i="33"/>
  <c r="K105" i="28" s="1"/>
  <c r="K109" i="28" s="1"/>
  <c r="K179" i="30"/>
  <c r="M33" i="29"/>
  <c r="M28" i="29"/>
  <c r="M31" i="29"/>
  <c r="M26" i="33"/>
  <c r="M23" i="30"/>
  <c r="M23" i="29"/>
  <c r="K179" i="29"/>
  <c r="J199" i="29"/>
  <c r="J212" i="29"/>
  <c r="J214" i="29" s="1"/>
  <c r="J205" i="29"/>
  <c r="J207" i="29" s="1"/>
  <c r="H216" i="29"/>
  <c r="M21" i="30"/>
  <c r="L35" i="30"/>
  <c r="M31" i="30"/>
  <c r="M31" i="33"/>
  <c r="M26" i="30"/>
  <c r="M27" i="33"/>
  <c r="I213" i="29"/>
  <c r="I215" i="29" s="1"/>
  <c r="I219" i="29"/>
  <c r="H220" i="29"/>
  <c r="H222" i="29" s="1"/>
  <c r="J204" i="29"/>
  <c r="J211" i="29"/>
  <c r="J200" i="29"/>
  <c r="J201" i="29" s="1"/>
  <c r="K94" i="2"/>
  <c r="K96" i="28" s="1"/>
  <c r="K213" i="31"/>
  <c r="N21" i="31"/>
  <c r="M35" i="31"/>
  <c r="O23" i="32"/>
  <c r="O18" i="2"/>
  <c r="M27" i="2"/>
  <c r="N25" i="2"/>
  <c r="O55" i="2" s="1"/>
  <c r="O90" i="2" s="1"/>
  <c r="N21" i="2"/>
  <c r="O51" i="2" s="1"/>
  <c r="O86" i="2" s="1"/>
  <c r="N22" i="2"/>
  <c r="O52" i="2" s="1"/>
  <c r="O87" i="2" s="1"/>
  <c r="N26" i="2"/>
  <c r="O56" i="2" s="1"/>
  <c r="O91" i="2" s="1"/>
  <c r="N23" i="10"/>
  <c r="O59" i="10" s="1"/>
  <c r="O100" i="10" s="1"/>
  <c r="N25" i="10"/>
  <c r="O61" i="10" s="1"/>
  <c r="O102" i="10" s="1"/>
  <c r="N24" i="10"/>
  <c r="O60" i="10" s="1"/>
  <c r="O101" i="10" s="1"/>
  <c r="N33" i="10"/>
  <c r="O69" i="10" s="1"/>
  <c r="O110" i="10" s="1"/>
  <c r="N27" i="10"/>
  <c r="O63" i="10" s="1"/>
  <c r="O104" i="10" s="1"/>
  <c r="N32" i="10"/>
  <c r="O68" i="10" s="1"/>
  <c r="O109" i="10" s="1"/>
  <c r="L112" i="10"/>
  <c r="L97" i="28" s="1"/>
  <c r="N30" i="10"/>
  <c r="O66" i="10" s="1"/>
  <c r="O107" i="10" s="1"/>
  <c r="O31" i="10"/>
  <c r="O28" i="10"/>
  <c r="O22" i="10"/>
  <c r="N29" i="10"/>
  <c r="O65" i="10" s="1"/>
  <c r="O106" i="10" s="1"/>
  <c r="N26" i="10"/>
  <c r="O62" i="10" s="1"/>
  <c r="O103" i="10" s="1"/>
  <c r="O24" i="32"/>
  <c r="O26" i="32"/>
  <c r="O21" i="32"/>
  <c r="O25" i="32"/>
  <c r="O22" i="32"/>
  <c r="N68" i="10" l="1"/>
  <c r="N109" i="10" s="1"/>
  <c r="N24" i="2"/>
  <c r="O54" i="2" s="1"/>
  <c r="O89" i="2" s="1"/>
  <c r="N61" i="33"/>
  <c r="N102" i="33" s="1"/>
  <c r="N50" i="2"/>
  <c r="N85" i="2" s="1"/>
  <c r="N69" i="33"/>
  <c r="N110" i="33" s="1"/>
  <c r="N68" i="33"/>
  <c r="N109" i="33" s="1"/>
  <c r="N63" i="33"/>
  <c r="N104" i="33" s="1"/>
  <c r="N64" i="33"/>
  <c r="N105" i="33" s="1"/>
  <c r="N65" i="33"/>
  <c r="N106" i="33" s="1"/>
  <c r="N67" i="33"/>
  <c r="N108" i="33" s="1"/>
  <c r="N57" i="2"/>
  <c r="N92" i="2" s="1"/>
  <c r="N53" i="2"/>
  <c r="N88" i="2" s="1"/>
  <c r="N60" i="33"/>
  <c r="N101" i="33" s="1"/>
  <c r="N58" i="33"/>
  <c r="N99" i="33" s="1"/>
  <c r="N66" i="33"/>
  <c r="N107" i="33" s="1"/>
  <c r="N62" i="33"/>
  <c r="N103" i="33" s="1"/>
  <c r="N59" i="32"/>
  <c r="O27" i="36"/>
  <c r="O190" i="36"/>
  <c r="O171" i="36"/>
  <c r="O63" i="36"/>
  <c r="O116" i="36" s="1"/>
  <c r="O30" i="35"/>
  <c r="O174" i="35"/>
  <c r="O66" i="35"/>
  <c r="O119" i="35" s="1"/>
  <c r="O193" i="35"/>
  <c r="O67" i="35"/>
  <c r="O120" i="35" s="1"/>
  <c r="O194" i="35"/>
  <c r="O31" i="35"/>
  <c r="O175" i="35"/>
  <c r="O169" i="35"/>
  <c r="O61" i="35"/>
  <c r="O114" i="35" s="1"/>
  <c r="O25" i="35"/>
  <c r="O188" i="35"/>
  <c r="O190" i="35"/>
  <c r="O171" i="35"/>
  <c r="O63" i="35"/>
  <c r="O116" i="35" s="1"/>
  <c r="O27" i="35"/>
  <c r="O23" i="35"/>
  <c r="O186" i="35"/>
  <c r="O167" i="35"/>
  <c r="O59" i="35"/>
  <c r="O112" i="35" s="1"/>
  <c r="O28" i="35"/>
  <c r="O191" i="35"/>
  <c r="O172" i="35"/>
  <c r="O64" i="35"/>
  <c r="O117" i="35" s="1"/>
  <c r="N57" i="10"/>
  <c r="N98" i="10" s="1"/>
  <c r="N57" i="33"/>
  <c r="N98" i="33" s="1"/>
  <c r="M98" i="33"/>
  <c r="O49" i="32"/>
  <c r="O84" i="32" s="1"/>
  <c r="N23" i="2"/>
  <c r="O53" i="2" s="1"/>
  <c r="O88" i="2" s="1"/>
  <c r="M59" i="2"/>
  <c r="N49" i="2"/>
  <c r="N84" i="2" s="1"/>
  <c r="K206" i="31"/>
  <c r="K208" i="31" s="1"/>
  <c r="AE34" i="28"/>
  <c r="I216" i="36"/>
  <c r="J220" i="31"/>
  <c r="J222" i="31" s="1"/>
  <c r="J216" i="31"/>
  <c r="N19" i="2"/>
  <c r="M35" i="10"/>
  <c r="L211" i="31"/>
  <c r="L213" i="31" s="1"/>
  <c r="N194" i="30"/>
  <c r="N175" i="30"/>
  <c r="N67" i="30"/>
  <c r="N120" i="30" s="1"/>
  <c r="N186" i="29"/>
  <c r="N167" i="29"/>
  <c r="N59" i="29"/>
  <c r="N112" i="29" s="1"/>
  <c r="N196" i="30"/>
  <c r="N177" i="30"/>
  <c r="N69" i="30"/>
  <c r="N122" i="30" s="1"/>
  <c r="O187" i="31"/>
  <c r="O168" i="31"/>
  <c r="O60" i="31"/>
  <c r="O113" i="31" s="1"/>
  <c r="O195" i="31"/>
  <c r="O176" i="31"/>
  <c r="O68" i="31"/>
  <c r="O121" i="31" s="1"/>
  <c r="N184" i="34"/>
  <c r="N165" i="34"/>
  <c r="N57" i="34"/>
  <c r="O184" i="36"/>
  <c r="O165" i="36"/>
  <c r="O57" i="36"/>
  <c r="O110" i="36" s="1"/>
  <c r="N186" i="30"/>
  <c r="N167" i="30"/>
  <c r="N59" i="30"/>
  <c r="N112" i="30" s="1"/>
  <c r="N172" i="30"/>
  <c r="N64" i="30"/>
  <c r="N117" i="30" s="1"/>
  <c r="N191" i="30"/>
  <c r="N165" i="29"/>
  <c r="N184" i="29"/>
  <c r="N57" i="29"/>
  <c r="N195" i="30"/>
  <c r="N176" i="30"/>
  <c r="N68" i="30"/>
  <c r="N121" i="30" s="1"/>
  <c r="O194" i="31"/>
  <c r="O175" i="31"/>
  <c r="O67" i="31"/>
  <c r="O120" i="31" s="1"/>
  <c r="N192" i="34"/>
  <c r="N173" i="34"/>
  <c r="N65" i="34"/>
  <c r="N118" i="34" s="1"/>
  <c r="N184" i="35"/>
  <c r="N165" i="35"/>
  <c r="N57" i="35"/>
  <c r="N187" i="36"/>
  <c r="N168" i="36"/>
  <c r="N60" i="36"/>
  <c r="N113" i="36" s="1"/>
  <c r="N192" i="36"/>
  <c r="N173" i="36"/>
  <c r="N65" i="36"/>
  <c r="N118" i="36" s="1"/>
  <c r="M71" i="29"/>
  <c r="M110" i="29"/>
  <c r="N184" i="30"/>
  <c r="N165" i="30"/>
  <c r="N57" i="30"/>
  <c r="N190" i="29"/>
  <c r="N171" i="29"/>
  <c r="N63" i="29"/>
  <c r="N116" i="29" s="1"/>
  <c r="N188" i="29"/>
  <c r="N169" i="29"/>
  <c r="N61" i="29"/>
  <c r="N114" i="29" s="1"/>
  <c r="N170" i="34"/>
  <c r="N189" i="34"/>
  <c r="N62" i="34"/>
  <c r="N115" i="34" s="1"/>
  <c r="N174" i="34"/>
  <c r="N193" i="34"/>
  <c r="N66" i="34"/>
  <c r="N119" i="34" s="1"/>
  <c r="N176" i="35"/>
  <c r="N195" i="35"/>
  <c r="N68" i="35"/>
  <c r="N121" i="35" s="1"/>
  <c r="N185" i="36"/>
  <c r="N166" i="36"/>
  <c r="N58" i="36"/>
  <c r="N111" i="36" s="1"/>
  <c r="N167" i="36"/>
  <c r="N59" i="36"/>
  <c r="N112" i="36" s="1"/>
  <c r="N186" i="36"/>
  <c r="M71" i="36"/>
  <c r="M111" i="36"/>
  <c r="M124" i="36" s="1"/>
  <c r="M108" i="28" s="1"/>
  <c r="M92" i="28" s="1"/>
  <c r="M71" i="35"/>
  <c r="M110" i="35"/>
  <c r="M124" i="35" s="1"/>
  <c r="M107" i="28" s="1"/>
  <c r="N110" i="36"/>
  <c r="N175" i="29"/>
  <c r="N67" i="29"/>
  <c r="N120" i="29" s="1"/>
  <c r="N194" i="29"/>
  <c r="N192" i="30"/>
  <c r="N173" i="30"/>
  <c r="N65" i="30"/>
  <c r="N118" i="30" s="1"/>
  <c r="N176" i="29"/>
  <c r="N195" i="29"/>
  <c r="N68" i="29"/>
  <c r="N121" i="29" s="1"/>
  <c r="N60" i="34"/>
  <c r="N113" i="34" s="1"/>
  <c r="N187" i="34"/>
  <c r="N168" i="34"/>
  <c r="N191" i="36"/>
  <c r="N172" i="36"/>
  <c r="N64" i="36"/>
  <c r="N117" i="36" s="1"/>
  <c r="M71" i="34"/>
  <c r="M110" i="34"/>
  <c r="M124" i="34" s="1"/>
  <c r="M106" i="28" s="1"/>
  <c r="O165" i="31"/>
  <c r="O184" i="31"/>
  <c r="O57" i="31"/>
  <c r="N64" i="29"/>
  <c r="N117" i="29" s="1"/>
  <c r="N191" i="29"/>
  <c r="N172" i="29"/>
  <c r="N170" i="29"/>
  <c r="N189" i="29"/>
  <c r="N62" i="29"/>
  <c r="N115" i="29" s="1"/>
  <c r="N187" i="30"/>
  <c r="N168" i="30"/>
  <c r="N60" i="30"/>
  <c r="N113" i="30" s="1"/>
  <c r="O169" i="31"/>
  <c r="O188" i="31"/>
  <c r="O61" i="31"/>
  <c r="O114" i="31" s="1"/>
  <c r="N194" i="34"/>
  <c r="N175" i="34"/>
  <c r="N67" i="34"/>
  <c r="N120" i="34" s="1"/>
  <c r="N191" i="34"/>
  <c r="N172" i="34"/>
  <c r="N64" i="34"/>
  <c r="N117" i="34" s="1"/>
  <c r="N190" i="34"/>
  <c r="N171" i="34"/>
  <c r="N63" i="34"/>
  <c r="N116" i="34" s="1"/>
  <c r="N176" i="36"/>
  <c r="N68" i="36"/>
  <c r="N121" i="36" s="1"/>
  <c r="N195" i="36"/>
  <c r="M71" i="30"/>
  <c r="M110" i="30"/>
  <c r="M98" i="10"/>
  <c r="M112" i="10" s="1"/>
  <c r="M97" i="28" s="1"/>
  <c r="M71" i="10"/>
  <c r="N71" i="31"/>
  <c r="N110" i="31"/>
  <c r="N124" i="31" s="1"/>
  <c r="N100" i="28" s="1"/>
  <c r="N177" i="29"/>
  <c r="N69" i="29"/>
  <c r="N122" i="29" s="1"/>
  <c r="N196" i="29"/>
  <c r="N61" i="30"/>
  <c r="N114" i="30" s="1"/>
  <c r="N188" i="30"/>
  <c r="N169" i="30"/>
  <c r="N60" i="29"/>
  <c r="N113" i="29" s="1"/>
  <c r="N187" i="29"/>
  <c r="N168" i="29"/>
  <c r="O172" i="31"/>
  <c r="O191" i="31"/>
  <c r="O64" i="31"/>
  <c r="O117" i="31" s="1"/>
  <c r="L180" i="31"/>
  <c r="N195" i="34"/>
  <c r="N68" i="34"/>
  <c r="N121" i="34" s="1"/>
  <c r="N176" i="34"/>
  <c r="N188" i="34"/>
  <c r="N169" i="34"/>
  <c r="N61" i="34"/>
  <c r="N114" i="34" s="1"/>
  <c r="N196" i="34"/>
  <c r="N177" i="34"/>
  <c r="N69" i="34"/>
  <c r="N122" i="34" s="1"/>
  <c r="N192" i="35"/>
  <c r="N173" i="35"/>
  <c r="N65" i="35"/>
  <c r="N118" i="35" s="1"/>
  <c r="N194" i="36"/>
  <c r="N175" i="36"/>
  <c r="N67" i="36"/>
  <c r="N120" i="36" s="1"/>
  <c r="N193" i="36"/>
  <c r="N174" i="36"/>
  <c r="N66" i="36"/>
  <c r="N119" i="36" s="1"/>
  <c r="N189" i="30"/>
  <c r="N170" i="30"/>
  <c r="N62" i="30"/>
  <c r="N115" i="30" s="1"/>
  <c r="N185" i="30"/>
  <c r="N166" i="30"/>
  <c r="N58" i="30"/>
  <c r="N111" i="30" s="1"/>
  <c r="N193" i="29"/>
  <c r="N174" i="29"/>
  <c r="N66" i="29"/>
  <c r="N119" i="29" s="1"/>
  <c r="N185" i="29"/>
  <c r="N166" i="29"/>
  <c r="N58" i="29"/>
  <c r="N111" i="29" s="1"/>
  <c r="O177" i="31"/>
  <c r="O196" i="31"/>
  <c r="O69" i="31"/>
  <c r="O122" i="31" s="1"/>
  <c r="O189" i="31"/>
  <c r="O170" i="31"/>
  <c r="O62" i="31"/>
  <c r="O115" i="31" s="1"/>
  <c r="L200" i="31"/>
  <c r="L201" i="31" s="1"/>
  <c r="N186" i="34"/>
  <c r="N167" i="34"/>
  <c r="N59" i="34"/>
  <c r="N112" i="34" s="1"/>
  <c r="N166" i="34"/>
  <c r="N185" i="34"/>
  <c r="N58" i="34"/>
  <c r="N111" i="34" s="1"/>
  <c r="N189" i="36"/>
  <c r="N170" i="36"/>
  <c r="N62" i="36"/>
  <c r="N115" i="36" s="1"/>
  <c r="N188" i="36"/>
  <c r="N169" i="36"/>
  <c r="N61" i="36"/>
  <c r="N114" i="36" s="1"/>
  <c r="N193" i="30"/>
  <c r="N174" i="30"/>
  <c r="N66" i="30"/>
  <c r="N119" i="30" s="1"/>
  <c r="N192" i="29"/>
  <c r="N173" i="29"/>
  <c r="N65" i="29"/>
  <c r="N118" i="29" s="1"/>
  <c r="N63" i="30"/>
  <c r="N116" i="30" s="1"/>
  <c r="N190" i="30"/>
  <c r="N171" i="30"/>
  <c r="O190" i="31"/>
  <c r="O171" i="31"/>
  <c r="O63" i="31"/>
  <c r="O116" i="31" s="1"/>
  <c r="O185" i="31"/>
  <c r="O166" i="31"/>
  <c r="O58" i="31"/>
  <c r="O111" i="31" s="1"/>
  <c r="N196" i="36"/>
  <c r="N177" i="36"/>
  <c r="N69" i="36"/>
  <c r="N122" i="36" s="1"/>
  <c r="L205" i="31"/>
  <c r="L207" i="31" s="1"/>
  <c r="L212" i="31"/>
  <c r="L214" i="31" s="1"/>
  <c r="L199" i="31"/>
  <c r="K219" i="31"/>
  <c r="K220" i="31" s="1"/>
  <c r="K222" i="31" s="1"/>
  <c r="K215" i="31"/>
  <c r="K180" i="36"/>
  <c r="J219" i="36"/>
  <c r="J220" i="36" s="1"/>
  <c r="J222" i="36" s="1"/>
  <c r="K211" i="36"/>
  <c r="K213" i="36" s="1"/>
  <c r="K180" i="34"/>
  <c r="K199" i="35"/>
  <c r="I216" i="35"/>
  <c r="J215" i="36"/>
  <c r="J216" i="36" s="1"/>
  <c r="I216" i="34"/>
  <c r="K200" i="36"/>
  <c r="K201" i="36" s="1"/>
  <c r="K199" i="36"/>
  <c r="K204" i="36"/>
  <c r="K218" i="36" s="1"/>
  <c r="L198" i="36"/>
  <c r="L212" i="36" s="1"/>
  <c r="L214" i="36" s="1"/>
  <c r="I220" i="35"/>
  <c r="I222" i="35" s="1"/>
  <c r="K212" i="36"/>
  <c r="K214" i="36" s="1"/>
  <c r="L179" i="36"/>
  <c r="L211" i="36" s="1"/>
  <c r="N23" i="36"/>
  <c r="N22" i="36"/>
  <c r="N30" i="36"/>
  <c r="N33" i="36"/>
  <c r="N31" i="36"/>
  <c r="N32" i="36"/>
  <c r="N29" i="36"/>
  <c r="M35" i="36"/>
  <c r="N24" i="36"/>
  <c r="N28" i="36"/>
  <c r="N25" i="36"/>
  <c r="N26" i="36"/>
  <c r="O21" i="36"/>
  <c r="N32" i="35"/>
  <c r="N29" i="35"/>
  <c r="L179" i="35"/>
  <c r="K211" i="35"/>
  <c r="K204" i="35"/>
  <c r="K200" i="35"/>
  <c r="K201" i="35" s="1"/>
  <c r="J218" i="35"/>
  <c r="J206" i="35"/>
  <c r="J208" i="35" s="1"/>
  <c r="L198" i="35"/>
  <c r="J219" i="35"/>
  <c r="J213" i="35"/>
  <c r="J215" i="35" s="1"/>
  <c r="N21" i="35"/>
  <c r="M35" i="35"/>
  <c r="K212" i="35"/>
  <c r="K214" i="35" s="1"/>
  <c r="K205" i="35"/>
  <c r="K207" i="35" s="1"/>
  <c r="K180" i="35"/>
  <c r="I220" i="34"/>
  <c r="I222" i="34" s="1"/>
  <c r="J206" i="34"/>
  <c r="J208" i="34" s="1"/>
  <c r="J218" i="34"/>
  <c r="N30" i="34"/>
  <c r="J213" i="34"/>
  <c r="J215" i="34" s="1"/>
  <c r="J219" i="34"/>
  <c r="N32" i="34"/>
  <c r="N28" i="34"/>
  <c r="N27" i="34"/>
  <c r="N22" i="34"/>
  <c r="L179" i="34"/>
  <c r="N26" i="34"/>
  <c r="N29" i="34"/>
  <c r="N31" i="34"/>
  <c r="N23" i="34"/>
  <c r="K199" i="34"/>
  <c r="K212" i="34"/>
  <c r="K214" i="34" s="1"/>
  <c r="K205" i="34"/>
  <c r="N25" i="34"/>
  <c r="N24" i="34"/>
  <c r="N33" i="34"/>
  <c r="L198" i="34"/>
  <c r="K204" i="34"/>
  <c r="K206" i="34" s="1"/>
  <c r="K211" i="34"/>
  <c r="K200" i="34"/>
  <c r="K201" i="34" s="1"/>
  <c r="N21" i="34"/>
  <c r="M35" i="34"/>
  <c r="M179" i="31"/>
  <c r="M211" i="31" s="1"/>
  <c r="M198" i="31"/>
  <c r="M212" i="31" s="1"/>
  <c r="M214" i="31" s="1"/>
  <c r="O25" i="31"/>
  <c r="O27" i="31"/>
  <c r="O32" i="31"/>
  <c r="O28" i="31"/>
  <c r="O22" i="31"/>
  <c r="O33" i="31"/>
  <c r="O24" i="31"/>
  <c r="O26" i="31"/>
  <c r="O31" i="31"/>
  <c r="N21" i="10"/>
  <c r="N20" i="2"/>
  <c r="O50" i="2" s="1"/>
  <c r="O85" i="2" s="1"/>
  <c r="K88" i="28"/>
  <c r="K101" i="28"/>
  <c r="K89" i="28"/>
  <c r="L125" i="31"/>
  <c r="L18" i="28" s="1"/>
  <c r="K18" i="28"/>
  <c r="L94" i="2"/>
  <c r="L96" i="28" s="1"/>
  <c r="L95" i="32"/>
  <c r="L22" i="28" s="1"/>
  <c r="M94" i="32"/>
  <c r="M104" i="28" s="1"/>
  <c r="N29" i="32"/>
  <c r="O27" i="32"/>
  <c r="O19" i="32"/>
  <c r="K95" i="2"/>
  <c r="K125" i="34"/>
  <c r="J24" i="28"/>
  <c r="J8" i="28" s="1"/>
  <c r="K125" i="36"/>
  <c r="J26" i="28"/>
  <c r="J10" i="28" s="1"/>
  <c r="J88" i="28"/>
  <c r="J93" i="28" s="1"/>
  <c r="J101" i="28"/>
  <c r="J14" i="28"/>
  <c r="J12" i="28"/>
  <c r="K125" i="35"/>
  <c r="J25" i="28"/>
  <c r="J9" i="28" s="1"/>
  <c r="J7" i="28"/>
  <c r="I6" i="28"/>
  <c r="I11" i="28" s="1"/>
  <c r="J5" i="47" s="1"/>
  <c r="I19" i="28"/>
  <c r="I27" i="28"/>
  <c r="K125" i="29"/>
  <c r="K16" i="28" s="1"/>
  <c r="L113" i="10"/>
  <c r="L15" i="28" s="1"/>
  <c r="L124" i="30"/>
  <c r="L99" i="28" s="1"/>
  <c r="L91" i="28" s="1"/>
  <c r="K125" i="30"/>
  <c r="K17" i="28" s="1"/>
  <c r="I220" i="30"/>
  <c r="I222" i="30" s="1"/>
  <c r="K180" i="30"/>
  <c r="K199" i="29"/>
  <c r="I220" i="29"/>
  <c r="I222" i="29" s="1"/>
  <c r="I216" i="30"/>
  <c r="K113" i="33"/>
  <c r="K23" i="28" s="1"/>
  <c r="K7" i="28" s="1"/>
  <c r="J206" i="29"/>
  <c r="J208" i="29" s="1"/>
  <c r="J218" i="29"/>
  <c r="N25" i="30"/>
  <c r="N28" i="33"/>
  <c r="O64" i="33" s="1"/>
  <c r="O105" i="33" s="1"/>
  <c r="N26" i="29"/>
  <c r="I216" i="29"/>
  <c r="N26" i="30"/>
  <c r="L198" i="30"/>
  <c r="K211" i="29"/>
  <c r="K204" i="29"/>
  <c r="K200" i="29"/>
  <c r="K201" i="29" s="1"/>
  <c r="K204" i="30"/>
  <c r="K200" i="30"/>
  <c r="K201" i="30" s="1"/>
  <c r="K211" i="30"/>
  <c r="N27" i="29"/>
  <c r="K199" i="30"/>
  <c r="K205" i="30"/>
  <c r="K207" i="30" s="1"/>
  <c r="K212" i="30"/>
  <c r="K214" i="30" s="1"/>
  <c r="N32" i="33"/>
  <c r="O68" i="33" s="1"/>
  <c r="O109" i="33" s="1"/>
  <c r="N30" i="29"/>
  <c r="N31" i="33"/>
  <c r="O67" i="33" s="1"/>
  <c r="O108" i="33" s="1"/>
  <c r="N21" i="30"/>
  <c r="M35" i="30"/>
  <c r="N33" i="30"/>
  <c r="J206" i="30"/>
  <c r="J208" i="30" s="1"/>
  <c r="J218" i="30"/>
  <c r="N32" i="30"/>
  <c r="L179" i="30"/>
  <c r="N26" i="33"/>
  <c r="O62" i="33" s="1"/>
  <c r="O103" i="33" s="1"/>
  <c r="O23" i="33"/>
  <c r="L112" i="33"/>
  <c r="L105" i="28" s="1"/>
  <c r="L179" i="29"/>
  <c r="K205" i="29"/>
  <c r="K207" i="29" s="1"/>
  <c r="K212" i="29"/>
  <c r="K214" i="29" s="1"/>
  <c r="N25" i="33"/>
  <c r="O61" i="33" s="1"/>
  <c r="O102" i="33" s="1"/>
  <c r="N31" i="30"/>
  <c r="N23" i="29"/>
  <c r="N28" i="29"/>
  <c r="N21" i="33"/>
  <c r="M35" i="33"/>
  <c r="M35" i="29"/>
  <c r="N21" i="29"/>
  <c r="J219" i="30"/>
  <c r="J213" i="30"/>
  <c r="J215" i="30" s="1"/>
  <c r="N22" i="30"/>
  <c r="N25" i="29"/>
  <c r="N24" i="29"/>
  <c r="N22" i="33"/>
  <c r="O58" i="33" s="1"/>
  <c r="O99" i="33" s="1"/>
  <c r="N27" i="30"/>
  <c r="N24" i="30"/>
  <c r="N27" i="33"/>
  <c r="O63" i="33" s="1"/>
  <c r="O104" i="33" s="1"/>
  <c r="N28" i="30"/>
  <c r="N30" i="33"/>
  <c r="O66" i="33" s="1"/>
  <c r="O107" i="33" s="1"/>
  <c r="L198" i="29"/>
  <c r="N33" i="33"/>
  <c r="O69" i="33" s="1"/>
  <c r="O110" i="33" s="1"/>
  <c r="N31" i="29"/>
  <c r="N29" i="29"/>
  <c r="N22" i="29"/>
  <c r="N29" i="33"/>
  <c r="O65" i="33" s="1"/>
  <c r="O106" i="33" s="1"/>
  <c r="J213" i="29"/>
  <c r="J215" i="29" s="1"/>
  <c r="J219" i="29"/>
  <c r="N23" i="30"/>
  <c r="N33" i="29"/>
  <c r="N29" i="30"/>
  <c r="L124" i="29"/>
  <c r="L98" i="28" s="1"/>
  <c r="L90" i="28" s="1"/>
  <c r="N30" i="30"/>
  <c r="N24" i="33"/>
  <c r="O60" i="33" s="1"/>
  <c r="O101" i="33" s="1"/>
  <c r="N32" i="29"/>
  <c r="K180" i="29"/>
  <c r="O21" i="31"/>
  <c r="N35" i="31"/>
  <c r="L206" i="31"/>
  <c r="O21" i="2"/>
  <c r="M94" i="2"/>
  <c r="M96" i="28" s="1"/>
  <c r="N27" i="2"/>
  <c r="O57" i="2" s="1"/>
  <c r="O92" i="2" s="1"/>
  <c r="O24" i="2"/>
  <c r="O25" i="2"/>
  <c r="O26" i="2"/>
  <c r="M29" i="2"/>
  <c r="O19" i="2"/>
  <c r="O22" i="2"/>
  <c r="O27" i="10"/>
  <c r="O30" i="10"/>
  <c r="O33" i="10"/>
  <c r="O25" i="10"/>
  <c r="O24" i="10"/>
  <c r="O23" i="10"/>
  <c r="O26" i="10"/>
  <c r="O32" i="10"/>
  <c r="O29" i="10"/>
  <c r="N59" i="2" l="1"/>
  <c r="N71" i="33"/>
  <c r="O59" i="32"/>
  <c r="N71" i="10"/>
  <c r="K216" i="31"/>
  <c r="O57" i="33"/>
  <c r="O71" i="33" s="1"/>
  <c r="O23" i="2"/>
  <c r="O49" i="2"/>
  <c r="O84" i="2" s="1"/>
  <c r="AF34" i="28"/>
  <c r="L218" i="31"/>
  <c r="L208" i="31"/>
  <c r="M180" i="31"/>
  <c r="M200" i="31"/>
  <c r="M201" i="31" s="1"/>
  <c r="O196" i="29"/>
  <c r="O177" i="29"/>
  <c r="O69" i="29"/>
  <c r="O122" i="29" s="1"/>
  <c r="O187" i="29"/>
  <c r="O168" i="29"/>
  <c r="O60" i="29"/>
  <c r="O113" i="29" s="1"/>
  <c r="O190" i="29"/>
  <c r="O171" i="29"/>
  <c r="O63" i="29"/>
  <c r="O116" i="29" s="1"/>
  <c r="O170" i="30"/>
  <c r="O189" i="30"/>
  <c r="O62" i="30"/>
  <c r="O115" i="30" s="1"/>
  <c r="N35" i="10"/>
  <c r="O57" i="10"/>
  <c r="O175" i="34"/>
  <c r="O194" i="34"/>
  <c r="O67" i="34"/>
  <c r="O120" i="34" s="1"/>
  <c r="O195" i="34"/>
  <c r="O176" i="34"/>
  <c r="O68" i="34"/>
  <c r="O121" i="34" s="1"/>
  <c r="O192" i="35"/>
  <c r="O173" i="35"/>
  <c r="O65" i="35"/>
  <c r="O118" i="35" s="1"/>
  <c r="O187" i="36"/>
  <c r="O168" i="36"/>
  <c r="O60" i="36"/>
  <c r="O113" i="36" s="1"/>
  <c r="O186" i="36"/>
  <c r="O167" i="36"/>
  <c r="O59" i="36"/>
  <c r="O112" i="36" s="1"/>
  <c r="O186" i="30"/>
  <c r="O167" i="30"/>
  <c r="O59" i="30"/>
  <c r="O112" i="30" s="1"/>
  <c r="O169" i="29"/>
  <c r="O188" i="29"/>
  <c r="O61" i="29"/>
  <c r="O114" i="29" s="1"/>
  <c r="O191" i="29"/>
  <c r="O172" i="29"/>
  <c r="O64" i="29"/>
  <c r="O117" i="29" s="1"/>
  <c r="O184" i="30"/>
  <c r="O165" i="30"/>
  <c r="O57" i="30"/>
  <c r="O196" i="34"/>
  <c r="O177" i="34"/>
  <c r="O69" i="34"/>
  <c r="O122" i="34" s="1"/>
  <c r="O192" i="34"/>
  <c r="O173" i="34"/>
  <c r="O65" i="34"/>
  <c r="O118" i="34" s="1"/>
  <c r="O195" i="35"/>
  <c r="O176" i="35"/>
  <c r="O68" i="35"/>
  <c r="O121" i="35" s="1"/>
  <c r="N71" i="35"/>
  <c r="N110" i="35"/>
  <c r="N124" i="35" s="1"/>
  <c r="N107" i="28" s="1"/>
  <c r="O185" i="30"/>
  <c r="O166" i="30"/>
  <c r="O58" i="30"/>
  <c r="O111" i="30" s="1"/>
  <c r="O186" i="29"/>
  <c r="O167" i="29"/>
  <c r="O59" i="29"/>
  <c r="O112" i="29" s="1"/>
  <c r="O170" i="29"/>
  <c r="O189" i="29"/>
  <c r="O62" i="29"/>
  <c r="O115" i="29" s="1"/>
  <c r="O187" i="34"/>
  <c r="O168" i="34"/>
  <c r="O60" i="34"/>
  <c r="O113" i="34" s="1"/>
  <c r="O189" i="34"/>
  <c r="O170" i="34"/>
  <c r="O62" i="34"/>
  <c r="O115" i="34" s="1"/>
  <c r="O192" i="36"/>
  <c r="O173" i="36"/>
  <c r="O65" i="36"/>
  <c r="O118" i="36" s="1"/>
  <c r="N71" i="30"/>
  <c r="N110" i="30"/>
  <c r="O195" i="29"/>
  <c r="O176" i="29"/>
  <c r="O68" i="29"/>
  <c r="O121" i="29" s="1"/>
  <c r="O191" i="30"/>
  <c r="O172" i="30"/>
  <c r="O64" i="30"/>
  <c r="O117" i="30" s="1"/>
  <c r="O194" i="30"/>
  <c r="O175" i="30"/>
  <c r="O67" i="30"/>
  <c r="O120" i="30" s="1"/>
  <c r="O193" i="29"/>
  <c r="O174" i="29"/>
  <c r="O66" i="29"/>
  <c r="O119" i="29" s="1"/>
  <c r="O188" i="34"/>
  <c r="O169" i="34"/>
  <c r="O61" i="34"/>
  <c r="O114" i="34" s="1"/>
  <c r="O193" i="34"/>
  <c r="O174" i="34"/>
  <c r="O66" i="34"/>
  <c r="O119" i="34" s="1"/>
  <c r="O184" i="35"/>
  <c r="O165" i="35"/>
  <c r="O57" i="35"/>
  <c r="O195" i="36"/>
  <c r="O176" i="36"/>
  <c r="O68" i="36"/>
  <c r="O121" i="36" s="1"/>
  <c r="N71" i="34"/>
  <c r="N110" i="34"/>
  <c r="N124" i="34" s="1"/>
  <c r="N106" i="28" s="1"/>
  <c r="O195" i="30"/>
  <c r="O176" i="30"/>
  <c r="O68" i="30"/>
  <c r="O121" i="30" s="1"/>
  <c r="O188" i="30"/>
  <c r="O169" i="30"/>
  <c r="O61" i="30"/>
  <c r="O114" i="30" s="1"/>
  <c r="O184" i="34"/>
  <c r="O165" i="34"/>
  <c r="O57" i="34"/>
  <c r="O189" i="36"/>
  <c r="O170" i="36"/>
  <c r="O62" i="36"/>
  <c r="O115" i="36" s="1"/>
  <c r="O194" i="36"/>
  <c r="O175" i="36"/>
  <c r="O67" i="36"/>
  <c r="O120" i="36" s="1"/>
  <c r="N71" i="36"/>
  <c r="O193" i="30"/>
  <c r="O174" i="30"/>
  <c r="O66" i="30"/>
  <c r="O119" i="30" s="1"/>
  <c r="O185" i="29"/>
  <c r="O166" i="29"/>
  <c r="O58" i="29"/>
  <c r="O111" i="29" s="1"/>
  <c r="O187" i="30"/>
  <c r="O168" i="30"/>
  <c r="O60" i="30"/>
  <c r="O113" i="30" s="1"/>
  <c r="O165" i="29"/>
  <c r="O184" i="29"/>
  <c r="O57" i="29"/>
  <c r="O185" i="34"/>
  <c r="O166" i="34"/>
  <c r="O58" i="34"/>
  <c r="O111" i="34" s="1"/>
  <c r="O196" i="36"/>
  <c r="O177" i="36"/>
  <c r="O69" i="36"/>
  <c r="O122" i="36" s="1"/>
  <c r="N71" i="29"/>
  <c r="N110" i="29"/>
  <c r="O192" i="29"/>
  <c r="O173" i="29"/>
  <c r="O65" i="29"/>
  <c r="O118" i="29" s="1"/>
  <c r="O190" i="30"/>
  <c r="O171" i="30"/>
  <c r="O63" i="30"/>
  <c r="O116" i="30" s="1"/>
  <c r="O190" i="34"/>
  <c r="O171" i="34"/>
  <c r="O63" i="34"/>
  <c r="O116" i="34" s="1"/>
  <c r="O188" i="36"/>
  <c r="O169" i="36"/>
  <c r="O61" i="36"/>
  <c r="O193" i="36"/>
  <c r="O174" i="36"/>
  <c r="O66" i="36"/>
  <c r="O119" i="36" s="1"/>
  <c r="O71" i="31"/>
  <c r="O110" i="31"/>
  <c r="O124" i="31" s="1"/>
  <c r="O100" i="28" s="1"/>
  <c r="O192" i="30"/>
  <c r="O173" i="30"/>
  <c r="O65" i="30"/>
  <c r="O118" i="30" s="1"/>
  <c r="O194" i="29"/>
  <c r="O175" i="29"/>
  <c r="O67" i="29"/>
  <c r="O120" i="29" s="1"/>
  <c r="O196" i="30"/>
  <c r="O177" i="30"/>
  <c r="O69" i="30"/>
  <c r="O122" i="30" s="1"/>
  <c r="O186" i="34"/>
  <c r="O167" i="34"/>
  <c r="O59" i="34"/>
  <c r="O112" i="34" s="1"/>
  <c r="O172" i="34"/>
  <c r="O191" i="34"/>
  <c r="O64" i="34"/>
  <c r="O117" i="34" s="1"/>
  <c r="O191" i="36"/>
  <c r="O172" i="36"/>
  <c r="O64" i="36"/>
  <c r="O117" i="36" s="1"/>
  <c r="O185" i="36"/>
  <c r="O166" i="36"/>
  <c r="O58" i="36"/>
  <c r="O111" i="36" s="1"/>
  <c r="M204" i="31"/>
  <c r="M206" i="31" s="1"/>
  <c r="L215" i="31"/>
  <c r="L219" i="31"/>
  <c r="M199" i="31"/>
  <c r="M205" i="31"/>
  <c r="M207" i="31" s="1"/>
  <c r="K206" i="36"/>
  <c r="K208" i="36" s="1"/>
  <c r="N35" i="36"/>
  <c r="L199" i="35"/>
  <c r="L200" i="36"/>
  <c r="L201" i="36" s="1"/>
  <c r="K219" i="36"/>
  <c r="K220" i="36" s="1"/>
  <c r="K222" i="36" s="1"/>
  <c r="L180" i="36"/>
  <c r="L199" i="36"/>
  <c r="K215" i="36"/>
  <c r="L204" i="36"/>
  <c r="L206" i="36" s="1"/>
  <c r="L205" i="36"/>
  <c r="L207" i="36" s="1"/>
  <c r="L180" i="35"/>
  <c r="M179" i="36"/>
  <c r="M204" i="36" s="1"/>
  <c r="M198" i="36"/>
  <c r="M212" i="36" s="1"/>
  <c r="M214" i="36" s="1"/>
  <c r="N124" i="36"/>
  <c r="N108" i="28" s="1"/>
  <c r="N92" i="28" s="1"/>
  <c r="O28" i="36"/>
  <c r="O31" i="36"/>
  <c r="O32" i="36"/>
  <c r="O30" i="36"/>
  <c r="O23" i="36"/>
  <c r="O26" i="36"/>
  <c r="O25" i="36"/>
  <c r="O24" i="36"/>
  <c r="O29" i="36"/>
  <c r="L219" i="36"/>
  <c r="L213" i="36"/>
  <c r="L215" i="36" s="1"/>
  <c r="O33" i="36"/>
  <c r="O22" i="36"/>
  <c r="J216" i="35"/>
  <c r="J220" i="35"/>
  <c r="J222" i="35" s="1"/>
  <c r="O29" i="35"/>
  <c r="M179" i="35"/>
  <c r="M198" i="35"/>
  <c r="K218" i="35"/>
  <c r="K206" i="35"/>
  <c r="K208" i="35" s="1"/>
  <c r="L212" i="35"/>
  <c r="L214" i="35" s="1"/>
  <c r="L205" i="35"/>
  <c r="L207" i="35" s="1"/>
  <c r="K219" i="35"/>
  <c r="K213" i="35"/>
  <c r="K215" i="35" s="1"/>
  <c r="O21" i="35"/>
  <c r="N35" i="35"/>
  <c r="L211" i="35"/>
  <c r="L204" i="35"/>
  <c r="L200" i="35"/>
  <c r="L201" i="35" s="1"/>
  <c r="O32" i="35"/>
  <c r="M198" i="34"/>
  <c r="M205" i="34" s="1"/>
  <c r="M207" i="34" s="1"/>
  <c r="O21" i="34"/>
  <c r="N35" i="34"/>
  <c r="O33" i="34"/>
  <c r="O25" i="34"/>
  <c r="K218" i="34"/>
  <c r="K207" i="34"/>
  <c r="K208" i="34" s="1"/>
  <c r="O22" i="34"/>
  <c r="O28" i="34"/>
  <c r="K213" i="34"/>
  <c r="K215" i="34" s="1"/>
  <c r="K219" i="34"/>
  <c r="L199" i="34"/>
  <c r="O31" i="34"/>
  <c r="O26" i="34"/>
  <c r="O30" i="34"/>
  <c r="L205" i="34"/>
  <c r="L207" i="34" s="1"/>
  <c r="L212" i="34"/>
  <c r="L214" i="34" s="1"/>
  <c r="O24" i="34"/>
  <c r="L211" i="34"/>
  <c r="L204" i="34"/>
  <c r="L200" i="34"/>
  <c r="L201" i="34" s="1"/>
  <c r="J220" i="34"/>
  <c r="J222" i="34" s="1"/>
  <c r="O27" i="34"/>
  <c r="O32" i="34"/>
  <c r="J216" i="34"/>
  <c r="M179" i="34"/>
  <c r="O23" i="34"/>
  <c r="O29" i="34"/>
  <c r="L180" i="34"/>
  <c r="N179" i="31"/>
  <c r="N198" i="31"/>
  <c r="N212" i="31" s="1"/>
  <c r="N214" i="31" s="1"/>
  <c r="O21" i="10"/>
  <c r="M88" i="28"/>
  <c r="O20" i="2"/>
  <c r="M125" i="31"/>
  <c r="L89" i="28"/>
  <c r="L109" i="28"/>
  <c r="L88" i="28"/>
  <c r="L101" i="28"/>
  <c r="O29" i="32"/>
  <c r="D38" i="47" s="1"/>
  <c r="N94" i="32"/>
  <c r="N104" i="28" s="1"/>
  <c r="K93" i="28"/>
  <c r="L125" i="34"/>
  <c r="K24" i="28"/>
  <c r="K14" i="28"/>
  <c r="K12" i="28"/>
  <c r="L125" i="35"/>
  <c r="K25" i="28"/>
  <c r="K9" i="28" s="1"/>
  <c r="L125" i="36"/>
  <c r="K26" i="28"/>
  <c r="K10" i="28" s="1"/>
  <c r="M95" i="32"/>
  <c r="M113" i="10"/>
  <c r="M15" i="28" s="1"/>
  <c r="L95" i="2"/>
  <c r="J27" i="28"/>
  <c r="J6" i="28"/>
  <c r="J11" i="28" s="1"/>
  <c r="K5" i="47" s="1"/>
  <c r="J19" i="28"/>
  <c r="L125" i="29"/>
  <c r="L16" i="28" s="1"/>
  <c r="L125" i="30"/>
  <c r="L17" i="28" s="1"/>
  <c r="L199" i="30"/>
  <c r="L113" i="33"/>
  <c r="L23" i="28" s="1"/>
  <c r="L7" i="28" s="1"/>
  <c r="L199" i="29"/>
  <c r="L180" i="29"/>
  <c r="J220" i="29"/>
  <c r="J222" i="29" s="1"/>
  <c r="J216" i="29"/>
  <c r="J220" i="30"/>
  <c r="J222" i="30" s="1"/>
  <c r="J216" i="30"/>
  <c r="O29" i="33"/>
  <c r="L205" i="29"/>
  <c r="L207" i="29" s="1"/>
  <c r="L212" i="29"/>
  <c r="L214" i="29" s="1"/>
  <c r="O25" i="29"/>
  <c r="M112" i="33"/>
  <c r="M105" i="28" s="1"/>
  <c r="M89" i="28" s="1"/>
  <c r="O32" i="30"/>
  <c r="O31" i="33"/>
  <c r="K206" i="30"/>
  <c r="K208" i="30" s="1"/>
  <c r="K218" i="30"/>
  <c r="O32" i="29"/>
  <c r="O22" i="33"/>
  <c r="O21" i="29"/>
  <c r="N35" i="29"/>
  <c r="O31" i="30"/>
  <c r="L204" i="29"/>
  <c r="L211" i="29"/>
  <c r="L200" i="29"/>
  <c r="L201" i="29" s="1"/>
  <c r="O25" i="30"/>
  <c r="O29" i="30"/>
  <c r="O31" i="29"/>
  <c r="O30" i="33"/>
  <c r="M198" i="30"/>
  <c r="O27" i="29"/>
  <c r="K206" i="29"/>
  <c r="K208" i="29" s="1"/>
  <c r="K218" i="29"/>
  <c r="O26" i="29"/>
  <c r="O24" i="33"/>
  <c r="O22" i="29"/>
  <c r="O24" i="30"/>
  <c r="M124" i="29"/>
  <c r="M98" i="28" s="1"/>
  <c r="M90" i="28" s="1"/>
  <c r="O30" i="29"/>
  <c r="K213" i="29"/>
  <c r="K215" i="29" s="1"/>
  <c r="K219" i="29"/>
  <c r="O23" i="30"/>
  <c r="O28" i="30"/>
  <c r="M179" i="29"/>
  <c r="O28" i="29"/>
  <c r="M124" i="30"/>
  <c r="M99" i="28" s="1"/>
  <c r="M91" i="28" s="1"/>
  <c r="L205" i="30"/>
  <c r="L207" i="30" s="1"/>
  <c r="L212" i="30"/>
  <c r="L214" i="30" s="1"/>
  <c r="O30" i="30"/>
  <c r="M198" i="29"/>
  <c r="O23" i="29"/>
  <c r="O26" i="33"/>
  <c r="N35" i="30"/>
  <c r="O21" i="30"/>
  <c r="O32" i="33"/>
  <c r="O33" i="29"/>
  <c r="O29" i="29"/>
  <c r="O33" i="33"/>
  <c r="O27" i="30"/>
  <c r="O24" i="29"/>
  <c r="O22" i="30"/>
  <c r="O25" i="33"/>
  <c r="O33" i="30"/>
  <c r="M179" i="30"/>
  <c r="K213" i="30"/>
  <c r="K215" i="30" s="1"/>
  <c r="K219" i="30"/>
  <c r="O27" i="33"/>
  <c r="O21" i="33"/>
  <c r="N35" i="33"/>
  <c r="L204" i="30"/>
  <c r="L200" i="30"/>
  <c r="L201" i="30" s="1"/>
  <c r="L211" i="30"/>
  <c r="O26" i="30"/>
  <c r="O28" i="33"/>
  <c r="L180" i="30"/>
  <c r="O35" i="31"/>
  <c r="D37" i="47" s="1"/>
  <c r="M219" i="31"/>
  <c r="M213" i="31"/>
  <c r="M215" i="31" s="1"/>
  <c r="N112" i="10"/>
  <c r="N97" i="28" s="1"/>
  <c r="O27" i="2"/>
  <c r="N94" i="2"/>
  <c r="N96" i="28" s="1"/>
  <c r="N29" i="2"/>
  <c r="N180" i="31" l="1"/>
  <c r="O98" i="33"/>
  <c r="O59" i="2"/>
  <c r="AG34" i="28"/>
  <c r="L216" i="31"/>
  <c r="L220" i="31"/>
  <c r="L222" i="31" s="1"/>
  <c r="O71" i="30"/>
  <c r="O110" i="30"/>
  <c r="O71" i="35"/>
  <c r="O110" i="35"/>
  <c r="O124" i="35" s="1"/>
  <c r="O107" i="28" s="1"/>
  <c r="O71" i="34"/>
  <c r="O110" i="34"/>
  <c r="O124" i="34" s="1"/>
  <c r="M208" i="31"/>
  <c r="M216" i="31" s="1"/>
  <c r="M218" i="31"/>
  <c r="M220" i="31" s="1"/>
  <c r="M222" i="31" s="1"/>
  <c r="O71" i="29"/>
  <c r="O110" i="29"/>
  <c r="O71" i="36"/>
  <c r="O114" i="36"/>
  <c r="O124" i="36" s="1"/>
  <c r="O108" i="28" s="1"/>
  <c r="O92" i="28" s="1"/>
  <c r="O71" i="10"/>
  <c r="O98" i="10"/>
  <c r="O112" i="10" s="1"/>
  <c r="O97" i="28" s="1"/>
  <c r="O35" i="10"/>
  <c r="D34" i="47" s="1"/>
  <c r="N211" i="31"/>
  <c r="N219" i="31" s="1"/>
  <c r="N205" i="31"/>
  <c r="N207" i="31" s="1"/>
  <c r="K216" i="36"/>
  <c r="M180" i="36"/>
  <c r="N204" i="31"/>
  <c r="N206" i="31" s="1"/>
  <c r="M205" i="36"/>
  <c r="M207" i="36" s="1"/>
  <c r="M200" i="36"/>
  <c r="M201" i="36" s="1"/>
  <c r="K220" i="34"/>
  <c r="K222" i="34" s="1"/>
  <c r="M199" i="36"/>
  <c r="M211" i="36"/>
  <c r="M219" i="36" s="1"/>
  <c r="L208" i="36"/>
  <c r="L216" i="36" s="1"/>
  <c r="L218" i="36"/>
  <c r="L220" i="36" s="1"/>
  <c r="L222" i="36" s="1"/>
  <c r="N198" i="36"/>
  <c r="N205" i="36" s="1"/>
  <c r="N207" i="36" s="1"/>
  <c r="N179" i="36"/>
  <c r="M206" i="36"/>
  <c r="O35" i="36"/>
  <c r="D42" i="47" s="1"/>
  <c r="K220" i="35"/>
  <c r="K222" i="35" s="1"/>
  <c r="N179" i="35"/>
  <c r="N211" i="35" s="1"/>
  <c r="L218" i="35"/>
  <c r="L206" i="35"/>
  <c r="L208" i="35" s="1"/>
  <c r="O35" i="35"/>
  <c r="D41" i="47" s="1"/>
  <c r="L213" i="35"/>
  <c r="L215" i="35" s="1"/>
  <c r="L219" i="35"/>
  <c r="M205" i="35"/>
  <c r="M207" i="35" s="1"/>
  <c r="M212" i="35"/>
  <c r="M214" i="35" s="1"/>
  <c r="M211" i="35"/>
  <c r="M204" i="35"/>
  <c r="M200" i="35"/>
  <c r="M201" i="35" s="1"/>
  <c r="N198" i="35"/>
  <c r="K216" i="35"/>
  <c r="M180" i="35"/>
  <c r="M199" i="35"/>
  <c r="K216" i="34"/>
  <c r="M212" i="34"/>
  <c r="M214" i="34" s="1"/>
  <c r="M199" i="34"/>
  <c r="L206" i="34"/>
  <c r="L208" i="34" s="1"/>
  <c r="L218" i="34"/>
  <c r="M180" i="34"/>
  <c r="L213" i="34"/>
  <c r="L215" i="34" s="1"/>
  <c r="L219" i="34"/>
  <c r="M211" i="34"/>
  <c r="M204" i="34"/>
  <c r="M200" i="34"/>
  <c r="M201" i="34" s="1"/>
  <c r="N179" i="34"/>
  <c r="N198" i="34"/>
  <c r="O35" i="34"/>
  <c r="D40" i="47" s="1"/>
  <c r="N200" i="31"/>
  <c r="N201" i="31" s="1"/>
  <c r="N199" i="31"/>
  <c r="O198" i="31"/>
  <c r="O205" i="31" s="1"/>
  <c r="O207" i="31" s="1"/>
  <c r="O179" i="31"/>
  <c r="M109" i="28"/>
  <c r="N88" i="28"/>
  <c r="N95" i="32"/>
  <c r="N22" i="28" s="1"/>
  <c r="M22" i="28"/>
  <c r="N125" i="31"/>
  <c r="N18" i="28" s="1"/>
  <c r="M18" i="28"/>
  <c r="M101" i="28"/>
  <c r="M93" i="28"/>
  <c r="L93" i="28"/>
  <c r="M125" i="34"/>
  <c r="L24" i="28"/>
  <c r="M125" i="36"/>
  <c r="L26" i="28"/>
  <c r="M125" i="35"/>
  <c r="L25" i="28"/>
  <c r="M95" i="2"/>
  <c r="L12" i="28"/>
  <c r="L14" i="28"/>
  <c r="O94" i="32"/>
  <c r="K27" i="28"/>
  <c r="K8" i="28"/>
  <c r="K6" i="28"/>
  <c r="K19" i="28"/>
  <c r="N113" i="10"/>
  <c r="N15" i="28" s="1"/>
  <c r="M125" i="30"/>
  <c r="M17" i="28" s="1"/>
  <c r="M125" i="29"/>
  <c r="M16" i="28" s="1"/>
  <c r="M113" i="33"/>
  <c r="M23" i="28" s="1"/>
  <c r="M7" i="28" s="1"/>
  <c r="M180" i="29"/>
  <c r="K216" i="29"/>
  <c r="O35" i="30"/>
  <c r="D36" i="47" s="1"/>
  <c r="N112" i="33"/>
  <c r="N105" i="28" s="1"/>
  <c r="N89" i="28" s="1"/>
  <c r="O35" i="33"/>
  <c r="D39" i="47" s="1"/>
  <c r="N124" i="30"/>
  <c r="N99" i="28" s="1"/>
  <c r="N91" i="28" s="1"/>
  <c r="M199" i="29"/>
  <c r="M205" i="29"/>
  <c r="M207" i="29" s="1"/>
  <c r="M212" i="29"/>
  <c r="M214" i="29" s="1"/>
  <c r="N179" i="29"/>
  <c r="N179" i="30"/>
  <c r="M205" i="30"/>
  <c r="M207" i="30" s="1"/>
  <c r="M212" i="30"/>
  <c r="M214" i="30" s="1"/>
  <c r="L213" i="29"/>
  <c r="L215" i="29" s="1"/>
  <c r="L219" i="29"/>
  <c r="O35" i="29"/>
  <c r="D35" i="47" s="1"/>
  <c r="L213" i="30"/>
  <c r="L215" i="30" s="1"/>
  <c r="L219" i="30"/>
  <c r="L206" i="29"/>
  <c r="L208" i="29" s="1"/>
  <c r="L218" i="29"/>
  <c r="N198" i="29"/>
  <c r="M180" i="30"/>
  <c r="M204" i="29"/>
  <c r="M211" i="29"/>
  <c r="M200" i="29"/>
  <c r="M201" i="29" s="1"/>
  <c r="K220" i="29"/>
  <c r="K222" i="29" s="1"/>
  <c r="N124" i="29"/>
  <c r="N98" i="28" s="1"/>
  <c r="N90" i="28" s="1"/>
  <c r="K220" i="30"/>
  <c r="K222" i="30" s="1"/>
  <c r="L206" i="30"/>
  <c r="L208" i="30" s="1"/>
  <c r="L218" i="30"/>
  <c r="M211" i="30"/>
  <c r="M204" i="30"/>
  <c r="M200" i="30"/>
  <c r="M201" i="30" s="1"/>
  <c r="N198" i="30"/>
  <c r="K216" i="30"/>
  <c r="M199" i="30"/>
  <c r="O94" i="2"/>
  <c r="O96" i="28" s="1"/>
  <c r="O29" i="2"/>
  <c r="D33" i="47" s="1"/>
  <c r="O180" i="31" l="1"/>
  <c r="AH34" i="28"/>
  <c r="N213" i="31"/>
  <c r="N215" i="31" s="1"/>
  <c r="N218" i="31"/>
  <c r="N220" i="31" s="1"/>
  <c r="N222" i="31" s="1"/>
  <c r="N208" i="31"/>
  <c r="O212" i="31"/>
  <c r="O214" i="31" s="1"/>
  <c r="M208" i="36"/>
  <c r="M213" i="36"/>
  <c r="M215" i="36" s="1"/>
  <c r="O199" i="31"/>
  <c r="N200" i="36"/>
  <c r="N201" i="36" s="1"/>
  <c r="M218" i="36"/>
  <c r="M220" i="36" s="1"/>
  <c r="M222" i="36" s="1"/>
  <c r="N204" i="35"/>
  <c r="N206" i="35" s="1"/>
  <c r="N180" i="35"/>
  <c r="O200" i="31"/>
  <c r="O201" i="31" s="1"/>
  <c r="O211" i="31"/>
  <c r="O213" i="31" s="1"/>
  <c r="N180" i="36"/>
  <c r="O204" i="31"/>
  <c r="O218" i="31" s="1"/>
  <c r="N212" i="36"/>
  <c r="N214" i="36" s="1"/>
  <c r="N204" i="36"/>
  <c r="N218" i="36" s="1"/>
  <c r="N211" i="36"/>
  <c r="L216" i="34"/>
  <c r="N199" i="34"/>
  <c r="N180" i="34"/>
  <c r="N199" i="36"/>
  <c r="N199" i="35"/>
  <c r="O198" i="36"/>
  <c r="O179" i="36"/>
  <c r="O204" i="36" s="1"/>
  <c r="O179" i="35"/>
  <c r="L220" i="35"/>
  <c r="L222" i="35" s="1"/>
  <c r="M219" i="35"/>
  <c r="M213" i="35"/>
  <c r="M215" i="35" s="1"/>
  <c r="N205" i="35"/>
  <c r="N207" i="35" s="1"/>
  <c r="N212" i="35"/>
  <c r="N214" i="35" s="1"/>
  <c r="L216" i="35"/>
  <c r="N200" i="35"/>
  <c r="N201" i="35" s="1"/>
  <c r="M218" i="35"/>
  <c r="M206" i="35"/>
  <c r="M208" i="35" s="1"/>
  <c r="O198" i="35"/>
  <c r="N213" i="35"/>
  <c r="O198" i="34"/>
  <c r="O179" i="34"/>
  <c r="N211" i="34"/>
  <c r="N200" i="34"/>
  <c r="N201" i="34" s="1"/>
  <c r="N204" i="34"/>
  <c r="O201" i="34"/>
  <c r="O106" i="28"/>
  <c r="N205" i="34"/>
  <c r="N207" i="34" s="1"/>
  <c r="N212" i="34"/>
  <c r="N214" i="34" s="1"/>
  <c r="M206" i="34"/>
  <c r="M208" i="34" s="1"/>
  <c r="M218" i="34"/>
  <c r="M213" i="34"/>
  <c r="M215" i="34" s="1"/>
  <c r="M219" i="34"/>
  <c r="L220" i="34"/>
  <c r="L222" i="34" s="1"/>
  <c r="O125" i="31"/>
  <c r="O18" i="28" s="1"/>
  <c r="N95" i="2"/>
  <c r="O95" i="2" s="1"/>
  <c r="M12" i="28"/>
  <c r="M14" i="28"/>
  <c r="N125" i="35"/>
  <c r="M25" i="28"/>
  <c r="M9" i="28" s="1"/>
  <c r="N109" i="28"/>
  <c r="N125" i="36"/>
  <c r="M26" i="28"/>
  <c r="M10" i="28" s="1"/>
  <c r="N101" i="28"/>
  <c r="O95" i="32"/>
  <c r="O22" i="28" s="1"/>
  <c r="O104" i="28"/>
  <c r="O88" i="28" s="1"/>
  <c r="N93" i="28"/>
  <c r="N125" i="34"/>
  <c r="M24" i="28"/>
  <c r="M8" i="28" s="1"/>
  <c r="N125" i="30"/>
  <c r="N17" i="28" s="1"/>
  <c r="L8" i="28"/>
  <c r="K11" i="28"/>
  <c r="L5" i="47" s="1"/>
  <c r="L27" i="28"/>
  <c r="L10" i="28"/>
  <c r="L9" i="28"/>
  <c r="L6" i="28"/>
  <c r="L19" i="28"/>
  <c r="O113" i="10"/>
  <c r="O15" i="28" s="1"/>
  <c r="N125" i="29"/>
  <c r="N16" i="28" s="1"/>
  <c r="N113" i="33"/>
  <c r="N23" i="28" s="1"/>
  <c r="N7" i="28" s="1"/>
  <c r="N180" i="29"/>
  <c r="N180" i="30"/>
  <c r="N199" i="30"/>
  <c r="L216" i="29"/>
  <c r="N199" i="29"/>
  <c r="M218" i="30"/>
  <c r="M206" i="30"/>
  <c r="M208" i="30" s="1"/>
  <c r="O124" i="30"/>
  <c r="O99" i="28" s="1"/>
  <c r="O91" i="28" s="1"/>
  <c r="M219" i="30"/>
  <c r="M213" i="30"/>
  <c r="M215" i="30" s="1"/>
  <c r="N205" i="29"/>
  <c r="N207" i="29" s="1"/>
  <c r="N212" i="29"/>
  <c r="N214" i="29" s="1"/>
  <c r="L216" i="30"/>
  <c r="N211" i="29"/>
  <c r="N200" i="29"/>
  <c r="N201" i="29" s="1"/>
  <c r="N204" i="29"/>
  <c r="O179" i="30"/>
  <c r="N205" i="30"/>
  <c r="N207" i="30" s="1"/>
  <c r="N212" i="30"/>
  <c r="N214" i="30" s="1"/>
  <c r="L220" i="30"/>
  <c r="L222" i="30" s="1"/>
  <c r="M213" i="29"/>
  <c r="M215" i="29" s="1"/>
  <c r="M219" i="29"/>
  <c r="L220" i="29"/>
  <c r="L222" i="29" s="1"/>
  <c r="O198" i="30"/>
  <c r="M218" i="29"/>
  <c r="M206" i="29"/>
  <c r="M208" i="29" s="1"/>
  <c r="O179" i="29"/>
  <c r="O112" i="33"/>
  <c r="O105" i="28" s="1"/>
  <c r="O89" i="28" s="1"/>
  <c r="O198" i="29"/>
  <c r="N204" i="30"/>
  <c r="N211" i="30"/>
  <c r="N200" i="30"/>
  <c r="N201" i="30" s="1"/>
  <c r="O124" i="29"/>
  <c r="O98" i="28" s="1"/>
  <c r="O206" i="31" l="1"/>
  <c r="O208" i="31" s="1"/>
  <c r="N216" i="31"/>
  <c r="O215" i="31"/>
  <c r="M216" i="36"/>
  <c r="N206" i="36"/>
  <c r="N208" i="36" s="1"/>
  <c r="N219" i="35"/>
  <c r="M216" i="35"/>
  <c r="O219" i="31"/>
  <c r="O220" i="31" s="1"/>
  <c r="O180" i="35"/>
  <c r="M220" i="35"/>
  <c r="M222" i="35" s="1"/>
  <c r="O199" i="34"/>
  <c r="N219" i="36"/>
  <c r="N220" i="36" s="1"/>
  <c r="N222" i="36" s="1"/>
  <c r="O199" i="36"/>
  <c r="O180" i="36"/>
  <c r="M220" i="34"/>
  <c r="M222" i="34" s="1"/>
  <c r="N213" i="36"/>
  <c r="N215" i="36" s="1"/>
  <c r="O211" i="36"/>
  <c r="O213" i="36" s="1"/>
  <c r="O200" i="36"/>
  <c r="O201" i="36" s="1"/>
  <c r="O205" i="36"/>
  <c r="O207" i="36" s="1"/>
  <c r="O212" i="36"/>
  <c r="O214" i="36" s="1"/>
  <c r="O206" i="36"/>
  <c r="N215" i="35"/>
  <c r="O212" i="35"/>
  <c r="O214" i="35" s="1"/>
  <c r="O205" i="35"/>
  <c r="O207" i="35" s="1"/>
  <c r="N208" i="35"/>
  <c r="O199" i="35"/>
  <c r="N218" i="35"/>
  <c r="O204" i="35"/>
  <c r="O211" i="35"/>
  <c r="O200" i="35"/>
  <c r="O201" i="35" s="1"/>
  <c r="N206" i="34"/>
  <c r="N208" i="34" s="1"/>
  <c r="N218" i="34"/>
  <c r="M216" i="34"/>
  <c r="N213" i="34"/>
  <c r="N215" i="34" s="1"/>
  <c r="N219" i="34"/>
  <c r="O180" i="34"/>
  <c r="O211" i="34"/>
  <c r="O204" i="34"/>
  <c r="O90" i="28"/>
  <c r="O93" i="28" s="1"/>
  <c r="O212" i="34"/>
  <c r="O214" i="34" s="1"/>
  <c r="O205" i="34"/>
  <c r="O207" i="34" s="1"/>
  <c r="O14" i="28"/>
  <c r="M27" i="28"/>
  <c r="N14" i="28"/>
  <c r="N12" i="28"/>
  <c r="O109" i="28"/>
  <c r="O125" i="36"/>
  <c r="N26" i="28"/>
  <c r="N10" i="28" s="1"/>
  <c r="O125" i="35"/>
  <c r="N25" i="28"/>
  <c r="N9" i="28" s="1"/>
  <c r="O125" i="34"/>
  <c r="N24" i="28"/>
  <c r="O101" i="28"/>
  <c r="M19" i="28"/>
  <c r="M6" i="28"/>
  <c r="M11" i="28" s="1"/>
  <c r="N5" i="47" s="1"/>
  <c r="O113" i="33"/>
  <c r="O23" i="28" s="1"/>
  <c r="O7" i="28" s="1"/>
  <c r="O125" i="30"/>
  <c r="O17" i="28" s="1"/>
  <c r="L11" i="28"/>
  <c r="M5" i="47" s="1"/>
  <c r="O199" i="29"/>
  <c r="O125" i="29"/>
  <c r="O16" i="28" s="1"/>
  <c r="M220" i="29"/>
  <c r="M222" i="29" s="1"/>
  <c r="M216" i="29"/>
  <c r="O204" i="29"/>
  <c r="O211" i="29"/>
  <c r="O200" i="29"/>
  <c r="O201" i="29" s="1"/>
  <c r="O211" i="30"/>
  <c r="O180" i="30"/>
  <c r="O204" i="30"/>
  <c r="O200" i="30"/>
  <c r="O201" i="30" s="1"/>
  <c r="N213" i="30"/>
  <c r="N215" i="30" s="1"/>
  <c r="N219" i="30"/>
  <c r="N206" i="30"/>
  <c r="N208" i="30" s="1"/>
  <c r="N218" i="30"/>
  <c r="O199" i="30"/>
  <c r="O212" i="30"/>
  <c r="O214" i="30" s="1"/>
  <c r="O205" i="30"/>
  <c r="O207" i="30" s="1"/>
  <c r="O180" i="29"/>
  <c r="O212" i="29"/>
  <c r="O214" i="29" s="1"/>
  <c r="O205" i="29"/>
  <c r="O207" i="29" s="1"/>
  <c r="N206" i="29"/>
  <c r="N208" i="29" s="1"/>
  <c r="N218" i="29"/>
  <c r="M216" i="30"/>
  <c r="M220" i="30"/>
  <c r="M222" i="30" s="1"/>
  <c r="N213" i="29"/>
  <c r="N215" i="29" s="1"/>
  <c r="N219" i="29"/>
  <c r="O216" i="31" l="1"/>
  <c r="N216" i="36"/>
  <c r="N220" i="35"/>
  <c r="N222" i="35" s="1"/>
  <c r="N216" i="35"/>
  <c r="O215" i="36"/>
  <c r="O219" i="36"/>
  <c r="O208" i="36"/>
  <c r="O218" i="36"/>
  <c r="O219" i="35"/>
  <c r="O213" i="35"/>
  <c r="O215" i="35" s="1"/>
  <c r="O218" i="35"/>
  <c r="O206" i="35"/>
  <c r="O208" i="35" s="1"/>
  <c r="O218" i="34"/>
  <c r="O206" i="34"/>
  <c r="O208" i="34" s="1"/>
  <c r="O219" i="34"/>
  <c r="O213" i="34"/>
  <c r="O215" i="34" s="1"/>
  <c r="N220" i="34"/>
  <c r="N222" i="34" s="1"/>
  <c r="N216" i="34"/>
  <c r="N27" i="28"/>
  <c r="N8" i="28"/>
  <c r="O6" i="28"/>
  <c r="O19" i="28"/>
  <c r="O24" i="28"/>
  <c r="N6" i="28"/>
  <c r="N19" i="28"/>
  <c r="O12" i="28"/>
  <c r="O25" i="28"/>
  <c r="O9" i="28" s="1"/>
  <c r="O26" i="28"/>
  <c r="O10" i="28" s="1"/>
  <c r="N216" i="30"/>
  <c r="N220" i="29"/>
  <c r="N222" i="29" s="1"/>
  <c r="N220" i="30"/>
  <c r="N222" i="30" s="1"/>
  <c r="O219" i="29"/>
  <c r="O213" i="29"/>
  <c r="O215" i="29" s="1"/>
  <c r="N216" i="29"/>
  <c r="O218" i="29"/>
  <c r="O206" i="29"/>
  <c r="O208" i="29" s="1"/>
  <c r="O206" i="30"/>
  <c r="O208" i="30" s="1"/>
  <c r="O218" i="30"/>
  <c r="O213" i="30"/>
  <c r="O215" i="30" s="1"/>
  <c r="O219" i="30"/>
  <c r="O220" i="34" l="1"/>
  <c r="O220" i="36"/>
  <c r="O216" i="34"/>
  <c r="O216" i="36"/>
  <c r="O216" i="35"/>
  <c r="O220" i="35"/>
  <c r="N11" i="28"/>
  <c r="O5" i="47" s="1"/>
  <c r="O8" i="28"/>
  <c r="O11" i="28" s="1"/>
  <c r="O27" i="28"/>
  <c r="O220" i="29"/>
  <c r="O216" i="30"/>
  <c r="O216" i="29"/>
  <c r="O220" i="30"/>
  <c r="P67" i="28" l="1"/>
  <c r="P93" i="28" l="1"/>
  <c r="P11" i="28" s="1"/>
</calcChain>
</file>

<file path=xl/sharedStrings.xml><?xml version="1.0" encoding="utf-8"?>
<sst xmlns="http://schemas.openxmlformats.org/spreadsheetml/2006/main" count="3197" uniqueCount="307">
  <si>
    <t>Building Shell</t>
  </si>
  <si>
    <t>Cooling</t>
  </si>
  <si>
    <t>Freezer</t>
  </si>
  <si>
    <t>HVAC</t>
  </si>
  <si>
    <t>Lighting</t>
  </si>
  <si>
    <t>Miscellaneous</t>
  </si>
  <si>
    <t>Pool Spa</t>
  </si>
  <si>
    <t>Refrigeration</t>
  </si>
  <si>
    <t>Water Heating</t>
  </si>
  <si>
    <t>Heating</t>
  </si>
  <si>
    <t>End Use</t>
  </si>
  <si>
    <t xml:space="preserve"> </t>
  </si>
  <si>
    <t>Load Shapes</t>
  </si>
  <si>
    <t>Net to Gross</t>
  </si>
  <si>
    <t>Rebasing</t>
  </si>
  <si>
    <t>TD</t>
  </si>
  <si>
    <t>1M Monthly TD</t>
  </si>
  <si>
    <t>1M Cumulative TD</t>
  </si>
  <si>
    <t>Air Comp</t>
  </si>
  <si>
    <t>Cooking</t>
  </si>
  <si>
    <t>Ext Lighting</t>
  </si>
  <si>
    <t>Motors</t>
  </si>
  <si>
    <t>Process</t>
  </si>
  <si>
    <t>Monthly kWh</t>
  </si>
  <si>
    <t xml:space="preserve"> Monthly TD</t>
  </si>
  <si>
    <t xml:space="preserve"> Cumulative TD</t>
  </si>
  <si>
    <t>Margin Rates</t>
  </si>
  <si>
    <t>1M</t>
  </si>
  <si>
    <t>2M</t>
  </si>
  <si>
    <t>3M</t>
  </si>
  <si>
    <t>4M</t>
  </si>
  <si>
    <t>11M</t>
  </si>
  <si>
    <t>Total</t>
  </si>
  <si>
    <t>Grand Total</t>
  </si>
  <si>
    <t>kWh Savings</t>
  </si>
  <si>
    <t>Industrial</t>
  </si>
  <si>
    <t xml:space="preserve">Cumulative TD </t>
  </si>
  <si>
    <t>Commercial</t>
  </si>
  <si>
    <t>ALL</t>
  </si>
  <si>
    <t>C/I Breakdown</t>
  </si>
  <si>
    <t>Motors(uses bus. load shape)</t>
  </si>
  <si>
    <t>Monthly Total</t>
  </si>
  <si>
    <t>May</t>
  </si>
  <si>
    <t>Single Family Income Eligible</t>
  </si>
  <si>
    <t>Multifamily Income Eligible</t>
  </si>
  <si>
    <t>Water Heating BUS</t>
  </si>
  <si>
    <t>Refrigeration BUS</t>
  </si>
  <si>
    <t>Process BUS</t>
  </si>
  <si>
    <t>Motors BUS</t>
  </si>
  <si>
    <t>Miscellaneous BUS</t>
  </si>
  <si>
    <t>Lighting BUS</t>
  </si>
  <si>
    <t>HVAC BUS</t>
  </si>
  <si>
    <t>Heating BUS</t>
  </si>
  <si>
    <t>Ext Lighting BUS</t>
  </si>
  <si>
    <t>Cooling BUS</t>
  </si>
  <si>
    <t>Cooking BUS</t>
  </si>
  <si>
    <t>Building Shell BUS</t>
  </si>
  <si>
    <t>Air Comp BUS</t>
  </si>
  <si>
    <t>Business Social Services</t>
  </si>
  <si>
    <t>TD = MS * NMR * NTGF</t>
  </si>
  <si>
    <t>Throughput disincentive</t>
  </si>
  <si>
    <t xml:space="preserve">MS </t>
  </si>
  <si>
    <t>NMR</t>
  </si>
  <si>
    <t>Net Margin Revenue</t>
  </si>
  <si>
    <t>NTGF</t>
  </si>
  <si>
    <t>Net to gross factor</t>
  </si>
  <si>
    <t>MS = ((MAS cm/2)+CAS pm - RB )* LS</t>
  </si>
  <si>
    <t>MAS</t>
  </si>
  <si>
    <t xml:space="preserve">CM </t>
  </si>
  <si>
    <t>Current Month</t>
  </si>
  <si>
    <t>CAS</t>
  </si>
  <si>
    <t>PM</t>
  </si>
  <si>
    <t>Prior Month</t>
  </si>
  <si>
    <t>RB</t>
  </si>
  <si>
    <t>Rebasing Adjustment</t>
  </si>
  <si>
    <t xml:space="preserve">LS </t>
  </si>
  <si>
    <t>Load Shape</t>
  </si>
  <si>
    <t>MAS cm = (MC * ME)</t>
  </si>
  <si>
    <t>MC</t>
  </si>
  <si>
    <t>Measure Count</t>
  </si>
  <si>
    <t>ME</t>
  </si>
  <si>
    <t>Measure Energy</t>
  </si>
  <si>
    <t>DRENE = (ES * NMR* NTGF)</t>
  </si>
  <si>
    <t xml:space="preserve">ES </t>
  </si>
  <si>
    <t xml:space="preserve">Monthly TD </t>
  </si>
  <si>
    <t>Energy Savings</t>
  </si>
  <si>
    <t>Monthly Savings</t>
  </si>
  <si>
    <t>Cumulative MAS</t>
  </si>
  <si>
    <t>Misc. End Use</t>
  </si>
  <si>
    <t xml:space="preserve"> Cumulative 2M</t>
  </si>
  <si>
    <t xml:space="preserve"> Cumulative 3M</t>
  </si>
  <si>
    <t xml:space="preserve"> Cumulative 4M</t>
  </si>
  <si>
    <t xml:space="preserve"> Cumulative 11M</t>
  </si>
  <si>
    <t>Rate Class</t>
  </si>
  <si>
    <t>x</t>
  </si>
  <si>
    <t>Review Date</t>
  </si>
  <si>
    <t>Reporting Month</t>
  </si>
  <si>
    <t>SOX Audit Completed</t>
  </si>
  <si>
    <t>Reviewer Remarks</t>
  </si>
  <si>
    <t>Reviewer Name</t>
  </si>
  <si>
    <t>June</t>
  </si>
  <si>
    <t>July</t>
  </si>
  <si>
    <t>August</t>
  </si>
  <si>
    <t>September</t>
  </si>
  <si>
    <t>October</t>
  </si>
  <si>
    <t>November</t>
  </si>
  <si>
    <t>December</t>
  </si>
  <si>
    <t>Margin                                    Rates</t>
  </si>
  <si>
    <t>Audit Notes</t>
  </si>
  <si>
    <t>Energy Margin Rate</t>
  </si>
  <si>
    <t>Margin Loss per kWh of EE @ Present Rates</t>
  </si>
  <si>
    <t>3M End Use</t>
  </si>
  <si>
    <t>DEMAND MARGIN RATES</t>
  </si>
  <si>
    <t>Demand Margin Rate</t>
  </si>
  <si>
    <t>TD Energy</t>
  </si>
  <si>
    <t>TD Demand</t>
  </si>
  <si>
    <t>Monthly TD TOTALS Check</t>
  </si>
  <si>
    <t>TD Energy Commercial</t>
  </si>
  <si>
    <t>TD Demand Commercial</t>
  </si>
  <si>
    <t>TD Energy Commercial %</t>
  </si>
  <si>
    <t>TD Demand Commercial %</t>
  </si>
  <si>
    <t xml:space="preserve">Commercial % Total </t>
  </si>
  <si>
    <t>TD Energy Industrial</t>
  </si>
  <si>
    <t>TD Demand Industrial</t>
  </si>
  <si>
    <t>TD Energy Industrial %</t>
  </si>
  <si>
    <t>TD Demand  Industriall %</t>
  </si>
  <si>
    <t>Industrial % Total</t>
  </si>
  <si>
    <t>% TOTAL Check</t>
  </si>
  <si>
    <t>Commercial Totals Check</t>
  </si>
  <si>
    <t>Industrial Totals Check</t>
  </si>
  <si>
    <t>4M End Use</t>
  </si>
  <si>
    <t>11M End Use</t>
  </si>
  <si>
    <t>January</t>
  </si>
  <si>
    <t>Februrary</t>
  </si>
  <si>
    <t>March</t>
  </si>
  <si>
    <t xml:space="preserve">2M TOTAL = </t>
  </si>
  <si>
    <t xml:space="preserve">3M TOTAL = </t>
  </si>
  <si>
    <t xml:space="preserve">4M TOTAL = </t>
  </si>
  <si>
    <t xml:space="preserve">11M TOTAL = </t>
  </si>
  <si>
    <r>
      <rPr>
        <sz val="20"/>
        <color theme="1"/>
        <rFont val="Arial Black"/>
        <family val="2"/>
      </rPr>
      <t xml:space="preserve">2M - SGS </t>
    </r>
    <r>
      <rPr>
        <sz val="16"/>
        <color theme="1"/>
        <rFont val="Calibri"/>
        <family val="2"/>
        <scheme val="minor"/>
      </rPr>
      <t>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</si>
  <si>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3M - LGS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</si>
  <si>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4M - SPS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</si>
  <si>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 xml:space="preserve">11M - LPS 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</si>
  <si>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t xml:space="preserve">RESIDENTIAL TOTAL = </t>
  </si>
  <si>
    <t>Income Eliglible</t>
  </si>
  <si>
    <t>Non-Income Eligible</t>
  </si>
  <si>
    <t>2M End Use</t>
  </si>
  <si>
    <t>2M Load Shapes</t>
  </si>
  <si>
    <t>1M Load Shapes</t>
  </si>
  <si>
    <t>1M End Use</t>
  </si>
  <si>
    <t>1M Margin Rates</t>
  </si>
  <si>
    <t>2M Margin Rates</t>
  </si>
  <si>
    <t>Non- Income Eligible</t>
  </si>
  <si>
    <t>Income Eligible</t>
  </si>
  <si>
    <t>Res Demand Response (efficiency savings; not EVENT savings)</t>
  </si>
  <si>
    <t>TOTAL                                                            INCOME ELIGIBLE</t>
  </si>
  <si>
    <t xml:space="preserve">TOTAL                                                           INCOME ELIGIBLE </t>
  </si>
  <si>
    <t>from TRC file</t>
  </si>
  <si>
    <t>unclassified</t>
  </si>
  <si>
    <t>inputs to right (unhide rows 37,41,45,49,53) ---&gt;</t>
  </si>
  <si>
    <t>Incremental</t>
  </si>
  <si>
    <t>check</t>
  </si>
  <si>
    <t>TD = ((Monthly Deemed Savings for current month / 2) + Cumulative Savings for all prior months - Rebasing) * Load Shape * Margin Rate * Net to Gross factor</t>
  </si>
  <si>
    <t>difference</t>
  </si>
  <si>
    <t>April</t>
  </si>
  <si>
    <t>Enel X</t>
  </si>
  <si>
    <t>meeia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</si>
  <si>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</si>
  <si>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</si>
  <si>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</si>
  <si>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</si>
  <si>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</si>
  <si>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</si>
  <si>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</si>
  <si>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</si>
  <si>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</si>
  <si>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</si>
  <si>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</si>
  <si>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cumulative check:</t>
  </si>
  <si>
    <t>cumulative check</t>
  </si>
  <si>
    <t>cumulative</t>
  </si>
  <si>
    <t>Error Checks</t>
  </si>
  <si>
    <t xml:space="preserve">RES kWh ENTRY </t>
  </si>
  <si>
    <t>kWh sum - non-IE</t>
  </si>
  <si>
    <t>kWh sum - IE</t>
  </si>
  <si>
    <t>kWh sum - total</t>
  </si>
  <si>
    <t>BIZ kWh ENTRY</t>
  </si>
  <si>
    <t>BIZ SUM</t>
  </si>
  <si>
    <t>1M - RES</t>
  </si>
  <si>
    <t>11M - LPS</t>
  </si>
  <si>
    <t>4M - SPS</t>
  </si>
  <si>
    <t>3M - LGS</t>
  </si>
  <si>
    <t>2M - SGS</t>
  </si>
  <si>
    <t>LI 1M - RES</t>
  </si>
  <si>
    <t>LI 2M - SGS</t>
  </si>
  <si>
    <t>LI 3M - LGS</t>
  </si>
  <si>
    <t>LI 4M - SPS</t>
  </si>
  <si>
    <t>LI 11M - LPS</t>
  </si>
  <si>
    <t>cumulative kWh</t>
  </si>
  <si>
    <t>cumulative:</t>
  </si>
  <si>
    <t>check:</t>
  </si>
  <si>
    <t>YTD PROGRAM SUMMARY</t>
  </si>
  <si>
    <t>TD Cumulative</t>
  </si>
  <si>
    <t>Total Checks for each Month</t>
  </si>
  <si>
    <t xml:space="preserve">Cumulative Monthly Checks </t>
  </si>
  <si>
    <t>Note: MEEIA filing does not include separate TD margin rates for the Biz DR programs. This is because DR programs are included in the Misc End Use Category.</t>
  </si>
  <si>
    <t>Load Error Check</t>
  </si>
  <si>
    <t>C/I input</t>
  </si>
  <si>
    <r>
      <t xml:space="preserve">ENERGY MARGIN RATES </t>
    </r>
    <r>
      <rPr>
        <b/>
        <strike/>
        <sz val="11"/>
        <color theme="1"/>
        <rFont val="Calibri"/>
        <family val="2"/>
        <scheme val="minor"/>
      </rPr>
      <t>(Adjusted to include negative demand margin amounts &amp; adjusted for rounding of final rates as filed)</t>
    </r>
  </si>
  <si>
    <t>Difference</t>
  </si>
  <si>
    <t>Differences are minor and are caused because total margin rate is rounded but energy/demand are not adjusted to total out to rounded value; difference is not material for purpose of this data</t>
  </si>
  <si>
    <t>Single Family Income Eligible - Grants</t>
  </si>
  <si>
    <t>cumulative % for Dec+</t>
  </si>
  <si>
    <t>Incremental (per month) proportions (Dec is weighted avg of Dec+)</t>
  </si>
  <si>
    <t>Monthly Savings - Deemed</t>
  </si>
  <si>
    <t>Cumulative Savings - Deemed</t>
  </si>
  <si>
    <t>Savings Subtotal = (Monthly Deemed Savings for current month / 2) + Cumulative Savings for all prior months - Rebasing)</t>
  </si>
  <si>
    <t>Savings Subtotal</t>
  </si>
  <si>
    <t>MR</t>
  </si>
  <si>
    <t>NTG</t>
  </si>
  <si>
    <t>Energy / Demand Breakdown</t>
  </si>
  <si>
    <t>2M                                        Monthly Savings - Deemed</t>
  </si>
  <si>
    <t>3M                                        Monthly Savings - Deemed</t>
  </si>
  <si>
    <t>4M                                        Monthly Savings - Deemed</t>
  </si>
  <si>
    <t>11M                                        Monthly Savings - Deemed</t>
  </si>
  <si>
    <t>TD for DR = Monthly Deemed Savings for current month * Margin Rate * Net to Gross factor.  DR does not have cumulative effect like energy efficiency.</t>
  </si>
  <si>
    <t>MEEIA 4 load shapes (rounding update)</t>
  </si>
  <si>
    <t>per Appendix G</t>
  </si>
  <si>
    <t>(using margin rates effective 3/1/22)</t>
  </si>
  <si>
    <t>(MEEIA 4 load shapes)</t>
  </si>
  <si>
    <t>Cumulative</t>
  </si>
  <si>
    <t>Tabs</t>
  </si>
  <si>
    <t>Purpose</t>
  </si>
  <si>
    <t>RES kWh ENTRY</t>
  </si>
  <si>
    <t>Biz kWh total - rate classes summed</t>
  </si>
  <si>
    <t>BIZ DRENE</t>
  </si>
  <si>
    <t>RES DRENE</t>
  </si>
  <si>
    <t>TD Calc tab overview</t>
  </si>
  <si>
    <t xml:space="preserve">non-Income Eligible TD Calcs </t>
  </si>
  <si>
    <t xml:space="preserve">Income Eligible TD Calcs </t>
  </si>
  <si>
    <t xml:space="preserve">Biz Demand Response event TD calc </t>
  </si>
  <si>
    <t>Res Demand Response event TD calc; deemed = 0, therefore only applies in evaluated results</t>
  </si>
  <si>
    <t xml:space="preserve">TD calculations (output totals for all classes); </t>
  </si>
  <si>
    <r>
      <rPr>
        <sz val="11"/>
        <rFont val="Calibri"/>
        <family val="2"/>
        <scheme val="minor"/>
      </rPr>
      <t xml:space="preserve">includes section for commercial/industrial split </t>
    </r>
    <r>
      <rPr>
        <sz val="11"/>
        <color rgb="FFFF0000"/>
        <rFont val="Calibri"/>
        <family val="2"/>
        <scheme val="minor"/>
      </rPr>
      <t>(input)</t>
    </r>
  </si>
  <si>
    <r>
      <t>Res kWh</t>
    </r>
    <r>
      <rPr>
        <sz val="11"/>
        <color rgb="FFFF0000"/>
        <rFont val="Calibri"/>
        <family val="2"/>
        <scheme val="minor"/>
      </rPr>
      <t xml:space="preserve"> (input; from TD Input Template file)</t>
    </r>
    <r>
      <rPr>
        <sz val="11"/>
        <color theme="1"/>
        <rFont val="Calibri"/>
        <family val="2"/>
        <scheme val="minor"/>
      </rPr>
      <t xml:space="preserve"> - by program, by month, by end use</t>
    </r>
  </si>
  <si>
    <r>
      <t xml:space="preserve">Biz kWh </t>
    </r>
    <r>
      <rPr>
        <sz val="11"/>
        <color rgb="FFFF0000"/>
        <rFont val="Calibri"/>
        <family val="2"/>
        <scheme val="minor"/>
      </rPr>
      <t>(input; from TD Input Template file)</t>
    </r>
    <r>
      <rPr>
        <sz val="11"/>
        <color theme="1"/>
        <rFont val="Calibri"/>
        <family val="2"/>
        <scheme val="minor"/>
      </rPr>
      <t xml:space="preserve"> - by program, by month, by end use, by rate class</t>
    </r>
  </si>
  <si>
    <r>
      <rPr>
        <sz val="20"/>
        <color theme="1"/>
        <rFont val="Arial Black"/>
        <family val="2"/>
      </rPr>
      <t>1M - RES</t>
    </r>
    <r>
      <rPr>
        <b/>
        <sz val="16"/>
        <color theme="1"/>
        <rFont val="Arial"/>
        <family val="2"/>
      </rPr>
      <t xml:space="preserve"> </t>
    </r>
    <r>
      <rPr>
        <sz val="16"/>
        <color theme="1"/>
        <rFont val="Arial"/>
        <family val="2"/>
      </rPr>
      <t>(Gross Values)</t>
    </r>
  </si>
  <si>
    <t>Deemed reporting process restricts contractors from making retro changes to their reporting; monthly savings reflects when savings was reported by contractors.  Savings shown as the 13th month, is associated with the plan year but reporting lagged.</t>
  </si>
  <si>
    <t>Smart Thermostats</t>
  </si>
  <si>
    <t>Pay As You Save (PAYS)</t>
  </si>
  <si>
    <t>Res Demand Response (EVENT savings)</t>
  </si>
  <si>
    <t>TOTAL (A)</t>
  </si>
  <si>
    <t>TOTAL NON-INCOME ELIGIBLE</t>
  </si>
  <si>
    <t>TOTAL (B)</t>
  </si>
  <si>
    <t>TOTAL DEMAND RESPONSE EVENT</t>
  </si>
  <si>
    <t>TOTAL (C)</t>
  </si>
  <si>
    <t xml:space="preserve">All values from this report come from the ICF Portfolio Report.  </t>
  </si>
  <si>
    <t>subtotals divided by Non-Income Eligible, DR EVENT (which does not have a cumulative/ongoing effect on TD), Income Eligible savings.</t>
  </si>
  <si>
    <t>ICF TOTAL</t>
  </si>
  <si>
    <t>ICF also reports Business rate class savings for MultiFamily Income Eligible --&gt; See Biz kWh ENTRY tab</t>
  </si>
  <si>
    <t>Business Energy Efficiency (Standard+Custom+Retro)</t>
  </si>
  <si>
    <t>Biz Demand Response 
(EVENT savings)</t>
  </si>
  <si>
    <t>Multifamily Income Eligible (Biz Rate Class)</t>
  </si>
  <si>
    <t>TRC reports Business Social Services and Business Energy Efficiency (Custom+Standard+Retro Commissioning)</t>
  </si>
  <si>
    <t>Enel X reports Business Demand Response</t>
  </si>
  <si>
    <t>ICF reports Business rate class savings for MultiFamily Income Eligible</t>
  </si>
  <si>
    <t>BUSINESS TOTAL</t>
  </si>
  <si>
    <t>LM / TRC</t>
  </si>
  <si>
    <t>ICF - MFIE</t>
  </si>
  <si>
    <t>SUM (2M+3M+4M+11M) - Gross Values</t>
  </si>
  <si>
    <t>1M                                        Monthly Savings - Deemed</t>
  </si>
  <si>
    <t xml:space="preserve"> Cumulative 1M</t>
  </si>
  <si>
    <t>(using margin rates effective 7/1/23)</t>
  </si>
  <si>
    <t>MEEIA 4 TD: Biz EE NTG 70%</t>
  </si>
  <si>
    <t>MEEIA 4 TD: MFIE NTG 100%; SFIE NTG 100%</t>
  </si>
  <si>
    <t>MEEIA 4 TD: MFIE NTG 100%; BSS NTG 100%</t>
  </si>
  <si>
    <t>MEEIA 4 TD: Biz DR event NTG n/a</t>
  </si>
  <si>
    <t>MEEIA 4 TD: Res DR event NTG n/a</t>
  </si>
  <si>
    <t>MEEIA 4 TD: PAYS NTG 100%; Tstats NTG n/a; Res DR optimization NTG n/a</t>
  </si>
  <si>
    <t>kWh sum - DR event</t>
  </si>
  <si>
    <t>Res DRENE</t>
  </si>
  <si>
    <t>Biz DRENE</t>
  </si>
  <si>
    <t xml:space="preserve">Forecast Overview </t>
  </si>
  <si>
    <t>kWh Gross Savings -  for TD</t>
  </si>
  <si>
    <t>PAYS</t>
  </si>
  <si>
    <t>Residential Total</t>
  </si>
  <si>
    <t>Biz Demand Response</t>
  </si>
  <si>
    <t>Residential Multifamily Income Eligible</t>
  </si>
  <si>
    <t>Business Total</t>
  </si>
  <si>
    <t>Portfolio Total</t>
  </si>
  <si>
    <t>Res Demand Response (no manual add)</t>
  </si>
  <si>
    <t>Business Energy Efficiency</t>
  </si>
  <si>
    <t>Pay As You Save</t>
  </si>
  <si>
    <t>PY Program Total kWh</t>
  </si>
  <si>
    <t>Multifamily Income Eligible Res</t>
  </si>
  <si>
    <r>
      <t xml:space="preserve">2M - SGS </t>
    </r>
    <r>
      <rPr>
        <sz val="12"/>
        <color theme="1"/>
        <rFont val="Calibri"/>
        <family val="2"/>
        <scheme val="minor"/>
      </rPr>
      <t>(Gross Values)</t>
    </r>
  </si>
  <si>
    <r>
      <t>3M - LGS</t>
    </r>
    <r>
      <rPr>
        <sz val="12"/>
        <color theme="1"/>
        <rFont val="Calibri"/>
        <family val="2"/>
        <scheme val="minor"/>
      </rPr>
      <t xml:space="preserve"> (Gross Values)</t>
    </r>
  </si>
  <si>
    <r>
      <t>4M - SPS</t>
    </r>
    <r>
      <rPr>
        <sz val="12"/>
        <color theme="1"/>
        <rFont val="Calibri"/>
        <family val="2"/>
        <scheme val="minor"/>
      </rPr>
      <t xml:space="preserve"> (Gross Values)</t>
    </r>
  </si>
  <si>
    <r>
      <t xml:space="preserve">11M - LPS </t>
    </r>
    <r>
      <rPr>
        <sz val="12"/>
        <color theme="1"/>
        <rFont val="Calibri"/>
        <family val="2"/>
        <scheme val="minor"/>
      </rPr>
      <t>(Gross Values)</t>
    </r>
  </si>
  <si>
    <t>total</t>
  </si>
  <si>
    <t>MEEIA 4 Program Year 2026 - TD Summary</t>
  </si>
  <si>
    <t>(using margin rates effective 6/1/25)</t>
  </si>
  <si>
    <t>MFIE</t>
  </si>
  <si>
    <t>SFIE</t>
  </si>
  <si>
    <t>(ICF forecast includes TD elig kWh and non-TD elig)</t>
  </si>
  <si>
    <t>PY25 Jan-Oct % that has been TD eligible</t>
  </si>
  <si>
    <t>Forecast 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</si>
</sst>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.000000_);_(&quot;$&quot;* \(#,##0.000000\);_(&quot;$&quot;* &quot;-&quot;??_);_(@_)"/>
    <numFmt numFmtId="167" formatCode="0.0000%"/>
    <numFmt numFmtId="168" formatCode="0.0%"/>
    <numFmt numFmtId="169" formatCode="0.000000"/>
    <numFmt numFmtId="170" formatCode="0.000000_);[Red]\(0.000000\)"/>
    <numFmt numFmtId="171" formatCode="_(&quot;$&quot;* #,##0.00_);_(&quot;$&quot;* \(#,##0.00\);_(&quot;$&quot;* &quot;-&quot;?_);_(@_)"/>
    <numFmt numFmtId="172" formatCode="_(&quot;$&quot;* #,##0.00_);_(&quot;$&quot;* \(#,##0.00\);_(&quot;$&quot;* &quot;-&quot;_);_(@_)"/>
    <numFmt numFmtId="173" formatCode="_(&quot;$&quot;* #,##0_);_(&quot;$&quot;* \(#,##0\);_(&quot;$&quot;* &quot;-&quot;??_);_(@_)"/>
    <numFmt numFmtId="174" formatCode="0.00_);[Red]\(0.00\)"/>
    <numFmt numFmtId="175" formatCode="_(* #,##0.000000_);_(* \(#,##0.000000\);_(* &quot;-&quot;??????_);_(@_)"/>
    <numFmt numFmtId="176" formatCode="_(* #,##0.00000000_);_(* \(#,##0.00000000\);_(* &quot;-&quot;??????_);_(@_)"/>
    <numFmt numFmtId="177" formatCode="mm/dd/yy;@"/>
    <numFmt numFmtId="178" formatCode="mmm\ yy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FF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</font>
    <font>
      <b/>
      <i/>
      <u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48"/>
      <color theme="1"/>
      <name val="Calibri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rgb="FF0070C0"/>
      <name val="Arial Black"/>
      <family val="2"/>
    </font>
    <font>
      <sz val="11"/>
      <color rgb="FF0070C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FF66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trike/>
      <sz val="11"/>
      <color theme="4" tint="-0.249977111117893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3886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Black"/>
      <family val="2"/>
    </font>
    <font>
      <sz val="12"/>
      <color rgb="FF0000FF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0E098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9C5E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5B2AD"/>
        <bgColor indexed="64"/>
      </patternFill>
    </fill>
    <fill>
      <patternFill patternType="solid">
        <fgColor rgb="FF9BD7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D7D7"/>
        <bgColor indexed="64"/>
      </patternFill>
    </fill>
    <fill>
      <patternFill patternType="solid">
        <fgColor rgb="FFF5E6FE"/>
        <bgColor indexed="64"/>
      </patternFill>
    </fill>
    <fill>
      <patternFill patternType="solid">
        <fgColor rgb="FFD3F4FD"/>
        <bgColor indexed="64"/>
      </patternFill>
    </fill>
    <fill>
      <patternFill patternType="solid">
        <fgColor rgb="FFD7E4FD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D6D9EA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0D0FC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B9EDFF"/>
        <bgColor indexed="64"/>
      </patternFill>
    </fill>
    <fill>
      <patternFill patternType="solid">
        <fgColor rgb="FFFFCE3C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10" borderId="0" applyNumberFormat="0" applyBorder="0" applyAlignment="0" applyProtection="0"/>
  </cellStyleXfs>
  <cellXfs count="782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164" fontId="0" fillId="0" borderId="0" xfId="0" applyNumberFormat="1"/>
    <xf numFmtId="43" fontId="0" fillId="0" borderId="0" xfId="1" applyFont="1"/>
    <xf numFmtId="164" fontId="0" fillId="0" borderId="3" xfId="1" applyNumberFormat="1" applyFont="1" applyBorder="1"/>
    <xf numFmtId="0" fontId="0" fillId="0" borderId="14" xfId="0" applyBorder="1"/>
    <xf numFmtId="0" fontId="0" fillId="2" borderId="14" xfId="0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0" fillId="0" borderId="18" xfId="0" applyBorder="1"/>
    <xf numFmtId="0" fontId="6" fillId="2" borderId="11" xfId="0" applyFont="1" applyFill="1" applyBorder="1"/>
    <xf numFmtId="167" fontId="5" fillId="0" borderId="1" xfId="3" applyNumberFormat="1" applyFont="1" applyBorder="1"/>
    <xf numFmtId="44" fontId="0" fillId="0" borderId="1" xfId="2" applyFont="1" applyBorder="1"/>
    <xf numFmtId="44" fontId="0" fillId="0" borderId="16" xfId="2" applyFont="1" applyBorder="1"/>
    <xf numFmtId="0" fontId="2" fillId="0" borderId="26" xfId="0" applyFont="1" applyBorder="1"/>
    <xf numFmtId="0" fontId="8" fillId="2" borderId="3" xfId="0" applyFont="1" applyFill="1" applyBorder="1"/>
    <xf numFmtId="0" fontId="5" fillId="0" borderId="33" xfId="0" applyFont="1" applyBorder="1"/>
    <xf numFmtId="0" fontId="5" fillId="0" borderId="3" xfId="0" applyFont="1" applyBorder="1"/>
    <xf numFmtId="0" fontId="5" fillId="2" borderId="3" xfId="0" applyFont="1" applyFill="1" applyBorder="1"/>
    <xf numFmtId="165" fontId="0" fillId="0" borderId="0" xfId="0" applyNumberFormat="1"/>
    <xf numFmtId="165" fontId="0" fillId="0" borderId="41" xfId="0" applyNumberFormat="1" applyBorder="1" applyAlignment="1">
      <alignment horizontal="center"/>
    </xf>
    <xf numFmtId="44" fontId="2" fillId="0" borderId="29" xfId="0" applyNumberFormat="1" applyFont="1" applyBorder="1"/>
    <xf numFmtId="44" fontId="2" fillId="0" borderId="29" xfId="2" applyFont="1" applyBorder="1"/>
    <xf numFmtId="165" fontId="0" fillId="0" borderId="39" xfId="0" applyNumberFormat="1" applyBorder="1" applyAlignment="1">
      <alignment horizontal="center"/>
    </xf>
    <xf numFmtId="44" fontId="0" fillId="0" borderId="32" xfId="0" applyNumberFormat="1" applyBorder="1"/>
    <xf numFmtId="44" fontId="0" fillId="0" borderId="3" xfId="0" applyNumberFormat="1" applyBorder="1"/>
    <xf numFmtId="44" fontId="0" fillId="0" borderId="33" xfId="0" applyNumberFormat="1" applyBorder="1"/>
    <xf numFmtId="44" fontId="2" fillId="0" borderId="40" xfId="2" applyFont="1" applyBorder="1"/>
    <xf numFmtId="0" fontId="2" fillId="0" borderId="35" xfId="0" applyFont="1" applyBorder="1"/>
    <xf numFmtId="0" fontId="2" fillId="0" borderId="34" xfId="0" applyFont="1" applyBorder="1"/>
    <xf numFmtId="0" fontId="2" fillId="0" borderId="25" xfId="0" applyFont="1" applyBorder="1"/>
    <xf numFmtId="0" fontId="2" fillId="0" borderId="5" xfId="0" applyFont="1" applyBorder="1"/>
    <xf numFmtId="44" fontId="2" fillId="0" borderId="40" xfId="0" applyNumberFormat="1" applyFont="1" applyBorder="1"/>
    <xf numFmtId="165" fontId="0" fillId="0" borderId="43" xfId="0" applyNumberFormat="1" applyBorder="1" applyAlignment="1">
      <alignment horizontal="center"/>
    </xf>
    <xf numFmtId="44" fontId="0" fillId="0" borderId="9" xfId="0" applyNumberFormat="1" applyBorder="1"/>
    <xf numFmtId="44" fontId="0" fillId="0" borderId="33" xfId="2" applyFont="1" applyBorder="1"/>
    <xf numFmtId="0" fontId="2" fillId="0" borderId="2" xfId="0" applyFont="1" applyBorder="1"/>
    <xf numFmtId="0" fontId="2" fillId="0" borderId="10" xfId="0" applyFont="1" applyBorder="1"/>
    <xf numFmtId="1" fontId="0" fillId="0" borderId="0" xfId="0" applyNumberFormat="1"/>
    <xf numFmtId="164" fontId="0" fillId="0" borderId="32" xfId="1" applyNumberFormat="1" applyFont="1" applyBorder="1"/>
    <xf numFmtId="0" fontId="2" fillId="0" borderId="1" xfId="0" applyFont="1" applyBorder="1"/>
    <xf numFmtId="0" fontId="2" fillId="0" borderId="12" xfId="0" applyFont="1" applyBorder="1"/>
    <xf numFmtId="44" fontId="2" fillId="0" borderId="0" xfId="2" applyFont="1" applyBorder="1"/>
    <xf numFmtId="0" fontId="2" fillId="0" borderId="19" xfId="0" applyFont="1" applyBorder="1"/>
    <xf numFmtId="0" fontId="0" fillId="5" borderId="0" xfId="0" applyFill="1"/>
    <xf numFmtId="164" fontId="0" fillId="0" borderId="20" xfId="1" applyNumberFormat="1" applyFont="1" applyBorder="1"/>
    <xf numFmtId="164" fontId="2" fillId="0" borderId="22" xfId="1" applyNumberFormat="1" applyFont="1" applyBorder="1"/>
    <xf numFmtId="164" fontId="2" fillId="0" borderId="39" xfId="1" applyNumberFormat="1" applyFont="1" applyBorder="1"/>
    <xf numFmtId="0" fontId="0" fillId="0" borderId="0" xfId="0" applyAlignment="1">
      <alignment horizontal="center"/>
    </xf>
    <xf numFmtId="164" fontId="2" fillId="0" borderId="15" xfId="1" applyNumberFormat="1" applyFont="1" applyBorder="1"/>
    <xf numFmtId="164" fontId="0" fillId="0" borderId="12" xfId="1" applyNumberFormat="1" applyFont="1" applyBorder="1"/>
    <xf numFmtId="0" fontId="1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5" fillId="0" borderId="14" xfId="0" applyFont="1" applyBorder="1"/>
    <xf numFmtId="0" fontId="5" fillId="2" borderId="14" xfId="0" applyFont="1" applyFill="1" applyBorder="1"/>
    <xf numFmtId="0" fontId="5" fillId="0" borderId="18" xfId="0" applyFont="1" applyBorder="1"/>
    <xf numFmtId="168" fontId="0" fillId="0" borderId="50" xfId="3" applyNumberFormat="1" applyFont="1" applyBorder="1"/>
    <xf numFmtId="0" fontId="16" fillId="0" borderId="27" xfId="0" applyFont="1" applyBorder="1" applyAlignment="1">
      <alignment vertical="center"/>
    </xf>
    <xf numFmtId="0" fontId="19" fillId="0" borderId="0" xfId="0" applyFont="1"/>
    <xf numFmtId="0" fontId="18" fillId="0" borderId="0" xfId="0" applyFont="1"/>
    <xf numFmtId="0" fontId="0" fillId="0" borderId="3" xfId="0" applyBorder="1"/>
    <xf numFmtId="164" fontId="0" fillId="0" borderId="1" xfId="1" applyNumberFormat="1" applyFont="1" applyFill="1" applyBorder="1"/>
    <xf numFmtId="0" fontId="0" fillId="0" borderId="32" xfId="0" applyBorder="1"/>
    <xf numFmtId="0" fontId="5" fillId="0" borderId="0" xfId="0" applyFont="1"/>
    <xf numFmtId="169" fontId="5" fillId="0" borderId="0" xfId="4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70" fontId="5" fillId="0" borderId="0" xfId="4" applyNumberFormat="1" applyFont="1" applyFill="1" applyBorder="1" applyAlignment="1">
      <alignment horizontal="center"/>
    </xf>
    <xf numFmtId="44" fontId="0" fillId="0" borderId="1" xfId="2" applyFont="1" applyFill="1" applyBorder="1"/>
    <xf numFmtId="43" fontId="5" fillId="0" borderId="0" xfId="4" applyNumberFormat="1" applyFont="1" applyFill="1" applyBorder="1" applyAlignment="1">
      <alignment horizontal="center"/>
    </xf>
    <xf numFmtId="171" fontId="5" fillId="0" borderId="16" xfId="4" applyNumberFormat="1" applyFont="1" applyFill="1" applyBorder="1" applyAlignment="1">
      <alignment horizontal="center"/>
    </xf>
    <xf numFmtId="168" fontId="5" fillId="0" borderId="12" xfId="4" applyNumberFormat="1" applyFont="1" applyFill="1" applyBorder="1" applyAlignment="1">
      <alignment horizontal="center"/>
    </xf>
    <xf numFmtId="168" fontId="5" fillId="0" borderId="16" xfId="4" applyNumberFormat="1" applyFont="1" applyFill="1" applyBorder="1" applyAlignment="1">
      <alignment horizontal="center"/>
    </xf>
    <xf numFmtId="0" fontId="24" fillId="0" borderId="0" xfId="0" applyFont="1"/>
    <xf numFmtId="168" fontId="25" fillId="0" borderId="23" xfId="4" applyNumberFormat="1" applyFont="1" applyFill="1" applyBorder="1" applyAlignment="1">
      <alignment horizontal="center"/>
    </xf>
    <xf numFmtId="9" fontId="25" fillId="0" borderId="23" xfId="4" applyNumberFormat="1" applyFont="1" applyFill="1" applyBorder="1" applyAlignment="1">
      <alignment horizontal="center"/>
    </xf>
    <xf numFmtId="9" fontId="24" fillId="0" borderId="23" xfId="4" applyNumberFormat="1" applyFont="1" applyFill="1" applyBorder="1" applyAlignment="1">
      <alignment horizontal="center"/>
    </xf>
    <xf numFmtId="171" fontId="5" fillId="0" borderId="12" xfId="4" applyNumberFormat="1" applyFont="1" applyFill="1" applyBorder="1" applyAlignment="1">
      <alignment horizontal="center"/>
    </xf>
    <xf numFmtId="9" fontId="5" fillId="0" borderId="0" xfId="4" applyNumberFormat="1" applyFont="1" applyFill="1" applyBorder="1" applyAlignment="1">
      <alignment horizontal="center"/>
    </xf>
    <xf numFmtId="44" fontId="5" fillId="0" borderId="0" xfId="4" applyNumberFormat="1" applyFont="1" applyFill="1" applyBorder="1" applyAlignment="1"/>
    <xf numFmtId="44" fontId="5" fillId="0" borderId="0" xfId="4" applyNumberFormat="1" applyFont="1" applyFill="1" applyBorder="1" applyAlignment="1">
      <alignment horizontal="center"/>
    </xf>
    <xf numFmtId="44" fontId="5" fillId="0" borderId="0" xfId="4" applyNumberFormat="1" applyFont="1" applyFill="1" applyBorder="1" applyAlignment="1">
      <alignment horizontal="right"/>
    </xf>
    <xf numFmtId="172" fontId="5" fillId="0" borderId="0" xfId="4" applyNumberFormat="1" applyFont="1" applyFill="1" applyBorder="1" applyAlignment="1">
      <alignment horizontal="center"/>
    </xf>
    <xf numFmtId="172" fontId="5" fillId="0" borderId="0" xfId="4" applyNumberFormat="1" applyFont="1" applyFill="1" applyBorder="1" applyAlignment="1">
      <alignment horizontal="right"/>
    </xf>
    <xf numFmtId="9" fontId="5" fillId="0" borderId="23" xfId="4" applyNumberFormat="1" applyFont="1" applyFill="1" applyBorder="1" applyAlignment="1">
      <alignment horizontal="center"/>
    </xf>
    <xf numFmtId="164" fontId="0" fillId="0" borderId="56" xfId="1" applyNumberFormat="1" applyFont="1" applyBorder="1"/>
    <xf numFmtId="44" fontId="0" fillId="0" borderId="12" xfId="2" applyFont="1" applyBorder="1"/>
    <xf numFmtId="165" fontId="2" fillId="0" borderId="22" xfId="0" applyNumberFormat="1" applyFont="1" applyBorder="1" applyAlignment="1">
      <alignment horizontal="center"/>
    </xf>
    <xf numFmtId="0" fontId="5" fillId="0" borderId="32" xfId="0" applyFont="1" applyBorder="1"/>
    <xf numFmtId="164" fontId="0" fillId="0" borderId="23" xfId="0" applyNumberFormat="1" applyBorder="1"/>
    <xf numFmtId="0" fontId="6" fillId="2" borderId="18" xfId="0" applyFont="1" applyFill="1" applyBorder="1"/>
    <xf numFmtId="0" fontId="6" fillId="2" borderId="33" xfId="0" applyFont="1" applyFill="1" applyBorder="1"/>
    <xf numFmtId="0" fontId="0" fillId="0" borderId="46" xfId="0" applyBorder="1"/>
    <xf numFmtId="44" fontId="0" fillId="0" borderId="56" xfId="0" applyNumberFormat="1" applyBorder="1"/>
    <xf numFmtId="44" fontId="2" fillId="0" borderId="22" xfId="2" applyFont="1" applyBorder="1"/>
    <xf numFmtId="44" fontId="2" fillId="0" borderId="23" xfId="2" applyFont="1" applyBorder="1"/>
    <xf numFmtId="173" fontId="0" fillId="0" borderId="1" xfId="2" applyNumberFormat="1" applyFont="1" applyBorder="1"/>
    <xf numFmtId="165" fontId="0" fillId="0" borderId="22" xfId="0" applyNumberFormat="1" applyBorder="1" applyAlignment="1">
      <alignment horizontal="center"/>
    </xf>
    <xf numFmtId="165" fontId="24" fillId="2" borderId="23" xfId="0" applyNumberFormat="1" applyFont="1" applyFill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0" fontId="2" fillId="13" borderId="2" xfId="0" applyFont="1" applyFill="1" applyBorder="1"/>
    <xf numFmtId="0" fontId="2" fillId="14" borderId="35" xfId="0" applyFont="1" applyFill="1" applyBorder="1"/>
    <xf numFmtId="0" fontId="2" fillId="15" borderId="35" xfId="0" applyFont="1" applyFill="1" applyBorder="1"/>
    <xf numFmtId="164" fontId="0" fillId="16" borderId="51" xfId="1" applyNumberFormat="1" applyFont="1" applyFill="1" applyBorder="1"/>
    <xf numFmtId="164" fontId="0" fillId="16" borderId="1" xfId="1" applyNumberFormat="1" applyFont="1" applyFill="1" applyBorder="1"/>
    <xf numFmtId="0" fontId="6" fillId="2" borderId="46" xfId="0" applyFont="1" applyFill="1" applyBorder="1"/>
    <xf numFmtId="0" fontId="0" fillId="2" borderId="3" xfId="0" applyFill="1" applyBorder="1"/>
    <xf numFmtId="0" fontId="14" fillId="16" borderId="56" xfId="0" applyFont="1" applyFill="1" applyBorder="1"/>
    <xf numFmtId="0" fontId="2" fillId="0" borderId="39" xfId="0" applyFont="1" applyBorder="1"/>
    <xf numFmtId="0" fontId="6" fillId="2" borderId="9" xfId="0" applyFont="1" applyFill="1" applyBorder="1"/>
    <xf numFmtId="0" fontId="15" fillId="16" borderId="56" xfId="0" applyFont="1" applyFill="1" applyBorder="1"/>
    <xf numFmtId="44" fontId="28" fillId="0" borderId="0" xfId="2" applyFont="1" applyBorder="1"/>
    <xf numFmtId="9" fontId="0" fillId="12" borderId="16" xfId="3" applyFont="1" applyFill="1" applyBorder="1"/>
    <xf numFmtId="44" fontId="28" fillId="0" borderId="0" xfId="2" applyFont="1" applyFill="1" applyBorder="1"/>
    <xf numFmtId="44" fontId="2" fillId="0" borderId="0" xfId="2" applyFont="1" applyFill="1" applyBorder="1"/>
    <xf numFmtId="164" fontId="0" fillId="12" borderId="1" xfId="1" applyNumberFormat="1" applyFont="1" applyFill="1" applyBorder="1"/>
    <xf numFmtId="0" fontId="7" fillId="0" borderId="0" xfId="0" applyFont="1"/>
    <xf numFmtId="44" fontId="30" fillId="0" borderId="0" xfId="2" applyFont="1" applyBorder="1"/>
    <xf numFmtId="9" fontId="0" fillId="16" borderId="12" xfId="3" applyFont="1" applyFill="1" applyBorder="1"/>
    <xf numFmtId="9" fontId="0" fillId="16" borderId="1" xfId="3" applyFont="1" applyFill="1" applyBorder="1"/>
    <xf numFmtId="9" fontId="0" fillId="16" borderId="16" xfId="3" applyFont="1" applyFill="1" applyBorder="1"/>
    <xf numFmtId="9" fontId="0" fillId="12" borderId="12" xfId="3" applyFont="1" applyFill="1" applyBorder="1"/>
    <xf numFmtId="9" fontId="0" fillId="12" borderId="1" xfId="3" applyFont="1" applyFill="1" applyBorder="1"/>
    <xf numFmtId="9" fontId="0" fillId="12" borderId="51" xfId="3" applyFont="1" applyFill="1" applyBorder="1"/>
    <xf numFmtId="41" fontId="0" fillId="0" borderId="0" xfId="0" applyNumberFormat="1"/>
    <xf numFmtId="41" fontId="0" fillId="5" borderId="0" xfId="0" applyNumberFormat="1" applyFill="1"/>
    <xf numFmtId="41" fontId="0" fillId="5" borderId="7" xfId="0" applyNumberFormat="1" applyFill="1" applyBorder="1"/>
    <xf numFmtId="0" fontId="2" fillId="0" borderId="16" xfId="0" applyFont="1" applyBorder="1"/>
    <xf numFmtId="9" fontId="0" fillId="16" borderId="51" xfId="3" applyFont="1" applyFill="1" applyBorder="1"/>
    <xf numFmtId="0" fontId="2" fillId="12" borderId="51" xfId="0" applyFont="1" applyFill="1" applyBorder="1"/>
    <xf numFmtId="41" fontId="0" fillId="0" borderId="7" xfId="0" applyNumberFormat="1" applyBorder="1"/>
    <xf numFmtId="0" fontId="2" fillId="0" borderId="18" xfId="0" applyFont="1" applyBorder="1"/>
    <xf numFmtId="0" fontId="29" fillId="0" borderId="0" xfId="0" applyFont="1"/>
    <xf numFmtId="0" fontId="31" fillId="0" borderId="0" xfId="0" applyFont="1"/>
    <xf numFmtId="164" fontId="0" fillId="16" borderId="19" xfId="1" applyNumberFormat="1" applyFont="1" applyFill="1" applyBorder="1"/>
    <xf numFmtId="164" fontId="0" fillId="16" borderId="23" xfId="0" applyNumberFormat="1" applyFill="1" applyBorder="1"/>
    <xf numFmtId="174" fontId="5" fillId="0" borderId="0" xfId="4" applyNumberFormat="1" applyFont="1" applyFill="1" applyBorder="1" applyAlignment="1">
      <alignment horizontal="right"/>
    </xf>
    <xf numFmtId="0" fontId="5" fillId="0" borderId="50" xfId="0" applyFont="1" applyBorder="1" applyAlignment="1">
      <alignment wrapText="1"/>
    </xf>
    <xf numFmtId="0" fontId="5" fillId="0" borderId="0" xfId="0" applyFont="1" applyAlignment="1">
      <alignment wrapText="1"/>
    </xf>
    <xf numFmtId="169" fontId="0" fillId="0" borderId="0" xfId="0" applyNumberFormat="1"/>
    <xf numFmtId="171" fontId="5" fillId="12" borderId="16" xfId="4" applyNumberFormat="1" applyFont="1" applyFill="1" applyBorder="1" applyAlignment="1">
      <alignment horizontal="center"/>
    </xf>
    <xf numFmtId="168" fontId="5" fillId="12" borderId="12" xfId="4" applyNumberFormat="1" applyFont="1" applyFill="1" applyBorder="1" applyAlignment="1">
      <alignment horizontal="center"/>
    </xf>
    <xf numFmtId="168" fontId="5" fillId="12" borderId="16" xfId="4" applyNumberFormat="1" applyFont="1" applyFill="1" applyBorder="1" applyAlignment="1">
      <alignment horizontal="center"/>
    </xf>
    <xf numFmtId="168" fontId="25" fillId="12" borderId="23" xfId="4" applyNumberFormat="1" applyFont="1" applyFill="1" applyBorder="1" applyAlignment="1">
      <alignment horizontal="center"/>
    </xf>
    <xf numFmtId="171" fontId="5" fillId="12" borderId="12" xfId="4" applyNumberFormat="1" applyFont="1" applyFill="1" applyBorder="1" applyAlignment="1">
      <alignment horizontal="center"/>
    </xf>
    <xf numFmtId="9" fontId="5" fillId="12" borderId="0" xfId="4" applyNumberFormat="1" applyFont="1" applyFill="1" applyBorder="1" applyAlignment="1">
      <alignment horizontal="center"/>
    </xf>
    <xf numFmtId="44" fontId="5" fillId="16" borderId="0" xfId="4" applyNumberFormat="1" applyFont="1" applyFill="1" applyBorder="1" applyAlignment="1"/>
    <xf numFmtId="172" fontId="5" fillId="16" borderId="0" xfId="4" applyNumberFormat="1" applyFont="1" applyFill="1" applyBorder="1" applyAlignment="1">
      <alignment horizontal="center"/>
    </xf>
    <xf numFmtId="44" fontId="5" fillId="12" borderId="0" xfId="4" applyNumberFormat="1" applyFont="1" applyFill="1" applyBorder="1" applyAlignment="1"/>
    <xf numFmtId="172" fontId="5" fillId="12" borderId="0" xfId="4" applyNumberFormat="1" applyFont="1" applyFill="1" applyBorder="1" applyAlignment="1">
      <alignment horizontal="center"/>
    </xf>
    <xf numFmtId="164" fontId="2" fillId="0" borderId="23" xfId="1" applyNumberFormat="1" applyFont="1" applyBorder="1"/>
    <xf numFmtId="164" fontId="0" fillId="2" borderId="1" xfId="1" applyNumberFormat="1" applyFont="1" applyFill="1" applyBorder="1"/>
    <xf numFmtId="164" fontId="0" fillId="0" borderId="16" xfId="0" applyNumberFormat="1" applyBorder="1"/>
    <xf numFmtId="164" fontId="0" fillId="16" borderId="16" xfId="0" applyNumberFormat="1" applyFill="1" applyBorder="1"/>
    <xf numFmtId="0" fontId="6" fillId="2" borderId="14" xfId="0" applyFont="1" applyFill="1" applyBorder="1"/>
    <xf numFmtId="0" fontId="5" fillId="0" borderId="14" xfId="0" applyFont="1" applyBorder="1" applyAlignment="1">
      <alignment horizontal="left"/>
    </xf>
    <xf numFmtId="0" fontId="24" fillId="12" borderId="36" xfId="0" applyFont="1" applyFill="1" applyBorder="1"/>
    <xf numFmtId="0" fontId="25" fillId="0" borderId="31" xfId="0" applyFont="1" applyBorder="1"/>
    <xf numFmtId="168" fontId="25" fillId="0" borderId="29" xfId="4" applyNumberFormat="1" applyFont="1" applyFill="1" applyBorder="1" applyAlignment="1">
      <alignment horizontal="center"/>
    </xf>
    <xf numFmtId="9" fontId="25" fillId="0" borderId="29" xfId="4" applyNumberFormat="1" applyFont="1" applyFill="1" applyBorder="1" applyAlignment="1">
      <alignment horizontal="center"/>
    </xf>
    <xf numFmtId="9" fontId="24" fillId="0" borderId="29" xfId="4" applyNumberFormat="1" applyFont="1" applyFill="1" applyBorder="1" applyAlignment="1">
      <alignment horizontal="center"/>
    </xf>
    <xf numFmtId="168" fontId="25" fillId="12" borderId="29" xfId="4" applyNumberFormat="1" applyFont="1" applyFill="1" applyBorder="1" applyAlignment="1">
      <alignment horizontal="center"/>
    </xf>
    <xf numFmtId="0" fontId="5" fillId="0" borderId="11" xfId="0" applyFont="1" applyBorder="1"/>
    <xf numFmtId="0" fontId="24" fillId="12" borderId="22" xfId="0" applyFont="1" applyFill="1" applyBorder="1"/>
    <xf numFmtId="0" fontId="25" fillId="0" borderId="22" xfId="0" applyFont="1" applyBorder="1"/>
    <xf numFmtId="0" fontId="15" fillId="2" borderId="14" xfId="0" applyFont="1" applyFill="1" applyBorder="1"/>
    <xf numFmtId="164" fontId="0" fillId="12" borderId="16" xfId="0" applyNumberFormat="1" applyFill="1" applyBorder="1"/>
    <xf numFmtId="0" fontId="9" fillId="0" borderId="0" xfId="0" applyFont="1"/>
    <xf numFmtId="41" fontId="32" fillId="0" borderId="0" xfId="0" applyNumberFormat="1" applyFont="1"/>
    <xf numFmtId="0" fontId="2" fillId="0" borderId="52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43" fontId="0" fillId="0" borderId="0" xfId="1" applyFont="1" applyFill="1" applyBorder="1"/>
    <xf numFmtId="164" fontId="5" fillId="0" borderId="23" xfId="0" applyNumberFormat="1" applyFont="1" applyBorder="1"/>
    <xf numFmtId="0" fontId="0" fillId="0" borderId="0" xfId="0" applyAlignment="1">
      <alignment vertical="top" wrapText="1"/>
    </xf>
    <xf numFmtId="41" fontId="33" fillId="0" borderId="0" xfId="0" applyNumberFormat="1" applyFont="1"/>
    <xf numFmtId="0" fontId="33" fillId="0" borderId="0" xfId="0" applyFont="1"/>
    <xf numFmtId="3" fontId="34" fillId="0" borderId="0" xfId="0" applyNumberFormat="1" applyFont="1"/>
    <xf numFmtId="0" fontId="34" fillId="0" borderId="0" xfId="0" applyFont="1"/>
    <xf numFmtId="0" fontId="0" fillId="0" borderId="48" xfId="0" applyBorder="1" applyAlignment="1">
      <alignment horizontal="center"/>
    </xf>
    <xf numFmtId="3" fontId="34" fillId="0" borderId="0" xfId="0" applyNumberFormat="1" applyFont="1" applyAlignment="1">
      <alignment horizontal="center" wrapText="1"/>
    </xf>
    <xf numFmtId="0" fontId="34" fillId="0" borderId="0" xfId="0" applyFont="1" applyAlignment="1">
      <alignment horizontal="center" wrapText="1"/>
    </xf>
    <xf numFmtId="164" fontId="34" fillId="0" borderId="0" xfId="0" applyNumberFormat="1" applyFont="1"/>
    <xf numFmtId="164" fontId="0" fillId="0" borderId="12" xfId="1" applyNumberFormat="1" applyFont="1" applyFill="1" applyBorder="1"/>
    <xf numFmtId="164" fontId="0" fillId="12" borderId="12" xfId="1" applyNumberFormat="1" applyFont="1" applyFill="1" applyBorder="1"/>
    <xf numFmtId="164" fontId="2" fillId="0" borderId="25" xfId="1" applyNumberFormat="1" applyFont="1" applyFill="1" applyBorder="1"/>
    <xf numFmtId="164" fontId="2" fillId="0" borderId="23" xfId="1" applyNumberFormat="1" applyFont="1" applyFill="1" applyBorder="1"/>
    <xf numFmtId="0" fontId="0" fillId="12" borderId="48" xfId="0" applyFill="1" applyBorder="1" applyAlignment="1">
      <alignment horizontal="center"/>
    </xf>
    <xf numFmtId="164" fontId="2" fillId="12" borderId="22" xfId="1" applyNumberFormat="1" applyFont="1" applyFill="1" applyBorder="1"/>
    <xf numFmtId="164" fontId="2" fillId="12" borderId="23" xfId="1" applyNumberFormat="1" applyFont="1" applyFill="1" applyBorder="1"/>
    <xf numFmtId="164" fontId="2" fillId="0" borderId="35" xfId="1" applyNumberFormat="1" applyFont="1" applyFill="1" applyBorder="1"/>
    <xf numFmtId="41" fontId="0" fillId="9" borderId="0" xfId="0" applyNumberFormat="1" applyFill="1"/>
    <xf numFmtId="175" fontId="0" fillId="0" borderId="0" xfId="0" applyNumberFormat="1"/>
    <xf numFmtId="43" fontId="7" fillId="0" borderId="0" xfId="0" applyNumberFormat="1" applyFont="1"/>
    <xf numFmtId="43" fontId="7" fillId="0" borderId="27" xfId="0" applyNumberFormat="1" applyFont="1" applyBorder="1"/>
    <xf numFmtId="167" fontId="5" fillId="0" borderId="1" xfId="3" applyNumberFormat="1" applyFont="1" applyFill="1" applyBorder="1"/>
    <xf numFmtId="167" fontId="5" fillId="0" borderId="16" xfId="3" applyNumberFormat="1" applyFont="1" applyFill="1" applyBorder="1"/>
    <xf numFmtId="176" fontId="0" fillId="0" borderId="0" xfId="0" applyNumberFormat="1"/>
    <xf numFmtId="0" fontId="30" fillId="0" borderId="0" xfId="0" applyFont="1"/>
    <xf numFmtId="41" fontId="30" fillId="0" borderId="0" xfId="0" applyNumberFormat="1" applyFont="1"/>
    <xf numFmtId="44" fontId="30" fillId="0" borderId="0" xfId="0" applyNumberFormat="1" applyFont="1"/>
    <xf numFmtId="44" fontId="7" fillId="0" borderId="27" xfId="2" applyFont="1" applyBorder="1"/>
    <xf numFmtId="164" fontId="30" fillId="0" borderId="0" xfId="0" applyNumberFormat="1" applyFont="1"/>
    <xf numFmtId="165" fontId="0" fillId="0" borderId="0" xfId="0" applyNumberFormat="1" applyAlignment="1">
      <alignment horizontal="center"/>
    </xf>
    <xf numFmtId="0" fontId="36" fillId="0" borderId="0" xfId="0" applyFont="1"/>
    <xf numFmtId="43" fontId="0" fillId="0" borderId="0" xfId="0" applyNumberFormat="1"/>
    <xf numFmtId="164" fontId="5" fillId="0" borderId="1" xfId="1" applyNumberFormat="1" applyFont="1" applyBorder="1"/>
    <xf numFmtId="0" fontId="2" fillId="0" borderId="20" xfId="0" applyFont="1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164" fontId="5" fillId="0" borderId="0" xfId="0" applyNumberFormat="1" applyFont="1"/>
    <xf numFmtId="164" fontId="29" fillId="0" borderId="50" xfId="1" applyNumberFormat="1" applyFont="1" applyFill="1" applyBorder="1"/>
    <xf numFmtId="0" fontId="4" fillId="0" borderId="50" xfId="0" applyFont="1" applyBorder="1"/>
    <xf numFmtId="164" fontId="0" fillId="0" borderId="50" xfId="1" applyNumberFormat="1" applyFont="1" applyFill="1" applyBorder="1"/>
    <xf numFmtId="0" fontId="0" fillId="0" borderId="27" xfId="0" applyBorder="1"/>
    <xf numFmtId="164" fontId="5" fillId="0" borderId="1" xfId="1" applyNumberFormat="1" applyFont="1" applyFill="1" applyBorder="1"/>
    <xf numFmtId="41" fontId="30" fillId="0" borderId="0" xfId="0" applyNumberFormat="1" applyFont="1" applyAlignment="1">
      <alignment horizontal="center"/>
    </xf>
    <xf numFmtId="0" fontId="0" fillId="12" borderId="14" xfId="0" applyFill="1" applyBorder="1"/>
    <xf numFmtId="164" fontId="2" fillId="12" borderId="15" xfId="1" applyNumberFormat="1" applyFont="1" applyFill="1" applyBorder="1"/>
    <xf numFmtId="164" fontId="2" fillId="12" borderId="17" xfId="1" applyNumberFormat="1" applyFont="1" applyFill="1" applyBorder="1"/>
    <xf numFmtId="175" fontId="7" fillId="0" borderId="0" xfId="0" applyNumberFormat="1" applyFont="1"/>
    <xf numFmtId="164" fontId="5" fillId="16" borderId="1" xfId="1" applyNumberFormat="1" applyFont="1" applyFill="1" applyBorder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14" fontId="2" fillId="0" borderId="0" xfId="0" applyNumberFormat="1" applyFont="1" applyAlignment="1">
      <alignment horizontal="right" vertical="top"/>
    </xf>
    <xf numFmtId="0" fontId="0" fillId="0" borderId="5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2" fillId="0" borderId="58" xfId="0" applyFont="1" applyBorder="1"/>
    <xf numFmtId="0" fontId="2" fillId="0" borderId="59" xfId="0" applyFont="1" applyBorder="1"/>
    <xf numFmtId="0" fontId="2" fillId="0" borderId="3" xfId="0" applyFont="1" applyBorder="1"/>
    <xf numFmtId="0" fontId="0" fillId="0" borderId="52" xfId="0" applyBorder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2" fillId="0" borderId="55" xfId="0" applyFont="1" applyBorder="1" applyAlignment="1">
      <alignment horizontal="left" vertical="top"/>
    </xf>
    <xf numFmtId="0" fontId="2" fillId="0" borderId="53" xfId="0" applyFont="1" applyBorder="1" applyAlignment="1">
      <alignment horizontal="left" vertical="top"/>
    </xf>
    <xf numFmtId="14" fontId="2" fillId="0" borderId="53" xfId="0" applyNumberFormat="1" applyFont="1" applyBorder="1" applyAlignment="1">
      <alignment horizontal="right" vertical="top"/>
    </xf>
    <xf numFmtId="0" fontId="2" fillId="0" borderId="53" xfId="0" applyFont="1" applyBorder="1" applyAlignment="1">
      <alignment horizontal="right" vertical="top"/>
    </xf>
    <xf numFmtId="0" fontId="2" fillId="0" borderId="56" xfId="0" applyFont="1" applyBorder="1" applyAlignment="1">
      <alignment horizontal="left" vertical="top"/>
    </xf>
    <xf numFmtId="0" fontId="0" fillId="0" borderId="55" xfId="0" applyBorder="1" applyAlignment="1">
      <alignment vertical="top" wrapText="1"/>
    </xf>
    <xf numFmtId="0" fontId="0" fillId="0" borderId="53" xfId="0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2" fillId="0" borderId="60" xfId="0" applyFont="1" applyBorder="1" applyAlignment="1">
      <alignment horizontal="left" vertical="top"/>
    </xf>
    <xf numFmtId="0" fontId="2" fillId="0" borderId="61" xfId="0" applyFont="1" applyBorder="1" applyAlignment="1">
      <alignment horizontal="left" vertical="top"/>
    </xf>
    <xf numFmtId="14" fontId="2" fillId="0" borderId="61" xfId="0" applyNumberFormat="1" applyFont="1" applyBorder="1" applyAlignment="1">
      <alignment horizontal="right" vertical="top"/>
    </xf>
    <xf numFmtId="0" fontId="2" fillId="0" borderId="61" xfId="0" applyFont="1" applyBorder="1" applyAlignment="1">
      <alignment horizontal="right" vertical="top"/>
    </xf>
    <xf numFmtId="0" fontId="2" fillId="0" borderId="32" xfId="0" applyFont="1" applyBorder="1" applyAlignment="1">
      <alignment horizontal="left" vertical="top"/>
    </xf>
    <xf numFmtId="0" fontId="0" fillId="0" borderId="60" xfId="0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52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5" fillId="0" borderId="52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20" xfId="0" applyFont="1" applyBorder="1" applyAlignment="1">
      <alignment vertical="top"/>
    </xf>
    <xf numFmtId="0" fontId="0" fillId="0" borderId="55" xfId="0" applyBorder="1" applyAlignment="1">
      <alignment horizontal="left" vertical="top"/>
    </xf>
    <xf numFmtId="0" fontId="0" fillId="0" borderId="53" xfId="0" applyBorder="1" applyAlignment="1">
      <alignment horizontal="center" vertical="top"/>
    </xf>
    <xf numFmtId="0" fontId="0" fillId="0" borderId="56" xfId="0" applyBorder="1" applyAlignment="1">
      <alignment horizontal="center" vertical="top"/>
    </xf>
    <xf numFmtId="177" fontId="2" fillId="0" borderId="0" xfId="0" applyNumberFormat="1" applyFont="1" applyAlignment="1">
      <alignment horizontal="right" vertical="top"/>
    </xf>
    <xf numFmtId="0" fontId="0" fillId="0" borderId="52" xfId="0" applyBorder="1" applyAlignment="1">
      <alignment vertical="top"/>
    </xf>
    <xf numFmtId="0" fontId="0" fillId="0" borderId="20" xfId="0" applyBorder="1" applyAlignment="1">
      <alignment vertical="top"/>
    </xf>
    <xf numFmtId="177" fontId="0" fillId="0" borderId="53" xfId="0" applyNumberFormat="1" applyBorder="1" applyAlignment="1">
      <alignment horizontal="right" vertical="top"/>
    </xf>
    <xf numFmtId="0" fontId="0" fillId="0" borderId="55" xfId="0" applyBorder="1" applyAlignment="1">
      <alignment vertical="top"/>
    </xf>
    <xf numFmtId="0" fontId="0" fillId="0" borderId="53" xfId="0" applyBorder="1" applyAlignment="1">
      <alignment vertical="top"/>
    </xf>
    <xf numFmtId="0" fontId="0" fillId="0" borderId="56" xfId="0" applyBorder="1" applyAlignment="1">
      <alignment vertical="top"/>
    </xf>
    <xf numFmtId="177" fontId="0" fillId="0" borderId="0" xfId="0" applyNumberFormat="1" applyAlignment="1">
      <alignment horizontal="right" vertical="top"/>
    </xf>
    <xf numFmtId="177" fontId="0" fillId="0" borderId="61" xfId="0" applyNumberFormat="1" applyBorder="1" applyAlignment="1">
      <alignment horizontal="right" vertical="top"/>
    </xf>
    <xf numFmtId="0" fontId="0" fillId="0" borderId="60" xfId="0" applyBorder="1" applyAlignment="1">
      <alignment vertical="top"/>
    </xf>
    <xf numFmtId="0" fontId="0" fillId="0" borderId="61" xfId="0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53" xfId="0" applyBorder="1" applyAlignment="1">
      <alignment horizontal="left" vertical="top"/>
    </xf>
    <xf numFmtId="0" fontId="0" fillId="0" borderId="53" xfId="0" applyBorder="1" applyAlignment="1">
      <alignment horizontal="right" vertical="top"/>
    </xf>
    <xf numFmtId="0" fontId="0" fillId="0" borderId="56" xfId="0" applyBorder="1" applyAlignment="1">
      <alignment horizontal="left" vertical="top"/>
    </xf>
    <xf numFmtId="0" fontId="0" fillId="0" borderId="61" xfId="0" applyBorder="1" applyAlignment="1">
      <alignment horizontal="left" vertical="top"/>
    </xf>
    <xf numFmtId="0" fontId="0" fillId="0" borderId="61" xfId="0" applyBorder="1" applyAlignment="1">
      <alignment horizontal="right" vertical="top"/>
    </xf>
    <xf numFmtId="0" fontId="0" fillId="0" borderId="32" xfId="0" applyBorder="1" applyAlignment="1">
      <alignment horizontal="left" vertical="top"/>
    </xf>
    <xf numFmtId="41" fontId="0" fillId="9" borderId="7" xfId="0" applyNumberFormat="1" applyFill="1" applyBorder="1"/>
    <xf numFmtId="0" fontId="0" fillId="0" borderId="50" xfId="0" applyBorder="1" applyAlignment="1">
      <alignment horizontal="center" vertical="center" textRotation="90" wrapText="1" readingOrder="1"/>
    </xf>
    <xf numFmtId="0" fontId="2" fillId="0" borderId="50" xfId="0" applyFont="1" applyBorder="1" applyAlignment="1">
      <alignment wrapText="1"/>
    </xf>
    <xf numFmtId="164" fontId="30" fillId="0" borderId="0" xfId="1" applyNumberFormat="1" applyFont="1" applyFill="1" applyBorder="1" applyAlignment="1">
      <alignment horizontal="right"/>
    </xf>
    <xf numFmtId="0" fontId="5" fillId="0" borderId="27" xfId="0" applyFont="1" applyBorder="1"/>
    <xf numFmtId="164" fontId="7" fillId="0" borderId="27" xfId="1" applyNumberFormat="1" applyFont="1" applyFill="1" applyBorder="1"/>
    <xf numFmtId="9" fontId="3" fillId="0" borderId="0" xfId="3" applyFont="1" applyFill="1" applyBorder="1" applyAlignment="1">
      <alignment wrapText="1"/>
    </xf>
    <xf numFmtId="168" fontId="1" fillId="0" borderId="23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19" borderId="27" xfId="0" applyFont="1" applyFill="1" applyBorder="1"/>
    <xf numFmtId="0" fontId="0" fillId="19" borderId="27" xfId="0" applyFill="1" applyBorder="1"/>
    <xf numFmtId="0" fontId="40" fillId="24" borderId="35" xfId="0" applyFont="1" applyFill="1" applyBorder="1" applyAlignment="1">
      <alignment horizontal="center" vertical="center"/>
    </xf>
    <xf numFmtId="0" fontId="41" fillId="19" borderId="27" xfId="0" applyFont="1" applyFill="1" applyBorder="1"/>
    <xf numFmtId="0" fontId="42" fillId="19" borderId="27" xfId="0" applyFont="1" applyFill="1" applyBorder="1"/>
    <xf numFmtId="0" fontId="0" fillId="0" borderId="0" xfId="0" applyAlignment="1">
      <alignment horizontal="center" vertical="center" textRotation="90" wrapText="1" readingOrder="1"/>
    </xf>
    <xf numFmtId="0" fontId="4" fillId="0" borderId="0" xfId="0" applyFont="1"/>
    <xf numFmtId="164" fontId="0" fillId="0" borderId="0" xfId="1" applyNumberFormat="1" applyFont="1" applyFill="1" applyBorder="1"/>
    <xf numFmtId="164" fontId="2" fillId="0" borderId="0" xfId="1" applyNumberFormat="1" applyFont="1" applyFill="1"/>
    <xf numFmtId="0" fontId="0" fillId="0" borderId="7" xfId="0" applyBorder="1" applyAlignment="1">
      <alignment horizontal="center" vertical="center" textRotation="90" wrapText="1" readingOrder="1"/>
    </xf>
    <xf numFmtId="0" fontId="4" fillId="0" borderId="28" xfId="0" applyFont="1" applyBorder="1"/>
    <xf numFmtId="0" fontId="0" fillId="0" borderId="7" xfId="0" applyBorder="1"/>
    <xf numFmtId="41" fontId="30" fillId="0" borderId="0" xfId="1" applyNumberFormat="1" applyFont="1" applyFill="1" applyBorder="1"/>
    <xf numFmtId="0" fontId="2" fillId="0" borderId="0" xfId="0" applyFont="1" applyAlignment="1">
      <alignment wrapText="1"/>
    </xf>
    <xf numFmtId="164" fontId="0" fillId="0" borderId="27" xfId="1" applyNumberFormat="1" applyFont="1" applyFill="1" applyBorder="1"/>
    <xf numFmtId="0" fontId="4" fillId="0" borderId="21" xfId="0" applyFont="1" applyBorder="1"/>
    <xf numFmtId="0" fontId="9" fillId="0" borderId="0" xfId="0" applyFont="1" applyAlignment="1">
      <alignment horizontal="center" vertical="center" textRotation="90" wrapText="1" readingOrder="1"/>
    </xf>
    <xf numFmtId="0" fontId="0" fillId="0" borderId="57" xfId="0" applyBorder="1"/>
    <xf numFmtId="0" fontId="6" fillId="2" borderId="22" xfId="0" applyFont="1" applyFill="1" applyBorder="1"/>
    <xf numFmtId="0" fontId="2" fillId="0" borderId="22" xfId="0" applyFont="1" applyBorder="1"/>
    <xf numFmtId="0" fontId="30" fillId="0" borderId="0" xfId="0" applyFont="1" applyAlignment="1">
      <alignment horizontal="right"/>
    </xf>
    <xf numFmtId="167" fontId="5" fillId="0" borderId="19" xfId="3" applyNumberFormat="1" applyFont="1" applyFill="1" applyBorder="1"/>
    <xf numFmtId="0" fontId="8" fillId="2" borderId="57" xfId="0" applyFont="1" applyFill="1" applyBorder="1"/>
    <xf numFmtId="0" fontId="6" fillId="2" borderId="46" xfId="0" applyFont="1" applyFill="1" applyBorder="1" applyAlignment="1">
      <alignment horizontal="left"/>
    </xf>
    <xf numFmtId="0" fontId="27" fillId="2" borderId="48" xfId="0" applyFont="1" applyFill="1" applyBorder="1" applyAlignment="1">
      <alignment vertical="center"/>
    </xf>
    <xf numFmtId="0" fontId="27" fillId="0" borderId="22" xfId="0" applyFont="1" applyBorder="1"/>
    <xf numFmtId="167" fontId="5" fillId="0" borderId="0" xfId="3" applyNumberFormat="1" applyFont="1" applyFill="1" applyBorder="1"/>
    <xf numFmtId="2" fontId="5" fillId="0" borderId="0" xfId="0" applyNumberFormat="1" applyFont="1"/>
    <xf numFmtId="2" fontId="24" fillId="0" borderId="0" xfId="0" applyNumberFormat="1" applyFont="1"/>
    <xf numFmtId="2" fontId="24" fillId="0" borderId="0" xfId="1" applyNumberFormat="1" applyFont="1" applyFill="1" applyBorder="1"/>
    <xf numFmtId="164" fontId="7" fillId="0" borderId="0" xfId="1" applyNumberFormat="1" applyFont="1" applyFill="1" applyBorder="1"/>
    <xf numFmtId="0" fontId="0" fillId="0" borderId="50" xfId="0" applyBorder="1"/>
    <xf numFmtId="0" fontId="4" fillId="0" borderId="27" xfId="0" applyFont="1" applyBorder="1"/>
    <xf numFmtId="0" fontId="5" fillId="0" borderId="57" xfId="0" applyFont="1" applyBorder="1"/>
    <xf numFmtId="0" fontId="27" fillId="2" borderId="22" xfId="0" applyFont="1" applyFill="1" applyBorder="1" applyAlignment="1">
      <alignment vertical="center"/>
    </xf>
    <xf numFmtId="168" fontId="0" fillId="2" borderId="23" xfId="3" applyNumberFormat="1" applyFont="1" applyFill="1" applyBorder="1" applyAlignment="1">
      <alignment horizontal="center" vertical="center"/>
    </xf>
    <xf numFmtId="168" fontId="10" fillId="2" borderId="23" xfId="3" applyNumberFormat="1" applyFont="1" applyFill="1" applyBorder="1" applyAlignment="1">
      <alignment horizontal="center" vertical="center"/>
    </xf>
    <xf numFmtId="0" fontId="27" fillId="0" borderId="22" xfId="0" applyFont="1" applyBorder="1" applyAlignment="1">
      <alignment horizontal="left"/>
    </xf>
    <xf numFmtId="168" fontId="26" fillId="0" borderId="23" xfId="3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/>
    </xf>
    <xf numFmtId="0" fontId="27" fillId="0" borderId="22" xfId="0" applyFont="1" applyBorder="1" applyAlignment="1">
      <alignment vertical="center"/>
    </xf>
    <xf numFmtId="168" fontId="0" fillId="0" borderId="23" xfId="3" applyNumberFormat="1" applyFont="1" applyFill="1" applyBorder="1" applyAlignment="1">
      <alignment horizontal="center" vertical="center"/>
    </xf>
    <xf numFmtId="168" fontId="10" fillId="0" borderId="23" xfId="3" applyNumberFormat="1" applyFont="1" applyFill="1" applyBorder="1" applyAlignment="1">
      <alignment horizontal="center" vertical="center"/>
    </xf>
    <xf numFmtId="0" fontId="0" fillId="9" borderId="46" xfId="0" applyFill="1" applyBorder="1"/>
    <xf numFmtId="0" fontId="5" fillId="0" borderId="3" xfId="0" applyFont="1" applyBorder="1" applyAlignment="1">
      <alignment horizontal="left"/>
    </xf>
    <xf numFmtId="0" fontId="5" fillId="0" borderId="57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27" fillId="12" borderId="22" xfId="0" applyFont="1" applyFill="1" applyBorder="1" applyAlignment="1">
      <alignment horizontal="center"/>
    </xf>
    <xf numFmtId="0" fontId="6" fillId="12" borderId="22" xfId="0" applyFont="1" applyFill="1" applyBorder="1" applyAlignment="1">
      <alignment horizontal="center"/>
    </xf>
    <xf numFmtId="0" fontId="0" fillId="9" borderId="48" xfId="0" applyFill="1" applyBorder="1"/>
    <xf numFmtId="0" fontId="27" fillId="12" borderId="22" xfId="0" applyFont="1" applyFill="1" applyBorder="1" applyAlignment="1">
      <alignment horizontal="left"/>
    </xf>
    <xf numFmtId="0" fontId="6" fillId="12" borderId="22" xfId="0" applyFont="1" applyFill="1" applyBorder="1" applyAlignment="1">
      <alignment horizontal="left"/>
    </xf>
    <xf numFmtId="0" fontId="27" fillId="12" borderId="39" xfId="0" applyFont="1" applyFill="1" applyBorder="1" applyAlignment="1">
      <alignment horizontal="left"/>
    </xf>
    <xf numFmtId="0" fontId="27" fillId="0" borderId="0" xfId="0" applyFont="1"/>
    <xf numFmtId="167" fontId="31" fillId="0" borderId="0" xfId="0" applyNumberFormat="1" applyFont="1"/>
    <xf numFmtId="165" fontId="24" fillId="0" borderId="23" xfId="0" applyNumberFormat="1" applyFont="1" applyBorder="1" applyAlignment="1">
      <alignment horizontal="center"/>
    </xf>
    <xf numFmtId="166" fontId="0" fillId="0" borderId="16" xfId="2" applyNumberFormat="1" applyFont="1" applyFill="1" applyBorder="1"/>
    <xf numFmtId="0" fontId="24" fillId="0" borderId="20" xfId="0" applyFont="1" applyBorder="1"/>
    <xf numFmtId="166" fontId="0" fillId="0" borderId="1" xfId="2" applyNumberFormat="1" applyFont="1" applyFill="1" applyBorder="1"/>
    <xf numFmtId="169" fontId="5" fillId="0" borderId="1" xfId="4" applyNumberFormat="1" applyFont="1" applyFill="1" applyBorder="1" applyAlignment="1">
      <alignment horizontal="center"/>
    </xf>
    <xf numFmtId="169" fontId="5" fillId="0" borderId="16" xfId="4" applyNumberFormat="1" applyFont="1" applyFill="1" applyBorder="1" applyAlignment="1">
      <alignment horizontal="center"/>
    </xf>
    <xf numFmtId="170" fontId="5" fillId="0" borderId="1" xfId="4" applyNumberFormat="1" applyFont="1" applyFill="1" applyBorder="1" applyAlignment="1">
      <alignment horizontal="center"/>
    </xf>
    <xf numFmtId="170" fontId="5" fillId="0" borderId="16" xfId="4" applyNumberFormat="1" applyFont="1" applyFill="1" applyBorder="1" applyAlignment="1">
      <alignment horizontal="center"/>
    </xf>
    <xf numFmtId="169" fontId="5" fillId="7" borderId="1" xfId="4" applyNumberFormat="1" applyFont="1" applyFill="1" applyBorder="1" applyAlignment="1">
      <alignment horizontal="center"/>
    </xf>
    <xf numFmtId="169" fontId="5" fillId="7" borderId="16" xfId="4" applyNumberFormat="1" applyFont="1" applyFill="1" applyBorder="1" applyAlignment="1">
      <alignment horizontal="center"/>
    </xf>
    <xf numFmtId="170" fontId="5" fillId="7" borderId="1" xfId="4" applyNumberFormat="1" applyFont="1" applyFill="1" applyBorder="1" applyAlignment="1">
      <alignment horizontal="center"/>
    </xf>
    <xf numFmtId="170" fontId="5" fillId="7" borderId="16" xfId="4" applyNumberFormat="1" applyFont="1" applyFill="1" applyBorder="1" applyAlignment="1">
      <alignment horizontal="center"/>
    </xf>
    <xf numFmtId="169" fontId="35" fillId="0" borderId="1" xfId="4" applyNumberFormat="1" applyFont="1" applyFill="1" applyBorder="1" applyAlignment="1">
      <alignment horizontal="center"/>
    </xf>
    <xf numFmtId="169" fontId="35" fillId="0" borderId="16" xfId="4" applyNumberFormat="1" applyFont="1" applyFill="1" applyBorder="1" applyAlignment="1">
      <alignment horizontal="center"/>
    </xf>
    <xf numFmtId="169" fontId="35" fillId="26" borderId="1" xfId="4" applyNumberFormat="1" applyFont="1" applyFill="1" applyBorder="1" applyAlignment="1">
      <alignment horizontal="center"/>
    </xf>
    <xf numFmtId="169" fontId="35" fillId="26" borderId="16" xfId="4" applyNumberFormat="1" applyFont="1" applyFill="1" applyBorder="1" applyAlignment="1">
      <alignment horizontal="center"/>
    </xf>
    <xf numFmtId="169" fontId="35" fillId="7" borderId="1" xfId="4" applyNumberFormat="1" applyFont="1" applyFill="1" applyBorder="1" applyAlignment="1">
      <alignment horizontal="center"/>
    </xf>
    <xf numFmtId="169" fontId="35" fillId="7" borderId="16" xfId="4" applyNumberFormat="1" applyFont="1" applyFill="1" applyBorder="1" applyAlignment="1">
      <alignment horizontal="center"/>
    </xf>
    <xf numFmtId="0" fontId="0" fillId="14" borderId="0" xfId="0" applyFill="1"/>
    <xf numFmtId="0" fontId="43" fillId="0" borderId="0" xfId="0" applyFont="1"/>
    <xf numFmtId="0" fontId="44" fillId="0" borderId="0" xfId="0" applyFont="1" applyAlignment="1">
      <alignment horizontal="center" vertical="center"/>
    </xf>
    <xf numFmtId="0" fontId="16" fillId="12" borderId="46" xfId="0" applyFont="1" applyFill="1" applyBorder="1" applyAlignment="1">
      <alignment horizontal="center" vertical="center"/>
    </xf>
    <xf numFmtId="0" fontId="16" fillId="12" borderId="45" xfId="0" applyFont="1" applyFill="1" applyBorder="1" applyAlignment="1">
      <alignment horizontal="center" vertical="center"/>
    </xf>
    <xf numFmtId="0" fontId="48" fillId="0" borderId="0" xfId="0" applyFont="1"/>
    <xf numFmtId="0" fontId="49" fillId="0" borderId="0" xfId="0" applyFont="1"/>
    <xf numFmtId="165" fontId="0" fillId="0" borderId="23" xfId="0" applyNumberFormat="1" applyBorder="1" applyAlignment="1">
      <alignment horizontal="center"/>
    </xf>
    <xf numFmtId="165" fontId="0" fillId="29" borderId="23" xfId="0" applyNumberFormat="1" applyFill="1" applyBorder="1" applyAlignment="1">
      <alignment horizontal="center"/>
    </xf>
    <xf numFmtId="0" fontId="0" fillId="0" borderId="11" xfId="0" applyBorder="1"/>
    <xf numFmtId="164" fontId="5" fillId="0" borderId="12" xfId="1" applyNumberFormat="1" applyFont="1" applyFill="1" applyBorder="1"/>
    <xf numFmtId="164" fontId="0" fillId="29" borderId="12" xfId="1" applyNumberFormat="1" applyFont="1" applyFill="1" applyBorder="1"/>
    <xf numFmtId="164" fontId="0" fillId="29" borderId="62" xfId="1" applyNumberFormat="1" applyFont="1" applyFill="1" applyBorder="1"/>
    <xf numFmtId="164" fontId="2" fillId="0" borderId="13" xfId="1" applyNumberFormat="1" applyFont="1" applyBorder="1"/>
    <xf numFmtId="164" fontId="0" fillId="29" borderId="1" xfId="1" applyNumberFormat="1" applyFont="1" applyFill="1" applyBorder="1"/>
    <xf numFmtId="164" fontId="0" fillId="29" borderId="58" xfId="1" applyNumberFormat="1" applyFont="1" applyFill="1" applyBorder="1"/>
    <xf numFmtId="0" fontId="14" fillId="16" borderId="18" xfId="0" applyFont="1" applyFill="1" applyBorder="1"/>
    <xf numFmtId="164" fontId="0" fillId="0" borderId="16" xfId="1" applyNumberFormat="1" applyFont="1" applyFill="1" applyBorder="1"/>
    <xf numFmtId="164" fontId="5" fillId="0" borderId="16" xfId="1" applyNumberFormat="1" applyFont="1" applyFill="1" applyBorder="1"/>
    <xf numFmtId="164" fontId="0" fillId="29" borderId="51" xfId="1" applyNumberFormat="1" applyFont="1" applyFill="1" applyBorder="1"/>
    <xf numFmtId="164" fontId="0" fillId="29" borderId="63" xfId="1" applyNumberFormat="1" applyFont="1" applyFill="1" applyBorder="1"/>
    <xf numFmtId="164" fontId="0" fillId="29" borderId="16" xfId="1" applyNumberFormat="1" applyFont="1" applyFill="1" applyBorder="1"/>
    <xf numFmtId="164" fontId="2" fillId="16" borderId="17" xfId="1" applyNumberFormat="1" applyFont="1" applyFill="1" applyBorder="1"/>
    <xf numFmtId="0" fontId="2" fillId="0" borderId="31" xfId="0" applyFont="1" applyBorder="1"/>
    <xf numFmtId="164" fontId="2" fillId="0" borderId="29" xfId="1" applyNumberFormat="1" applyFont="1" applyFill="1" applyBorder="1"/>
    <xf numFmtId="164" fontId="24" fillId="0" borderId="29" xfId="1" applyNumberFormat="1" applyFont="1" applyFill="1" applyBorder="1"/>
    <xf numFmtId="164" fontId="2" fillId="29" borderId="23" xfId="1" applyNumberFormat="1" applyFont="1" applyFill="1" applyBorder="1"/>
    <xf numFmtId="164" fontId="2" fillId="0" borderId="30" xfId="1" applyNumberFormat="1" applyFont="1" applyBorder="1"/>
    <xf numFmtId="164" fontId="49" fillId="0" borderId="52" xfId="1" applyNumberFormat="1" applyFont="1" applyFill="1" applyBorder="1"/>
    <xf numFmtId="0" fontId="2" fillId="0" borderId="45" xfId="0" applyFont="1" applyBorder="1" applyAlignment="1">
      <alignment horizontal="center"/>
    </xf>
    <xf numFmtId="0" fontId="14" fillId="16" borderId="64" xfId="0" applyFont="1" applyFill="1" applyBorder="1"/>
    <xf numFmtId="0" fontId="13" fillId="30" borderId="0" xfId="0" applyFont="1" applyFill="1" applyAlignment="1">
      <alignment horizontal="center"/>
    </xf>
    <xf numFmtId="0" fontId="0" fillId="30" borderId="0" xfId="0" applyFill="1"/>
    <xf numFmtId="0" fontId="2" fillId="30" borderId="0" xfId="0" applyFont="1" applyFill="1"/>
    <xf numFmtId="0" fontId="49" fillId="30" borderId="0" xfId="0" applyFont="1" applyFill="1"/>
    <xf numFmtId="0" fontId="51" fillId="0" borderId="0" xfId="0" applyFont="1" applyAlignment="1">
      <alignment horizontal="center" vertical="center"/>
    </xf>
    <xf numFmtId="0" fontId="2" fillId="0" borderId="50" xfId="0" applyFont="1" applyBorder="1" applyAlignment="1">
      <alignment horizontal="center"/>
    </xf>
    <xf numFmtId="164" fontId="2" fillId="19" borderId="35" xfId="0" applyNumberFormat="1" applyFont="1" applyFill="1" applyBorder="1"/>
    <xf numFmtId="164" fontId="2" fillId="0" borderId="0" xfId="0" applyNumberFormat="1" applyFont="1"/>
    <xf numFmtId="164" fontId="49" fillId="0" borderId="0" xfId="0" applyNumberFormat="1" applyFont="1"/>
    <xf numFmtId="164" fontId="49" fillId="31" borderId="0" xfId="1" applyNumberFormat="1" applyFont="1" applyFill="1" applyBorder="1"/>
    <xf numFmtId="0" fontId="52" fillId="0" borderId="0" xfId="0" applyFont="1"/>
    <xf numFmtId="164" fontId="49" fillId="31" borderId="0" xfId="0" applyNumberFormat="1" applyFont="1" applyFill="1"/>
    <xf numFmtId="0" fontId="49" fillId="0" borderId="0" xfId="0" applyFont="1" applyAlignment="1">
      <alignment horizontal="center"/>
    </xf>
    <xf numFmtId="0" fontId="49" fillId="0" borderId="48" xfId="0" applyFont="1" applyBorder="1" applyAlignment="1">
      <alignment horizontal="center"/>
    </xf>
    <xf numFmtId="165" fontId="49" fillId="0" borderId="23" xfId="0" applyNumberFormat="1" applyFont="1" applyBorder="1" applyAlignment="1">
      <alignment horizontal="center"/>
    </xf>
    <xf numFmtId="165" fontId="49" fillId="29" borderId="23" xfId="0" applyNumberFormat="1" applyFont="1" applyFill="1" applyBorder="1" applyAlignment="1">
      <alignment horizontal="center"/>
    </xf>
    <xf numFmtId="0" fontId="53" fillId="0" borderId="45" xfId="0" applyFont="1" applyBorder="1" applyAlignment="1">
      <alignment horizontal="center"/>
    </xf>
    <xf numFmtId="0" fontId="49" fillId="0" borderId="11" xfId="0" applyFont="1" applyBorder="1"/>
    <xf numFmtId="41" fontId="49" fillId="0" borderId="12" xfId="0" applyNumberFormat="1" applyFont="1" applyBorder="1"/>
    <xf numFmtId="41" fontId="49" fillId="29" borderId="12" xfId="0" applyNumberFormat="1" applyFont="1" applyFill="1" applyBorder="1"/>
    <xf numFmtId="41" fontId="49" fillId="29" borderId="62" xfId="0" applyNumberFormat="1" applyFont="1" applyFill="1" applyBorder="1"/>
    <xf numFmtId="41" fontId="53" fillId="0" borderId="13" xfId="0" applyNumberFormat="1" applyFont="1" applyBorder="1"/>
    <xf numFmtId="0" fontId="49" fillId="0" borderId="14" xfId="0" applyFont="1" applyBorder="1"/>
    <xf numFmtId="41" fontId="49" fillId="0" borderId="1" xfId="0" applyNumberFormat="1" applyFont="1" applyBorder="1"/>
    <xf numFmtId="41" fontId="49" fillId="29" borderId="1" xfId="0" applyNumberFormat="1" applyFont="1" applyFill="1" applyBorder="1"/>
    <xf numFmtId="41" fontId="49" fillId="29" borderId="58" xfId="0" applyNumberFormat="1" applyFont="1" applyFill="1" applyBorder="1"/>
    <xf numFmtId="41" fontId="53" fillId="0" borderId="15" xfId="0" applyNumberFormat="1" applyFont="1" applyBorder="1"/>
    <xf numFmtId="0" fontId="49" fillId="0" borderId="64" xfId="0" applyFont="1" applyBorder="1"/>
    <xf numFmtId="41" fontId="49" fillId="0" borderId="51" xfId="0" applyNumberFormat="1" applyFont="1" applyBorder="1"/>
    <xf numFmtId="41" fontId="49" fillId="29" borderId="51" xfId="0" applyNumberFormat="1" applyFont="1" applyFill="1" applyBorder="1"/>
    <xf numFmtId="41" fontId="49" fillId="29" borderId="55" xfId="0" applyNumberFormat="1" applyFont="1" applyFill="1" applyBorder="1"/>
    <xf numFmtId="41" fontId="53" fillId="0" borderId="47" xfId="0" applyNumberFormat="1" applyFont="1" applyBorder="1"/>
    <xf numFmtId="0" fontId="49" fillId="0" borderId="22" xfId="0" applyFont="1" applyBorder="1"/>
    <xf numFmtId="41" fontId="49" fillId="0" borderId="23" xfId="0" applyNumberFormat="1" applyFont="1" applyBorder="1"/>
    <xf numFmtId="41" fontId="49" fillId="29" borderId="23" xfId="0" applyNumberFormat="1" applyFont="1" applyFill="1" applyBorder="1"/>
    <xf numFmtId="41" fontId="49" fillId="29" borderId="38" xfId="0" applyNumberFormat="1" applyFont="1" applyFill="1" applyBorder="1"/>
    <xf numFmtId="41" fontId="53" fillId="0" borderId="24" xfId="0" applyNumberFormat="1" applyFont="1" applyBorder="1"/>
    <xf numFmtId="41" fontId="55" fillId="0" borderId="0" xfId="0" applyNumberFormat="1" applyFont="1"/>
    <xf numFmtId="41" fontId="2" fillId="0" borderId="0" xfId="0" applyNumberFormat="1" applyFont="1"/>
    <xf numFmtId="165" fontId="0" fillId="29" borderId="38" xfId="0" applyNumberForma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164" fontId="2" fillId="0" borderId="13" xfId="1" applyNumberFormat="1" applyFont="1" applyFill="1" applyBorder="1"/>
    <xf numFmtId="164" fontId="2" fillId="0" borderId="15" xfId="1" applyNumberFormat="1" applyFont="1" applyFill="1" applyBorder="1"/>
    <xf numFmtId="164" fontId="2" fillId="0" borderId="24" xfId="1" applyNumberFormat="1" applyFont="1" applyFill="1" applyBorder="1"/>
    <xf numFmtId="0" fontId="13" fillId="30" borderId="0" xfId="0" applyFont="1" applyFill="1" applyAlignment="1">
      <alignment horizontal="center" vertical="center"/>
    </xf>
    <xf numFmtId="164" fontId="0" fillId="0" borderId="62" xfId="1" applyNumberFormat="1" applyFont="1" applyBorder="1"/>
    <xf numFmtId="164" fontId="0" fillId="0" borderId="58" xfId="1" applyNumberFormat="1" applyFont="1" applyBorder="1"/>
    <xf numFmtId="0" fontId="2" fillId="0" borderId="46" xfId="0" applyFont="1" applyBorder="1"/>
    <xf numFmtId="164" fontId="2" fillId="19" borderId="24" xfId="0" applyNumberFormat="1" applyFont="1" applyFill="1" applyBorder="1"/>
    <xf numFmtId="0" fontId="2" fillId="0" borderId="48" xfId="0" applyFont="1" applyBorder="1"/>
    <xf numFmtId="0" fontId="49" fillId="0" borderId="0" xfId="1" applyNumberFormat="1" applyFont="1" applyFill="1" applyBorder="1"/>
    <xf numFmtId="164" fontId="49" fillId="0" borderId="0" xfId="1" applyNumberFormat="1" applyFont="1" applyFill="1" applyBorder="1"/>
    <xf numFmtId="0" fontId="49" fillId="0" borderId="36" xfId="0" applyFont="1" applyBorder="1" applyAlignment="1">
      <alignment horizontal="center"/>
    </xf>
    <xf numFmtId="165" fontId="49" fillId="0" borderId="41" xfId="0" applyNumberFormat="1" applyFont="1" applyBorder="1" applyAlignment="1">
      <alignment horizontal="center"/>
    </xf>
    <xf numFmtId="165" fontId="49" fillId="29" borderId="41" xfId="0" applyNumberFormat="1" applyFont="1" applyFill="1" applyBorder="1" applyAlignment="1">
      <alignment horizontal="center"/>
    </xf>
    <xf numFmtId="0" fontId="53" fillId="0" borderId="42" xfId="0" applyFont="1" applyBorder="1" applyAlignment="1">
      <alignment horizontal="center"/>
    </xf>
    <xf numFmtId="41" fontId="49" fillId="0" borderId="11" xfId="0" applyNumberFormat="1" applyFont="1" applyBorder="1"/>
    <xf numFmtId="41" fontId="49" fillId="0" borderId="13" xfId="0" applyNumberFormat="1" applyFont="1" applyBorder="1"/>
    <xf numFmtId="41" fontId="49" fillId="0" borderId="14" xfId="0" applyNumberFormat="1" applyFont="1" applyBorder="1"/>
    <xf numFmtId="41" fontId="49" fillId="0" borderId="15" xfId="0" applyNumberFormat="1" applyFont="1" applyBorder="1"/>
    <xf numFmtId="41" fontId="49" fillId="0" borderId="18" xfId="0" applyNumberFormat="1" applyFont="1" applyBorder="1"/>
    <xf numFmtId="41" fontId="49" fillId="0" borderId="16" xfId="0" applyNumberFormat="1" applyFont="1" applyBorder="1"/>
    <xf numFmtId="41" fontId="49" fillId="29" borderId="16" xfId="0" applyNumberFormat="1" applyFont="1" applyFill="1" applyBorder="1"/>
    <xf numFmtId="41" fontId="49" fillId="0" borderId="17" xfId="0" applyNumberFormat="1" applyFont="1" applyBorder="1"/>
    <xf numFmtId="41" fontId="32" fillId="0" borderId="0" xfId="0" applyNumberFormat="1" applyFont="1" applyAlignment="1">
      <alignment horizontal="center" vertical="center"/>
    </xf>
    <xf numFmtId="41" fontId="49" fillId="0" borderId="31" xfId="0" applyNumberFormat="1" applyFont="1" applyBorder="1"/>
    <xf numFmtId="41" fontId="49" fillId="0" borderId="29" xfId="0" applyNumberFormat="1" applyFont="1" applyBorder="1"/>
    <xf numFmtId="41" fontId="49" fillId="29" borderId="29" xfId="0" applyNumberFormat="1" applyFont="1" applyFill="1" applyBorder="1"/>
    <xf numFmtId="41" fontId="49" fillId="0" borderId="30" xfId="0" applyNumberFormat="1" applyFont="1" applyBorder="1"/>
    <xf numFmtId="164" fontId="49" fillId="0" borderId="0" xfId="0" applyNumberFormat="1" applyFont="1" applyAlignment="1">
      <alignment horizontal="center" vertical="center"/>
    </xf>
    <xf numFmtId="164" fontId="0" fillId="7" borderId="19" xfId="1" applyNumberFormat="1" applyFont="1" applyFill="1" applyBorder="1"/>
    <xf numFmtId="164" fontId="5" fillId="7" borderId="19" xfId="1" applyNumberFormat="1" applyFont="1" applyFill="1" applyBorder="1"/>
    <xf numFmtId="164" fontId="0" fillId="7" borderId="1" xfId="1" applyNumberFormat="1" applyFont="1" applyFill="1" applyBorder="1"/>
    <xf numFmtId="0" fontId="0" fillId="16" borderId="14" xfId="0" applyFill="1" applyBorder="1"/>
    <xf numFmtId="0" fontId="0" fillId="0" borderId="31" xfId="0" applyBorder="1"/>
    <xf numFmtId="0" fontId="24" fillId="7" borderId="0" xfId="0" applyFont="1" applyFill="1"/>
    <xf numFmtId="170" fontId="5" fillId="7" borderId="1" xfId="4" applyNumberFormat="1" applyFont="1" applyFill="1" applyBorder="1" applyAlignment="1">
      <alignment horizontal="right"/>
    </xf>
    <xf numFmtId="170" fontId="5" fillId="7" borderId="16" xfId="4" applyNumberFormat="1" applyFont="1" applyFill="1" applyBorder="1" applyAlignment="1">
      <alignment horizontal="right"/>
    </xf>
    <xf numFmtId="169" fontId="5" fillId="7" borderId="1" xfId="4" applyNumberFormat="1" applyFont="1" applyFill="1" applyBorder="1" applyAlignment="1">
      <alignment horizontal="right"/>
    </xf>
    <xf numFmtId="169" fontId="5" fillId="7" borderId="16" xfId="4" applyNumberFormat="1" applyFont="1" applyFill="1" applyBorder="1" applyAlignment="1">
      <alignment horizontal="right"/>
    </xf>
    <xf numFmtId="167" fontId="5" fillId="7" borderId="19" xfId="3" applyNumberFormat="1" applyFont="1" applyFill="1" applyBorder="1"/>
    <xf numFmtId="167" fontId="5" fillId="7" borderId="1" xfId="3" applyNumberFormat="1" applyFont="1" applyFill="1" applyBorder="1"/>
    <xf numFmtId="167" fontId="5" fillId="7" borderId="16" xfId="3" applyNumberFormat="1" applyFont="1" applyFill="1" applyBorder="1"/>
    <xf numFmtId="0" fontId="24" fillId="7" borderId="50" xfId="0" applyFont="1" applyFill="1" applyBorder="1"/>
    <xf numFmtId="0" fontId="24" fillId="7" borderId="20" xfId="0" applyFont="1" applyFill="1" applyBorder="1"/>
    <xf numFmtId="164" fontId="0" fillId="7" borderId="32" xfId="1" applyNumberFormat="1" applyFont="1" applyFill="1" applyBorder="1"/>
    <xf numFmtId="44" fontId="0" fillId="7" borderId="32" xfId="0" applyNumberFormat="1" applyFill="1" applyBorder="1"/>
    <xf numFmtId="9" fontId="24" fillId="0" borderId="0" xfId="3" applyFont="1" applyFill="1" applyBorder="1" applyAlignment="1">
      <alignment horizontal="left"/>
    </xf>
    <xf numFmtId="9" fontId="56" fillId="14" borderId="0" xfId="3" applyFont="1" applyFill="1" applyBorder="1" applyAlignment="1">
      <alignment horizontal="left"/>
    </xf>
    <xf numFmtId="0" fontId="29" fillId="14" borderId="0" xfId="0" applyFont="1" applyFill="1"/>
    <xf numFmtId="168" fontId="28" fillId="14" borderId="23" xfId="3" applyNumberFormat="1" applyFont="1" applyFill="1" applyBorder="1" applyAlignment="1">
      <alignment horizontal="center" vertical="center"/>
    </xf>
    <xf numFmtId="168" fontId="29" fillId="14" borderId="23" xfId="3" applyNumberFormat="1" applyFont="1" applyFill="1" applyBorder="1" applyAlignment="1">
      <alignment horizontal="center" vertical="center"/>
    </xf>
    <xf numFmtId="165" fontId="0" fillId="12" borderId="23" xfId="0" applyNumberFormat="1" applyFill="1" applyBorder="1" applyAlignment="1">
      <alignment horizontal="center"/>
    </xf>
    <xf numFmtId="0" fontId="2" fillId="12" borderId="49" xfId="0" applyFont="1" applyFill="1" applyBorder="1" applyAlignment="1">
      <alignment horizontal="center"/>
    </xf>
    <xf numFmtId="0" fontId="0" fillId="12" borderId="11" xfId="0" applyFill="1" applyBorder="1"/>
    <xf numFmtId="164" fontId="5" fillId="12" borderId="12" xfId="1" applyNumberFormat="1" applyFont="1" applyFill="1" applyBorder="1"/>
    <xf numFmtId="164" fontId="0" fillId="12" borderId="62" xfId="1" applyNumberFormat="1" applyFont="1" applyFill="1" applyBorder="1"/>
    <xf numFmtId="164" fontId="2" fillId="12" borderId="13" xfId="1" applyNumberFormat="1" applyFont="1" applyFill="1" applyBorder="1"/>
    <xf numFmtId="164" fontId="5" fillId="12" borderId="1" xfId="1" applyNumberFormat="1" applyFont="1" applyFill="1" applyBorder="1"/>
    <xf numFmtId="164" fontId="0" fillId="12" borderId="58" xfId="1" applyNumberFormat="1" applyFont="1" applyFill="1" applyBorder="1"/>
    <xf numFmtId="0" fontId="14" fillId="12" borderId="18" xfId="0" applyFont="1" applyFill="1" applyBorder="1"/>
    <xf numFmtId="164" fontId="0" fillId="12" borderId="16" xfId="1" applyNumberFormat="1" applyFont="1" applyFill="1" applyBorder="1"/>
    <xf numFmtId="164" fontId="5" fillId="12" borderId="16" xfId="1" applyNumberFormat="1" applyFont="1" applyFill="1" applyBorder="1"/>
    <xf numFmtId="164" fontId="0" fillId="12" borderId="51" xfId="1" applyNumberFormat="1" applyFont="1" applyFill="1" applyBorder="1"/>
    <xf numFmtId="164" fontId="0" fillId="12" borderId="63" xfId="1" applyNumberFormat="1" applyFont="1" applyFill="1" applyBorder="1"/>
    <xf numFmtId="0" fontId="2" fillId="12" borderId="31" xfId="0" applyFont="1" applyFill="1" applyBorder="1"/>
    <xf numFmtId="164" fontId="2" fillId="12" borderId="29" xfId="1" applyNumberFormat="1" applyFont="1" applyFill="1" applyBorder="1"/>
    <xf numFmtId="164" fontId="24" fillId="12" borderId="29" xfId="1" applyNumberFormat="1" applyFont="1" applyFill="1" applyBorder="1"/>
    <xf numFmtId="164" fontId="2" fillId="12" borderId="30" xfId="1" applyNumberFormat="1" applyFont="1" applyFill="1" applyBorder="1"/>
    <xf numFmtId="165" fontId="5" fillId="12" borderId="23" xfId="0" applyNumberFormat="1" applyFont="1" applyFill="1" applyBorder="1" applyAlignment="1">
      <alignment horizontal="center"/>
    </xf>
    <xf numFmtId="0" fontId="2" fillId="12" borderId="45" xfId="0" applyFont="1" applyFill="1" applyBorder="1" applyAlignment="1">
      <alignment horizontal="center"/>
    </xf>
    <xf numFmtId="0" fontId="0" fillId="12" borderId="57" xfId="0" applyFill="1" applyBorder="1"/>
    <xf numFmtId="0" fontId="14" fillId="12" borderId="64" xfId="0" applyFont="1" applyFill="1" applyBorder="1"/>
    <xf numFmtId="0" fontId="2" fillId="12" borderId="22" xfId="0" applyFont="1" applyFill="1" applyBorder="1"/>
    <xf numFmtId="0" fontId="2" fillId="12" borderId="24" xfId="0" applyFont="1" applyFill="1" applyBorder="1" applyAlignment="1">
      <alignment horizontal="center"/>
    </xf>
    <xf numFmtId="164" fontId="2" fillId="12" borderId="24" xfId="1" applyNumberFormat="1" applyFont="1" applyFill="1" applyBorder="1"/>
    <xf numFmtId="164" fontId="49" fillId="0" borderId="0" xfId="1" applyNumberFormat="1" applyFont="1"/>
    <xf numFmtId="165" fontId="0" fillId="4" borderId="0" xfId="0" applyNumberFormat="1" applyFill="1" applyAlignment="1">
      <alignment horizontal="center"/>
    </xf>
    <xf numFmtId="43" fontId="0" fillId="0" borderId="0" xfId="1" applyFont="1" applyFill="1"/>
    <xf numFmtId="0" fontId="0" fillId="4" borderId="0" xfId="0" applyFill="1"/>
    <xf numFmtId="0" fontId="2" fillId="0" borderId="50" xfId="0" applyFont="1" applyBorder="1" applyAlignment="1">
      <alignment horizontal="left" vertical="top"/>
    </xf>
    <xf numFmtId="14" fontId="2" fillId="0" borderId="50" xfId="0" applyNumberFormat="1" applyFont="1" applyBorder="1" applyAlignment="1">
      <alignment horizontal="right" vertical="top"/>
    </xf>
    <xf numFmtId="0" fontId="2" fillId="0" borderId="50" xfId="0" applyFont="1" applyBorder="1" applyAlignment="1">
      <alignment horizontal="right" vertical="top"/>
    </xf>
    <xf numFmtId="0" fontId="2" fillId="0" borderId="43" xfId="0" applyFont="1" applyBorder="1" applyAlignment="1">
      <alignment horizontal="left" vertical="top"/>
    </xf>
    <xf numFmtId="0" fontId="49" fillId="0" borderId="0" xfId="0" applyFont="1" applyAlignment="1">
      <alignment vertical="top"/>
    </xf>
    <xf numFmtId="0" fontId="16" fillId="0" borderId="8" xfId="0" applyFont="1" applyBorder="1"/>
    <xf numFmtId="0" fontId="16" fillId="0" borderId="27" xfId="0" applyFont="1" applyBorder="1"/>
    <xf numFmtId="0" fontId="16" fillId="0" borderId="46" xfId="0" applyFont="1" applyBorder="1"/>
    <xf numFmtId="0" fontId="16" fillId="0" borderId="0" xfId="0" applyFont="1"/>
    <xf numFmtId="164" fontId="7" fillId="0" borderId="0" xfId="0" applyNumberFormat="1" applyFont="1"/>
    <xf numFmtId="41" fontId="29" fillId="9" borderId="0" xfId="0" applyNumberFormat="1" applyFont="1" applyFill="1"/>
    <xf numFmtId="41" fontId="29" fillId="9" borderId="7" xfId="0" applyNumberFormat="1" applyFont="1" applyFill="1" applyBorder="1"/>
    <xf numFmtId="165" fontId="5" fillId="0" borderId="23" xfId="0" applyNumberFormat="1" applyFont="1" applyBorder="1" applyAlignment="1">
      <alignment horizontal="center"/>
    </xf>
    <xf numFmtId="41" fontId="5" fillId="9" borderId="0" xfId="0" applyNumberFormat="1" applyFont="1" applyFill="1"/>
    <xf numFmtId="41" fontId="5" fillId="5" borderId="0" xfId="0" applyNumberFormat="1" applyFont="1" applyFill="1"/>
    <xf numFmtId="41" fontId="5" fillId="0" borderId="0" xfId="0" applyNumberFormat="1" applyFont="1"/>
    <xf numFmtId="0" fontId="0" fillId="0" borderId="4" xfId="0" applyBorder="1"/>
    <xf numFmtId="164" fontId="5" fillId="12" borderId="4" xfId="0" applyNumberFormat="1" applyFont="1" applyFill="1" applyBorder="1"/>
    <xf numFmtId="0" fontId="5" fillId="0" borderId="4" xfId="0" applyFont="1" applyBorder="1"/>
    <xf numFmtId="0" fontId="2" fillId="7" borderId="26" xfId="0" applyFont="1" applyFill="1" applyBorder="1"/>
    <xf numFmtId="164" fontId="2" fillId="7" borderId="26" xfId="0" applyNumberFormat="1" applyFont="1" applyFill="1" applyBorder="1"/>
    <xf numFmtId="0" fontId="5" fillId="0" borderId="65" xfId="0" applyFont="1" applyBorder="1"/>
    <xf numFmtId="164" fontId="2" fillId="7" borderId="26" xfId="1" applyNumberFormat="1" applyFont="1" applyFill="1" applyBorder="1"/>
    <xf numFmtId="0" fontId="2" fillId="7" borderId="35" xfId="0" applyFont="1" applyFill="1" applyBorder="1"/>
    <xf numFmtId="164" fontId="2" fillId="7" borderId="35" xfId="0" applyNumberFormat="1" applyFont="1" applyFill="1" applyBorder="1"/>
    <xf numFmtId="0" fontId="5" fillId="4" borderId="4" xfId="0" applyFont="1" applyFill="1" applyBorder="1"/>
    <xf numFmtId="0" fontId="0" fillId="32" borderId="4" xfId="0" applyFill="1" applyBorder="1"/>
    <xf numFmtId="0" fontId="5" fillId="32" borderId="4" xfId="0" applyFont="1" applyFill="1" applyBorder="1"/>
    <xf numFmtId="164" fontId="0" fillId="30" borderId="4" xfId="0" applyNumberFormat="1" applyFill="1" applyBorder="1"/>
    <xf numFmtId="164" fontId="5" fillId="30" borderId="4" xfId="0" applyNumberFormat="1" applyFont="1" applyFill="1" applyBorder="1"/>
    <xf numFmtId="164" fontId="5" fillId="19" borderId="4" xfId="0" applyNumberFormat="1" applyFont="1" applyFill="1" applyBorder="1"/>
    <xf numFmtId="164" fontId="5" fillId="19" borderId="2" xfId="0" applyNumberFormat="1" applyFont="1" applyFill="1" applyBorder="1"/>
    <xf numFmtId="164" fontId="0" fillId="19" borderId="4" xfId="0" applyNumberFormat="1" applyFill="1" applyBorder="1"/>
    <xf numFmtId="0" fontId="14" fillId="0" borderId="18" xfId="0" applyFont="1" applyBorder="1"/>
    <xf numFmtId="0" fontId="14" fillId="0" borderId="64" xfId="0" applyFont="1" applyBorder="1"/>
    <xf numFmtId="9" fontId="0" fillId="33" borderId="12" xfId="3" applyFont="1" applyFill="1" applyBorder="1"/>
    <xf numFmtId="9" fontId="0" fillId="33" borderId="12" xfId="3" applyFont="1" applyFill="1" applyBorder="1" applyProtection="1"/>
    <xf numFmtId="9" fontId="0" fillId="33" borderId="62" xfId="3" applyFont="1" applyFill="1" applyBorder="1" applyProtection="1"/>
    <xf numFmtId="9" fontId="0" fillId="33" borderId="1" xfId="3" applyFont="1" applyFill="1" applyBorder="1"/>
    <xf numFmtId="9" fontId="0" fillId="33" borderId="1" xfId="3" applyFont="1" applyFill="1" applyBorder="1" applyProtection="1"/>
    <xf numFmtId="9" fontId="0" fillId="33" borderId="58" xfId="3" applyFont="1" applyFill="1" applyBorder="1" applyProtection="1"/>
    <xf numFmtId="9" fontId="0" fillId="33" borderId="16" xfId="3" applyFont="1" applyFill="1" applyBorder="1"/>
    <xf numFmtId="9" fontId="0" fillId="33" borderId="16" xfId="3" applyFont="1" applyFill="1" applyBorder="1" applyProtection="1"/>
    <xf numFmtId="9" fontId="0" fillId="33" borderId="63" xfId="3" applyFont="1" applyFill="1" applyBorder="1" applyProtection="1"/>
    <xf numFmtId="168" fontId="0" fillId="33" borderId="12" xfId="3" applyNumberFormat="1" applyFont="1" applyFill="1" applyBorder="1"/>
    <xf numFmtId="168" fontId="0" fillId="33" borderId="12" xfId="3" applyNumberFormat="1" applyFont="1" applyFill="1" applyBorder="1" applyProtection="1"/>
    <xf numFmtId="168" fontId="0" fillId="33" borderId="1" xfId="3" applyNumberFormat="1" applyFont="1" applyFill="1" applyBorder="1"/>
    <xf numFmtId="168" fontId="0" fillId="33" borderId="1" xfId="3" applyNumberFormat="1" applyFont="1" applyFill="1" applyBorder="1" applyProtection="1"/>
    <xf numFmtId="0" fontId="0" fillId="0" borderId="23" xfId="0" applyBorder="1" applyAlignment="1">
      <alignment horizontal="center"/>
    </xf>
    <xf numFmtId="168" fontId="2" fillId="0" borderId="13" xfId="3" applyNumberFormat="1" applyFont="1" applyFill="1" applyBorder="1"/>
    <xf numFmtId="168" fontId="2" fillId="0" borderId="15" xfId="3" applyNumberFormat="1" applyFont="1" applyFill="1" applyBorder="1"/>
    <xf numFmtId="168" fontId="2" fillId="0" borderId="29" xfId="3" applyNumberFormat="1" applyFont="1" applyFill="1" applyBorder="1"/>
    <xf numFmtId="168" fontId="2" fillId="0" borderId="24" xfId="3" applyNumberFormat="1" applyFont="1" applyFill="1" applyBorder="1"/>
    <xf numFmtId="9" fontId="2" fillId="0" borderId="13" xfId="3" applyFont="1" applyFill="1" applyBorder="1"/>
    <xf numFmtId="9" fontId="2" fillId="0" borderId="15" xfId="3" applyFont="1" applyFill="1" applyBorder="1"/>
    <xf numFmtId="9" fontId="2" fillId="0" borderId="29" xfId="3" applyFont="1" applyFill="1" applyBorder="1"/>
    <xf numFmtId="9" fontId="2" fillId="0" borderId="24" xfId="3" applyFont="1" applyFill="1" applyBorder="1"/>
    <xf numFmtId="0" fontId="0" fillId="0" borderId="38" xfId="0" applyBorder="1" applyAlignment="1">
      <alignment horizontal="center"/>
    </xf>
    <xf numFmtId="9" fontId="2" fillId="0" borderId="47" xfId="3" applyFont="1" applyFill="1" applyBorder="1"/>
    <xf numFmtId="9" fontId="2" fillId="0" borderId="66" xfId="3" applyFont="1" applyFill="1" applyBorder="1"/>
    <xf numFmtId="0" fontId="13" fillId="0" borderId="44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43" fontId="0" fillId="19" borderId="0" xfId="1" applyFont="1" applyFill="1"/>
    <xf numFmtId="0" fontId="57" fillId="0" borderId="0" xfId="0" applyFont="1"/>
    <xf numFmtId="43" fontId="57" fillId="0" borderId="0" xfId="0" applyNumberFormat="1" applyFont="1"/>
    <xf numFmtId="43" fontId="2" fillId="0" borderId="0" xfId="1" applyFont="1"/>
    <xf numFmtId="9" fontId="2" fillId="0" borderId="10" xfId="3" applyFont="1" applyFill="1" applyBorder="1"/>
    <xf numFmtId="9" fontId="2" fillId="0" borderId="25" xfId="3" applyFont="1" applyFill="1" applyBorder="1"/>
    <xf numFmtId="9" fontId="2" fillId="0" borderId="23" xfId="3" applyFont="1" applyFill="1" applyBorder="1"/>
    <xf numFmtId="9" fontId="2" fillId="0" borderId="35" xfId="3" applyFont="1" applyFill="1" applyBorder="1"/>
    <xf numFmtId="0" fontId="0" fillId="0" borderId="44" xfId="0" applyBorder="1" applyAlignment="1">
      <alignment horizontal="center" vertical="center"/>
    </xf>
    <xf numFmtId="0" fontId="58" fillId="0" borderId="0" xfId="0" applyFont="1"/>
    <xf numFmtId="3" fontId="60" fillId="0" borderId="0" xfId="0" applyNumberFormat="1" applyFont="1"/>
    <xf numFmtId="0" fontId="58" fillId="0" borderId="0" xfId="0" applyFont="1" applyAlignment="1">
      <alignment horizontal="center" vertical="center"/>
    </xf>
    <xf numFmtId="0" fontId="60" fillId="0" borderId="0" xfId="0" applyFont="1"/>
    <xf numFmtId="164" fontId="0" fillId="0" borderId="12" xfId="1" applyNumberFormat="1" applyFont="1" applyFill="1" applyBorder="1" applyProtection="1"/>
    <xf numFmtId="164" fontId="0" fillId="0" borderId="1" xfId="1" applyNumberFormat="1" applyFont="1" applyFill="1" applyBorder="1" applyProtection="1"/>
    <xf numFmtId="164" fontId="0" fillId="0" borderId="16" xfId="1" applyNumberFormat="1" applyFont="1" applyFill="1" applyBorder="1" applyProtection="1"/>
    <xf numFmtId="164" fontId="2" fillId="0" borderId="10" xfId="1" applyNumberFormat="1" applyFont="1" applyFill="1" applyBorder="1"/>
    <xf numFmtId="164" fontId="57" fillId="0" borderId="0" xfId="0" applyNumberFormat="1" applyFont="1"/>
    <xf numFmtId="9" fontId="57" fillId="0" borderId="0" xfId="3" applyFont="1" applyFill="1" applyBorder="1"/>
    <xf numFmtId="164" fontId="0" fillId="33" borderId="12" xfId="1" applyNumberFormat="1" applyFont="1" applyFill="1" applyBorder="1"/>
    <xf numFmtId="164" fontId="5" fillId="33" borderId="12" xfId="1" applyNumberFormat="1" applyFont="1" applyFill="1" applyBorder="1"/>
    <xf numFmtId="164" fontId="0" fillId="33" borderId="1" xfId="1" applyNumberFormat="1" applyFont="1" applyFill="1" applyBorder="1"/>
    <xf numFmtId="164" fontId="5" fillId="33" borderId="1" xfId="1" applyNumberFormat="1" applyFont="1" applyFill="1" applyBorder="1"/>
    <xf numFmtId="164" fontId="0" fillId="33" borderId="16" xfId="1" applyNumberFormat="1" applyFont="1" applyFill="1" applyBorder="1"/>
    <xf numFmtId="164" fontId="5" fillId="33" borderId="16" xfId="1" applyNumberFormat="1" applyFont="1" applyFill="1" applyBorder="1"/>
    <xf numFmtId="164" fontId="0" fillId="33" borderId="51" xfId="1" applyNumberFormat="1" applyFont="1" applyFill="1" applyBorder="1"/>
    <xf numFmtId="164" fontId="0" fillId="33" borderId="62" xfId="1" applyNumberFormat="1" applyFont="1" applyFill="1" applyBorder="1"/>
    <xf numFmtId="164" fontId="0" fillId="33" borderId="58" xfId="1" applyNumberFormat="1" applyFont="1" applyFill="1" applyBorder="1"/>
    <xf numFmtId="0" fontId="6" fillId="0" borderId="35" xfId="0" applyFont="1" applyBorder="1" applyAlignment="1">
      <alignment horizontal="center" vertical="center" wrapText="1"/>
    </xf>
    <xf numFmtId="178" fontId="6" fillId="0" borderId="3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indent="2"/>
    </xf>
    <xf numFmtId="0" fontId="2" fillId="0" borderId="0" xfId="0" quotePrefix="1" applyFont="1" applyAlignment="1">
      <alignment horizontal="left" indent="2"/>
    </xf>
    <xf numFmtId="9" fontId="0" fillId="20" borderId="12" xfId="3" applyFont="1" applyFill="1" applyBorder="1"/>
    <xf numFmtId="9" fontId="0" fillId="9" borderId="12" xfId="3" applyFont="1" applyFill="1" applyBorder="1"/>
    <xf numFmtId="9" fontId="0" fillId="9" borderId="1" xfId="3" applyFont="1" applyFill="1" applyBorder="1"/>
    <xf numFmtId="0" fontId="2" fillId="0" borderId="0" xfId="2" applyNumberFormat="1" applyFont="1" applyFill="1" applyBorder="1"/>
    <xf numFmtId="0" fontId="0" fillId="16" borderId="0" xfId="0" applyFill="1"/>
    <xf numFmtId="0" fontId="2" fillId="9" borderId="54" xfId="0" applyFont="1" applyFill="1" applyBorder="1" applyAlignment="1">
      <alignment horizontal="center"/>
    </xf>
    <xf numFmtId="0" fontId="2" fillId="3" borderId="52" xfId="0" applyFont="1" applyFill="1" applyBorder="1" applyAlignment="1">
      <alignment horizontal="center"/>
    </xf>
    <xf numFmtId="0" fontId="23" fillId="11" borderId="38" xfId="0" applyFont="1" applyFill="1" applyBorder="1" applyAlignment="1">
      <alignment horizontal="center"/>
    </xf>
    <xf numFmtId="0" fontId="2" fillId="3" borderId="55" xfId="0" applyFont="1" applyFill="1" applyBorder="1" applyAlignment="1">
      <alignment horizontal="center"/>
    </xf>
    <xf numFmtId="0" fontId="2" fillId="9" borderId="35" xfId="0" applyFont="1" applyFill="1" applyBorder="1" applyAlignment="1">
      <alignment horizontal="center"/>
    </xf>
    <xf numFmtId="0" fontId="2" fillId="9" borderId="38" xfId="0" applyFont="1" applyFill="1" applyBorder="1" applyAlignment="1">
      <alignment horizontal="center"/>
    </xf>
    <xf numFmtId="168" fontId="0" fillId="0" borderId="0" xfId="0" applyNumberFormat="1"/>
    <xf numFmtId="168" fontId="0" fillId="33" borderId="16" xfId="3" applyNumberFormat="1" applyFont="1" applyFill="1" applyBorder="1"/>
    <xf numFmtId="168" fontId="0" fillId="33" borderId="16" xfId="3" applyNumberFormat="1" applyFont="1" applyFill="1" applyBorder="1" applyProtection="1"/>
    <xf numFmtId="0" fontId="2" fillId="34" borderId="0" xfId="0" applyFont="1" applyFill="1"/>
    <xf numFmtId="166" fontId="0" fillId="6" borderId="16" xfId="2" applyNumberFormat="1" applyFont="1" applyFill="1" applyBorder="1"/>
    <xf numFmtId="0" fontId="24" fillId="6" borderId="0" xfId="0" applyFont="1" applyFill="1"/>
    <xf numFmtId="166" fontId="0" fillId="6" borderId="1" xfId="2" applyNumberFormat="1" applyFont="1" applyFill="1" applyBorder="1"/>
    <xf numFmtId="166" fontId="0" fillId="6" borderId="29" xfId="2" applyNumberFormat="1" applyFont="1" applyFill="1" applyBorder="1"/>
    <xf numFmtId="43" fontId="7" fillId="0" borderId="0" xfId="1" applyFont="1"/>
    <xf numFmtId="164" fontId="0" fillId="35" borderId="0" xfId="1" applyNumberFormat="1" applyFont="1" applyFill="1"/>
    <xf numFmtId="0" fontId="0" fillId="19" borderId="0" xfId="0" applyFill="1" applyAlignment="1" applyProtection="1">
      <alignment horizontal="center"/>
      <protection locked="0"/>
    </xf>
    <xf numFmtId="0" fontId="2" fillId="8" borderId="0" xfId="0" applyFont="1" applyFill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4" xfId="0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5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52" xfId="0" applyBorder="1" applyAlignment="1">
      <alignment horizontal="left" vertical="top" wrapText="1" indent="3"/>
    </xf>
    <xf numFmtId="0" fontId="0" fillId="0" borderId="0" xfId="0" applyAlignment="1">
      <alignment horizontal="left" vertical="top" wrapText="1" indent="3"/>
    </xf>
    <xf numFmtId="0" fontId="0" fillId="0" borderId="20" xfId="0" applyBorder="1" applyAlignment="1">
      <alignment horizontal="left" vertical="top" wrapText="1" indent="3"/>
    </xf>
    <xf numFmtId="0" fontId="0" fillId="0" borderId="55" xfId="0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60" xfId="0" applyBorder="1" applyAlignment="1">
      <alignment horizontal="left" vertical="top"/>
    </xf>
    <xf numFmtId="0" fontId="0" fillId="0" borderId="61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14" borderId="36" xfId="0" applyFon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31" xfId="0" applyFont="1" applyFill="1" applyBorder="1" applyAlignment="1">
      <alignment horizontal="center" vertical="center"/>
    </xf>
    <xf numFmtId="0" fontId="13" fillId="13" borderId="2" xfId="0" applyFont="1" applyFill="1" applyBorder="1" applyAlignment="1">
      <alignment horizontal="center" vertical="center" textRotation="90" wrapText="1"/>
    </xf>
    <xf numFmtId="0" fontId="13" fillId="13" borderId="4" xfId="0" applyFont="1" applyFill="1" applyBorder="1" applyAlignment="1">
      <alignment horizontal="center" vertical="center" textRotation="90" wrapText="1"/>
    </xf>
    <xf numFmtId="0" fontId="13" fillId="13" borderId="5" xfId="0" applyFont="1" applyFill="1" applyBorder="1" applyAlignment="1">
      <alignment horizontal="center" vertical="center" textRotation="90" wrapText="1"/>
    </xf>
    <xf numFmtId="0" fontId="13" fillId="17" borderId="2" xfId="0" applyFont="1" applyFill="1" applyBorder="1" applyAlignment="1">
      <alignment horizontal="center" vertical="center" textRotation="90" wrapText="1"/>
    </xf>
    <xf numFmtId="0" fontId="13" fillId="17" borderId="4" xfId="0" applyFont="1" applyFill="1" applyBorder="1" applyAlignment="1">
      <alignment horizontal="center" vertical="center" textRotation="90" wrapText="1"/>
    </xf>
    <xf numFmtId="0" fontId="13" fillId="17" borderId="5" xfId="0" applyFont="1" applyFill="1" applyBorder="1" applyAlignment="1">
      <alignment horizontal="center" vertical="center" textRotation="90" wrapText="1"/>
    </xf>
    <xf numFmtId="0" fontId="13" fillId="18" borderId="2" xfId="0" applyFont="1" applyFill="1" applyBorder="1" applyAlignment="1">
      <alignment horizontal="center" vertical="center" textRotation="90" wrapText="1"/>
    </xf>
    <xf numFmtId="0" fontId="13" fillId="18" borderId="4" xfId="0" applyFont="1" applyFill="1" applyBorder="1" applyAlignment="1">
      <alignment horizontal="center" vertical="center" textRotation="90" wrapText="1"/>
    </xf>
    <xf numFmtId="0" fontId="13" fillId="18" borderId="5" xfId="0" applyFont="1" applyFill="1" applyBorder="1" applyAlignment="1">
      <alignment horizontal="center" vertical="center" textRotation="90" wrapText="1"/>
    </xf>
    <xf numFmtId="0" fontId="59" fillId="12" borderId="58" xfId="0" applyFont="1" applyFill="1" applyBorder="1" applyAlignment="1">
      <alignment horizontal="center" vertical="center"/>
    </xf>
    <xf numFmtId="0" fontId="58" fillId="12" borderId="59" xfId="0" applyFont="1" applyFill="1" applyBorder="1" applyAlignment="1">
      <alignment horizontal="center" vertical="center"/>
    </xf>
    <xf numFmtId="0" fontId="58" fillId="12" borderId="3" xfId="0" applyFont="1" applyFill="1" applyBorder="1" applyAlignment="1">
      <alignment horizontal="center" vertical="center"/>
    </xf>
    <xf numFmtId="0" fontId="59" fillId="12" borderId="59" xfId="0" applyFont="1" applyFill="1" applyBorder="1" applyAlignment="1">
      <alignment horizontal="center" vertical="center"/>
    </xf>
    <xf numFmtId="0" fontId="59" fillId="12" borderId="3" xfId="0" applyFont="1" applyFill="1" applyBorder="1" applyAlignment="1">
      <alignment horizontal="center" vertical="center"/>
    </xf>
    <xf numFmtId="0" fontId="54" fillId="0" borderId="6" xfId="0" applyFont="1" applyBorder="1" applyAlignment="1">
      <alignment horizontal="center" vertical="center" textRotation="90" wrapText="1"/>
    </xf>
    <xf numFmtId="0" fontId="54" fillId="0" borderId="7" xfId="0" applyFont="1" applyBorder="1" applyAlignment="1">
      <alignment horizontal="center" vertical="center" textRotation="90" wrapText="1"/>
    </xf>
    <xf numFmtId="0" fontId="54" fillId="0" borderId="8" xfId="0" applyFont="1" applyBorder="1" applyAlignment="1">
      <alignment horizontal="center" vertical="center" textRotation="90" wrapText="1"/>
    </xf>
    <xf numFmtId="0" fontId="45" fillId="28" borderId="48" xfId="0" applyFont="1" applyFill="1" applyBorder="1" applyAlignment="1">
      <alignment horizontal="center" vertical="center"/>
    </xf>
    <xf numFmtId="0" fontId="16" fillId="28" borderId="46" xfId="0" applyFont="1" applyFill="1" applyBorder="1" applyAlignment="1">
      <alignment horizontal="center" vertical="center"/>
    </xf>
    <xf numFmtId="0" fontId="13" fillId="17" borderId="6" xfId="0" applyFont="1" applyFill="1" applyBorder="1" applyAlignment="1">
      <alignment horizontal="center" vertical="center" textRotation="90" wrapText="1"/>
    </xf>
    <xf numFmtId="0" fontId="13" fillId="17" borderId="7" xfId="0" applyFont="1" applyFill="1" applyBorder="1" applyAlignment="1">
      <alignment horizontal="center" vertical="center" textRotation="90" wrapText="1"/>
    </xf>
    <xf numFmtId="0" fontId="13" fillId="17" borderId="8" xfId="0" applyFont="1" applyFill="1" applyBorder="1" applyAlignment="1">
      <alignment horizontal="center" vertical="center" textRotation="90" wrapText="1"/>
    </xf>
    <xf numFmtId="0" fontId="50" fillId="17" borderId="6" xfId="0" applyFont="1" applyFill="1" applyBorder="1" applyAlignment="1">
      <alignment horizontal="center" vertical="center" textRotation="90" wrapText="1"/>
    </xf>
    <xf numFmtId="0" fontId="50" fillId="17" borderId="7" xfId="0" applyFont="1" applyFill="1" applyBorder="1" applyAlignment="1">
      <alignment horizontal="center" vertical="center" textRotation="90" wrapText="1"/>
    </xf>
    <xf numFmtId="0" fontId="50" fillId="17" borderId="8" xfId="0" applyFont="1" applyFill="1" applyBorder="1" applyAlignment="1">
      <alignment horizontal="center" vertical="center" textRotation="90" wrapText="1"/>
    </xf>
    <xf numFmtId="0" fontId="50" fillId="32" borderId="6" xfId="0" applyFont="1" applyFill="1" applyBorder="1" applyAlignment="1">
      <alignment horizontal="center" vertical="center" textRotation="90" wrapText="1"/>
    </xf>
    <xf numFmtId="0" fontId="50" fillId="32" borderId="7" xfId="0" applyFont="1" applyFill="1" applyBorder="1" applyAlignment="1">
      <alignment horizontal="center" vertical="center" textRotation="90" wrapText="1"/>
    </xf>
    <xf numFmtId="0" fontId="50" fillId="32" borderId="8" xfId="0" applyFont="1" applyFill="1" applyBorder="1" applyAlignment="1">
      <alignment horizontal="center" vertical="center" textRotation="90" wrapText="1"/>
    </xf>
    <xf numFmtId="0" fontId="13" fillId="13" borderId="6" xfId="0" applyFont="1" applyFill="1" applyBorder="1" applyAlignment="1">
      <alignment horizontal="center" vertical="center" textRotation="90" wrapText="1"/>
    </xf>
    <xf numFmtId="0" fontId="13" fillId="13" borderId="7" xfId="0" applyFont="1" applyFill="1" applyBorder="1" applyAlignment="1">
      <alignment horizontal="center" vertical="center" textRotation="90" wrapText="1"/>
    </xf>
    <xf numFmtId="0" fontId="13" fillId="13" borderId="8" xfId="0" applyFont="1" applyFill="1" applyBorder="1" applyAlignment="1">
      <alignment horizontal="center" vertical="center" textRotation="90" wrapText="1"/>
    </xf>
    <xf numFmtId="0" fontId="13" fillId="32" borderId="6" xfId="0" applyFont="1" applyFill="1" applyBorder="1" applyAlignment="1">
      <alignment horizontal="center" vertical="center" textRotation="90" wrapText="1"/>
    </xf>
    <xf numFmtId="0" fontId="13" fillId="32" borderId="7" xfId="0" applyFont="1" applyFill="1" applyBorder="1" applyAlignment="1">
      <alignment horizontal="center" vertical="center" textRotation="90" wrapText="1"/>
    </xf>
    <xf numFmtId="0" fontId="13" fillId="32" borderId="8" xfId="0" applyFont="1" applyFill="1" applyBorder="1" applyAlignment="1">
      <alignment horizontal="center" vertical="center" textRotation="90" wrapText="1"/>
    </xf>
    <xf numFmtId="0" fontId="17" fillId="12" borderId="48" xfId="0" applyFont="1" applyFill="1" applyBorder="1" applyAlignment="1">
      <alignment horizontal="center" vertical="center"/>
    </xf>
    <xf numFmtId="0" fontId="17" fillId="12" borderId="46" xfId="0" applyFont="1" applyFill="1" applyBorder="1" applyAlignment="1">
      <alignment horizontal="center" vertical="center"/>
    </xf>
    <xf numFmtId="0" fontId="17" fillId="12" borderId="45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12" borderId="48" xfId="0" applyFont="1" applyFill="1" applyBorder="1" applyAlignment="1">
      <alignment horizontal="center" vertical="center"/>
    </xf>
    <xf numFmtId="0" fontId="16" fillId="12" borderId="46" xfId="0" applyFont="1" applyFill="1" applyBorder="1" applyAlignment="1">
      <alignment horizontal="center" vertical="center"/>
    </xf>
    <xf numFmtId="0" fontId="16" fillId="12" borderId="45" xfId="0" applyFont="1" applyFill="1" applyBorder="1" applyAlignment="1">
      <alignment horizontal="center" vertical="center"/>
    </xf>
    <xf numFmtId="0" fontId="13" fillId="32" borderId="2" xfId="0" applyFont="1" applyFill="1" applyBorder="1" applyAlignment="1">
      <alignment horizontal="center" vertical="center" textRotation="90" wrapText="1"/>
    </xf>
    <xf numFmtId="0" fontId="13" fillId="32" borderId="4" xfId="0" applyFont="1" applyFill="1" applyBorder="1" applyAlignment="1">
      <alignment horizontal="center" vertical="center" textRotation="90" wrapText="1"/>
    </xf>
    <xf numFmtId="0" fontId="13" fillId="32" borderId="5" xfId="0" applyFont="1" applyFill="1" applyBorder="1" applyAlignment="1">
      <alignment horizontal="center" vertical="center" textRotation="90" wrapText="1"/>
    </xf>
    <xf numFmtId="0" fontId="21" fillId="18" borderId="2" xfId="0" applyFont="1" applyFill="1" applyBorder="1" applyAlignment="1">
      <alignment horizontal="center" vertical="center" textRotation="90" wrapText="1"/>
    </xf>
    <xf numFmtId="0" fontId="21" fillId="18" borderId="4" xfId="0" applyFont="1" applyFill="1" applyBorder="1" applyAlignment="1">
      <alignment horizontal="center" vertical="center" textRotation="90" wrapText="1"/>
    </xf>
    <xf numFmtId="0" fontId="21" fillId="18" borderId="5" xfId="0" applyFont="1" applyFill="1" applyBorder="1" applyAlignment="1">
      <alignment horizontal="center" vertical="center" textRotation="90" wrapText="1"/>
    </xf>
    <xf numFmtId="0" fontId="54" fillId="0" borderId="2" xfId="0" applyFont="1" applyBorder="1" applyAlignment="1">
      <alignment horizontal="center" vertical="center" textRotation="90" wrapText="1"/>
    </xf>
    <xf numFmtId="0" fontId="54" fillId="0" borderId="4" xfId="0" applyFont="1" applyBorder="1" applyAlignment="1">
      <alignment horizontal="center" vertical="center" textRotation="90" wrapText="1"/>
    </xf>
    <xf numFmtId="0" fontId="54" fillId="0" borderId="5" xfId="0" applyFont="1" applyBorder="1" applyAlignment="1">
      <alignment horizontal="center" vertical="center" textRotation="90" wrapText="1"/>
    </xf>
    <xf numFmtId="0" fontId="21" fillId="32" borderId="2" xfId="0" applyFont="1" applyFill="1" applyBorder="1" applyAlignment="1">
      <alignment horizontal="center" vertical="center" textRotation="90" wrapText="1"/>
    </xf>
    <xf numFmtId="0" fontId="21" fillId="32" borderId="4" xfId="0" applyFont="1" applyFill="1" applyBorder="1" applyAlignment="1">
      <alignment horizontal="center" vertical="center" textRotation="90" wrapText="1"/>
    </xf>
    <xf numFmtId="0" fontId="21" fillId="32" borderId="5" xfId="0" applyFont="1" applyFill="1" applyBorder="1" applyAlignment="1">
      <alignment horizontal="center" vertical="center" textRotation="90" wrapText="1"/>
    </xf>
    <xf numFmtId="0" fontId="17" fillId="28" borderId="48" xfId="0" applyFont="1" applyFill="1" applyBorder="1" applyAlignment="1">
      <alignment horizontal="center" vertical="center"/>
    </xf>
    <xf numFmtId="0" fontId="16" fillId="28" borderId="45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9" fillId="9" borderId="2" xfId="0" applyFont="1" applyFill="1" applyBorder="1" applyAlignment="1">
      <alignment horizontal="center" vertical="center" textRotation="90" wrapText="1" readingOrder="1"/>
    </xf>
    <xf numFmtId="0" fontId="9" fillId="9" borderId="4" xfId="0" applyFont="1" applyFill="1" applyBorder="1" applyAlignment="1">
      <alignment horizontal="center" vertical="center" textRotation="90" wrapText="1" readingOrder="1"/>
    </xf>
    <xf numFmtId="0" fontId="9" fillId="9" borderId="5" xfId="0" applyFont="1" applyFill="1" applyBorder="1" applyAlignment="1">
      <alignment horizontal="center" vertical="center" textRotation="90" wrapText="1" readingOrder="1"/>
    </xf>
    <xf numFmtId="0" fontId="9" fillId="21" borderId="2" xfId="0" applyFont="1" applyFill="1" applyBorder="1" applyAlignment="1">
      <alignment horizontal="center" vertical="center" textRotation="90" wrapText="1" readingOrder="1"/>
    </xf>
    <xf numFmtId="0" fontId="9" fillId="21" borderId="4" xfId="0" applyFont="1" applyFill="1" applyBorder="1" applyAlignment="1">
      <alignment horizontal="center" vertical="center" textRotation="90" wrapText="1" readingOrder="1"/>
    </xf>
    <xf numFmtId="0" fontId="9" fillId="21" borderId="5" xfId="0" applyFont="1" applyFill="1" applyBorder="1" applyAlignment="1">
      <alignment horizontal="center" vertical="center" textRotation="90" wrapText="1" readingOrder="1"/>
    </xf>
    <xf numFmtId="0" fontId="9" fillId="22" borderId="2" xfId="0" applyFont="1" applyFill="1" applyBorder="1" applyAlignment="1">
      <alignment horizontal="center" vertical="center" textRotation="90" wrapText="1" readingOrder="1"/>
    </xf>
    <xf numFmtId="0" fontId="9" fillId="22" borderId="4" xfId="0" applyFont="1" applyFill="1" applyBorder="1" applyAlignment="1">
      <alignment horizontal="center" vertical="center" textRotation="90" wrapText="1" readingOrder="1"/>
    </xf>
    <xf numFmtId="0" fontId="9" fillId="22" borderId="5" xfId="0" applyFont="1" applyFill="1" applyBorder="1" applyAlignment="1">
      <alignment horizontal="center" vertical="center" textRotation="90" wrapText="1" readingOrder="1"/>
    </xf>
    <xf numFmtId="0" fontId="9" fillId="4" borderId="2" xfId="0" applyFont="1" applyFill="1" applyBorder="1" applyAlignment="1">
      <alignment horizontal="center" vertical="center" textRotation="90" wrapText="1" readingOrder="1"/>
    </xf>
    <xf numFmtId="0" fontId="9" fillId="4" borderId="4" xfId="0" applyFont="1" applyFill="1" applyBorder="1" applyAlignment="1">
      <alignment horizontal="center" vertical="center" textRotation="90" wrapText="1" readingOrder="1"/>
    </xf>
    <xf numFmtId="0" fontId="9" fillId="4" borderId="5" xfId="0" applyFont="1" applyFill="1" applyBorder="1" applyAlignment="1">
      <alignment horizontal="center" vertical="center" textRotation="90" wrapText="1" readingOrder="1"/>
    </xf>
    <xf numFmtId="0" fontId="9" fillId="23" borderId="10" xfId="0" applyFont="1" applyFill="1" applyBorder="1" applyAlignment="1">
      <alignment horizontal="center" vertical="center" textRotation="90" wrapText="1"/>
    </xf>
    <xf numFmtId="0" fontId="9" fillId="23" borderId="25" xfId="0" applyFont="1" applyFill="1" applyBorder="1" applyAlignment="1">
      <alignment horizontal="center" vertical="center" textRotation="90" wrapText="1"/>
    </xf>
    <xf numFmtId="0" fontId="9" fillId="23" borderId="26" xfId="0" applyFont="1" applyFill="1" applyBorder="1" applyAlignment="1">
      <alignment horizontal="center" vertical="center" textRotation="90" wrapText="1"/>
    </xf>
    <xf numFmtId="0" fontId="9" fillId="12" borderId="2" xfId="0" applyFont="1" applyFill="1" applyBorder="1" applyAlignment="1">
      <alignment horizontal="center" vertical="center" textRotation="90" wrapText="1" readingOrder="1"/>
    </xf>
    <xf numFmtId="0" fontId="9" fillId="12" borderId="4" xfId="0" applyFont="1" applyFill="1" applyBorder="1" applyAlignment="1">
      <alignment horizontal="center" vertical="center" textRotation="90" wrapText="1" readingOrder="1"/>
    </xf>
    <xf numFmtId="0" fontId="9" fillId="12" borderId="5" xfId="0" applyFont="1" applyFill="1" applyBorder="1" applyAlignment="1">
      <alignment horizontal="center" vertical="center" textRotation="90" wrapText="1" readingOrder="1"/>
    </xf>
    <xf numFmtId="0" fontId="39" fillId="25" borderId="2" xfId="0" applyFont="1" applyFill="1" applyBorder="1" applyAlignment="1">
      <alignment horizontal="center" vertical="center"/>
    </xf>
    <xf numFmtId="0" fontId="39" fillId="25" borderId="5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9" fillId="9" borderId="6" xfId="0" applyFont="1" applyFill="1" applyBorder="1" applyAlignment="1">
      <alignment horizontal="center" vertical="center" textRotation="90" wrapText="1" readingOrder="1"/>
    </xf>
    <xf numFmtId="0" fontId="9" fillId="9" borderId="7" xfId="0" applyFont="1" applyFill="1" applyBorder="1" applyAlignment="1">
      <alignment horizontal="center" vertical="center" textRotation="90" wrapText="1" readingOrder="1"/>
    </xf>
    <xf numFmtId="0" fontId="9" fillId="9" borderId="8" xfId="0" applyFont="1" applyFill="1" applyBorder="1" applyAlignment="1">
      <alignment horizontal="center" vertical="center" textRotation="90" wrapText="1" readingOrder="1"/>
    </xf>
    <xf numFmtId="0" fontId="9" fillId="21" borderId="6" xfId="0" applyFont="1" applyFill="1" applyBorder="1" applyAlignment="1">
      <alignment horizontal="center" vertical="center" textRotation="90" wrapText="1" readingOrder="1"/>
    </xf>
    <xf numFmtId="0" fontId="9" fillId="21" borderId="7" xfId="0" applyFont="1" applyFill="1" applyBorder="1" applyAlignment="1">
      <alignment horizontal="center" vertical="center" textRotation="90" wrapText="1" readingOrder="1"/>
    </xf>
    <xf numFmtId="0" fontId="9" fillId="21" borderId="8" xfId="0" applyFont="1" applyFill="1" applyBorder="1" applyAlignment="1">
      <alignment horizontal="center" vertical="center" textRotation="90" wrapText="1" readingOrder="1"/>
    </xf>
    <xf numFmtId="0" fontId="9" fillId="22" borderId="6" xfId="0" applyFont="1" applyFill="1" applyBorder="1" applyAlignment="1">
      <alignment horizontal="center" vertical="center" textRotation="90" wrapText="1" readingOrder="1"/>
    </xf>
    <xf numFmtId="0" fontId="9" fillId="22" borderId="7" xfId="0" applyFont="1" applyFill="1" applyBorder="1" applyAlignment="1">
      <alignment horizontal="center" vertical="center" textRotation="90" wrapText="1" readingOrder="1"/>
    </xf>
    <xf numFmtId="0" fontId="9" fillId="22" borderId="8" xfId="0" applyFont="1" applyFill="1" applyBorder="1" applyAlignment="1">
      <alignment horizontal="center" vertical="center" textRotation="90" wrapText="1" readingOrder="1"/>
    </xf>
    <xf numFmtId="0" fontId="9" fillId="4" borderId="6" xfId="0" applyFont="1" applyFill="1" applyBorder="1" applyAlignment="1">
      <alignment horizontal="center" vertical="center" textRotation="90" wrapText="1" readingOrder="1"/>
    </xf>
    <xf numFmtId="0" fontId="9" fillId="4" borderId="7" xfId="0" applyFont="1" applyFill="1" applyBorder="1" applyAlignment="1">
      <alignment horizontal="center" vertical="center" textRotation="90" wrapText="1" readingOrder="1"/>
    </xf>
    <xf numFmtId="0" fontId="9" fillId="4" borderId="8" xfId="0" applyFont="1" applyFill="1" applyBorder="1" applyAlignment="1">
      <alignment horizontal="center" vertical="center" textRotation="90" wrapText="1" readingOrder="1"/>
    </xf>
    <xf numFmtId="0" fontId="9" fillId="23" borderId="2" xfId="0" applyFont="1" applyFill="1" applyBorder="1" applyAlignment="1">
      <alignment horizontal="center" vertical="center" textRotation="90" wrapText="1"/>
    </xf>
    <xf numFmtId="0" fontId="9" fillId="23" borderId="4" xfId="0" applyFont="1" applyFill="1" applyBorder="1" applyAlignment="1">
      <alignment horizontal="center" vertical="center" textRotation="90" wrapText="1"/>
    </xf>
    <xf numFmtId="0" fontId="9" fillId="23" borderId="5" xfId="0" applyFont="1" applyFill="1" applyBorder="1" applyAlignment="1">
      <alignment horizontal="center" vertical="center" textRotation="90" wrapText="1"/>
    </xf>
    <xf numFmtId="0" fontId="9" fillId="12" borderId="6" xfId="0" applyFont="1" applyFill="1" applyBorder="1" applyAlignment="1">
      <alignment horizontal="center" vertical="center" textRotation="90" wrapText="1" readingOrder="1"/>
    </xf>
    <xf numFmtId="0" fontId="9" fillId="12" borderId="7" xfId="0" applyFont="1" applyFill="1" applyBorder="1" applyAlignment="1">
      <alignment horizontal="center" vertical="center" textRotation="90" wrapText="1" readingOrder="1"/>
    </xf>
    <xf numFmtId="0" fontId="9" fillId="12" borderId="8" xfId="0" applyFont="1" applyFill="1" applyBorder="1" applyAlignment="1">
      <alignment horizontal="center" vertical="center" textRotation="90" wrapText="1" readingOrder="1"/>
    </xf>
    <xf numFmtId="0" fontId="2" fillId="9" borderId="50" xfId="0" applyFont="1" applyFill="1" applyBorder="1" applyAlignment="1">
      <alignment horizontal="center"/>
    </xf>
    <xf numFmtId="0" fontId="2" fillId="9" borderId="43" xfId="0" applyFont="1" applyFill="1" applyBorder="1" applyAlignment="1">
      <alignment horizontal="center"/>
    </xf>
    <xf numFmtId="0" fontId="9" fillId="27" borderId="2" xfId="0" applyFont="1" applyFill="1" applyBorder="1" applyAlignment="1">
      <alignment horizontal="center" vertical="center" textRotation="90" wrapText="1"/>
    </xf>
    <xf numFmtId="0" fontId="9" fillId="27" borderId="4" xfId="0" applyFont="1" applyFill="1" applyBorder="1" applyAlignment="1">
      <alignment horizontal="center" vertical="center" textRotation="90" wrapText="1"/>
    </xf>
    <xf numFmtId="0" fontId="9" fillId="27" borderId="5" xfId="0" applyFont="1" applyFill="1" applyBorder="1" applyAlignment="1">
      <alignment horizontal="center" vertical="center" textRotation="90" wrapText="1"/>
    </xf>
    <xf numFmtId="0" fontId="23" fillId="11" borderId="48" xfId="0" applyFont="1" applyFill="1" applyBorder="1" applyAlignment="1">
      <alignment horizontal="center"/>
    </xf>
    <xf numFmtId="0" fontId="23" fillId="11" borderId="46" xfId="0" applyFont="1" applyFill="1" applyBorder="1" applyAlignment="1">
      <alignment horizontal="center"/>
    </xf>
    <xf numFmtId="0" fontId="23" fillId="11" borderId="39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9" fillId="25" borderId="6" xfId="0" applyFont="1" applyFill="1" applyBorder="1" applyAlignment="1">
      <alignment horizontal="center" vertical="center" textRotation="90"/>
    </xf>
    <xf numFmtId="0" fontId="9" fillId="25" borderId="7" xfId="0" applyFont="1" applyFill="1" applyBorder="1" applyAlignment="1">
      <alignment horizontal="center" vertical="center" textRotation="90"/>
    </xf>
    <xf numFmtId="0" fontId="9" fillId="25" borderId="8" xfId="0" applyFont="1" applyFill="1" applyBorder="1" applyAlignment="1">
      <alignment horizontal="center" vertical="center" textRotation="90"/>
    </xf>
    <xf numFmtId="0" fontId="2" fillId="3" borderId="53" xfId="0" applyFont="1" applyFill="1" applyBorder="1" applyAlignment="1">
      <alignment horizontal="center"/>
    </xf>
    <xf numFmtId="0" fontId="2" fillId="3" borderId="56" xfId="0" applyFont="1" applyFill="1" applyBorder="1" applyAlignment="1">
      <alignment horizontal="center"/>
    </xf>
    <xf numFmtId="0" fontId="2" fillId="9" borderId="45" xfId="0" applyFont="1" applyFill="1" applyBorder="1" applyAlignment="1">
      <alignment horizontal="center"/>
    </xf>
    <xf numFmtId="0" fontId="2" fillId="9" borderId="35" xfId="0" applyFont="1" applyFill="1" applyBorder="1" applyAlignment="1">
      <alignment horizontal="center"/>
    </xf>
    <xf numFmtId="0" fontId="2" fillId="9" borderId="46" xfId="0" applyFont="1" applyFill="1" applyBorder="1" applyAlignment="1">
      <alignment horizontal="center"/>
    </xf>
    <xf numFmtId="0" fontId="2" fillId="9" borderId="39" xfId="0" applyFont="1" applyFill="1" applyBorder="1" applyAlignment="1">
      <alignment horizontal="center"/>
    </xf>
    <xf numFmtId="0" fontId="9" fillId="23" borderId="6" xfId="0" applyFont="1" applyFill="1" applyBorder="1" applyAlignment="1">
      <alignment horizontal="center" vertical="center" textRotation="90" wrapText="1"/>
    </xf>
    <xf numFmtId="0" fontId="9" fillId="23" borderId="7" xfId="0" applyFont="1" applyFill="1" applyBorder="1" applyAlignment="1">
      <alignment horizontal="center" vertical="center" textRotation="90" wrapText="1"/>
    </xf>
    <xf numFmtId="0" fontId="9" fillId="23" borderId="8" xfId="0" applyFont="1" applyFill="1" applyBorder="1" applyAlignment="1">
      <alignment horizontal="center" vertical="center" textRotation="90" wrapText="1"/>
    </xf>
    <xf numFmtId="0" fontId="38" fillId="9" borderId="6" xfId="0" applyFont="1" applyFill="1" applyBorder="1" applyAlignment="1">
      <alignment horizontal="center" vertical="center" textRotation="90" wrapText="1" readingOrder="1"/>
    </xf>
    <xf numFmtId="0" fontId="38" fillId="9" borderId="7" xfId="0" applyFont="1" applyFill="1" applyBorder="1" applyAlignment="1">
      <alignment horizontal="center" vertical="center" textRotation="90" wrapText="1" readingOrder="1"/>
    </xf>
    <xf numFmtId="0" fontId="38" fillId="9" borderId="8" xfId="0" applyFont="1" applyFill="1" applyBorder="1" applyAlignment="1">
      <alignment horizontal="center" vertical="center" textRotation="90" wrapText="1" readingOrder="1"/>
    </xf>
    <xf numFmtId="0" fontId="39" fillId="25" borderId="2" xfId="0" applyFont="1" applyFill="1" applyBorder="1" applyAlignment="1">
      <alignment horizontal="center" vertical="center" wrapText="1"/>
    </xf>
    <xf numFmtId="0" fontId="39" fillId="25" borderId="5" xfId="0" applyFont="1" applyFill="1" applyBorder="1" applyAlignment="1">
      <alignment horizontal="center" vertical="center" wrapText="1"/>
    </xf>
    <xf numFmtId="0" fontId="13" fillId="25" borderId="2" xfId="0" applyFont="1" applyFill="1" applyBorder="1" applyAlignment="1">
      <alignment horizontal="center" vertical="center" textRotation="90" wrapText="1"/>
    </xf>
    <xf numFmtId="0" fontId="13" fillId="25" borderId="4" xfId="0" applyFont="1" applyFill="1" applyBorder="1" applyAlignment="1">
      <alignment horizontal="center" vertical="center" textRotation="90" wrapText="1"/>
    </xf>
    <xf numFmtId="0" fontId="13" fillId="25" borderId="5" xfId="0" applyFont="1" applyFill="1" applyBorder="1" applyAlignment="1">
      <alignment horizontal="center" vertical="center" textRotation="90" wrapText="1"/>
    </xf>
  </cellXfs>
  <cellStyles count="5">
    <cellStyle name="Comma" xfId="1" builtinId="3"/>
    <cellStyle name="Currency" xfId="2" builtinId="4"/>
    <cellStyle name="Good" xfId="4" builtinId="26"/>
    <cellStyle name="Normal" xfId="0" builtinId="0"/>
    <cellStyle name="Percent" xfId="3" builtinId="5"/>
  </cellStyles>
  <dxfs count="50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E1F9FF"/>
      <color rgb="FFC9F3FF"/>
      <color rgb="FFAFEEFF"/>
      <color rgb="FFFFFFCC"/>
      <color rgb="FF9BD7FF"/>
      <color rgb="FFE0D0FC"/>
      <color rgb="FFFFCCFF"/>
      <color rgb="FFFF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1203960</xdr:colOff>
      <xdr:row>11</xdr:row>
      <xdr:rowOff>22860</xdr:rowOff>
    </xdr:from>
    <xdr:to>
      <xdr:col>0</xdr:col>
      <xdr:colOff>1455420</xdr:colOff>
      <xdr:row>15</xdr:row>
      <xdr:rowOff>167640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725B68CB-BA66-443E-8F42-16DBD28EA050}"/>
            </a:ext>
          </a:extLst>
        </xdr:cNvPr>
        <xdr:cNvSpPr/>
      </xdr:nvSpPr>
      <xdr:spPr>
        <a:xfrm>
          <a:off x="1203960" y="1668780"/>
          <a:ext cx="251460" cy="876300"/>
        </a:xfrm>
        <a:prstGeom prst="rightBrace">
          <a:avLst/>
        </a:prstGeom>
        <a:ln w="127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1203960</xdr:colOff>
      <xdr:row>16</xdr:row>
      <xdr:rowOff>22860</xdr:rowOff>
    </xdr:from>
    <xdr:to>
      <xdr:col>0</xdr:col>
      <xdr:colOff>1455420</xdr:colOff>
      <xdr:row>20</xdr:row>
      <xdr:rowOff>167640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14D0DBB1-496E-4751-AC75-00F4FD1FB309}"/>
            </a:ext>
          </a:extLst>
        </xdr:cNvPr>
        <xdr:cNvSpPr/>
      </xdr:nvSpPr>
      <xdr:spPr>
        <a:xfrm>
          <a:off x="1203960" y="2583180"/>
          <a:ext cx="251460" cy="876300"/>
        </a:xfrm>
        <a:prstGeom prst="rightBrace">
          <a:avLst/>
        </a:prstGeom>
        <a:ln w="127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P79"/>
  <sheetViews>
    <sheetView tabSelected="1" zoomScaleNormal="100" workbookViewId="0">
      <selection activeCell="A41" sqref="A41"/>
    </sheetView>
  </sheetViews>
  <sheetFormatPr defaultColWidth="16.140625" defaultRowHeight="15" x14ac:dyDescent="0.25"/>
  <cols>
    <col min="1" max="1" width="16.140625" bestFit="1" customWidth="1"/>
    <col min="2" max="2" width="20.140625" customWidth="1"/>
    <col min="3" max="3" width="12.140625" bestFit="1" customWidth="1"/>
    <col min="4" max="4" width="20.42578125" bestFit="1" customWidth="1"/>
    <col min="5" max="5" width="17.85546875" bestFit="1" customWidth="1"/>
  </cols>
  <sheetData>
    <row r="2" spans="1:16" ht="15.75" thickBot="1" x14ac:dyDescent="0.3">
      <c r="A2" s="229" t="s">
        <v>96</v>
      </c>
      <c r="B2" s="230" t="s">
        <v>99</v>
      </c>
      <c r="C2" s="230" t="s">
        <v>95</v>
      </c>
      <c r="D2" s="230" t="s">
        <v>97</v>
      </c>
      <c r="E2" s="231" t="s">
        <v>98</v>
      </c>
      <c r="F2" s="629" t="s">
        <v>108</v>
      </c>
      <c r="G2" s="630"/>
      <c r="H2" s="630"/>
      <c r="I2" s="630"/>
      <c r="J2" s="630"/>
      <c r="K2" s="630"/>
      <c r="L2" s="630"/>
      <c r="M2" s="631"/>
      <c r="N2" s="1"/>
      <c r="O2" s="1"/>
      <c r="P2" s="1"/>
    </row>
    <row r="3" spans="1:16" s="173" customFormat="1" ht="28.7" customHeight="1" x14ac:dyDescent="0.25">
      <c r="A3" s="171" t="s">
        <v>132</v>
      </c>
      <c r="B3" s="512"/>
      <c r="C3" s="513"/>
      <c r="D3" s="514"/>
      <c r="E3" s="515"/>
      <c r="F3" s="632"/>
      <c r="G3" s="633"/>
      <c r="H3" s="633"/>
      <c r="I3" s="633"/>
      <c r="J3" s="633"/>
      <c r="K3" s="633"/>
      <c r="L3" s="633"/>
      <c r="M3" s="634"/>
      <c r="N3" s="172"/>
      <c r="O3" s="172"/>
      <c r="P3" s="172"/>
    </row>
    <row r="4" spans="1:16" s="173" customFormat="1" ht="14.45" customHeight="1" x14ac:dyDescent="0.25">
      <c r="A4" s="171"/>
      <c r="B4" s="223"/>
      <c r="C4" s="225"/>
      <c r="D4" s="224"/>
      <c r="E4" s="209"/>
      <c r="F4" s="635"/>
      <c r="G4" s="636"/>
      <c r="H4" s="636"/>
      <c r="I4" s="636"/>
      <c r="J4" s="636"/>
      <c r="K4" s="636"/>
      <c r="L4" s="636"/>
      <c r="M4" s="637"/>
    </row>
    <row r="5" spans="1:16" s="173" customFormat="1" ht="28.7" customHeight="1" x14ac:dyDescent="0.25">
      <c r="A5" s="171"/>
      <c r="B5" s="223"/>
      <c r="C5" s="225"/>
      <c r="D5" s="224"/>
      <c r="E5" s="209"/>
      <c r="F5" s="638"/>
      <c r="G5" s="639"/>
      <c r="H5" s="639"/>
      <c r="I5" s="639"/>
      <c r="J5" s="639"/>
      <c r="K5" s="639"/>
      <c r="L5" s="639"/>
      <c r="M5" s="640"/>
    </row>
    <row r="6" spans="1:16" s="173" customFormat="1" ht="43.7" customHeight="1" x14ac:dyDescent="0.25">
      <c r="A6" s="171"/>
      <c r="B6" s="223"/>
      <c r="C6" s="225"/>
      <c r="D6" s="224"/>
      <c r="E6" s="209"/>
      <c r="F6" s="638"/>
      <c r="G6" s="639"/>
      <c r="H6" s="639"/>
      <c r="I6" s="639"/>
      <c r="J6" s="639"/>
      <c r="K6" s="639"/>
      <c r="L6" s="639"/>
      <c r="M6" s="640"/>
    </row>
    <row r="7" spans="1:16" s="173" customFormat="1" ht="29.45" customHeight="1" x14ac:dyDescent="0.25">
      <c r="A7" s="235" t="s">
        <v>133</v>
      </c>
      <c r="B7" s="236"/>
      <c r="C7" s="237"/>
      <c r="D7" s="238"/>
      <c r="E7" s="239"/>
      <c r="F7" s="641"/>
      <c r="G7" s="642"/>
      <c r="H7" s="642"/>
      <c r="I7" s="642"/>
      <c r="J7" s="642"/>
      <c r="K7" s="642"/>
      <c r="L7" s="642"/>
      <c r="M7" s="643"/>
      <c r="N7" s="172"/>
      <c r="O7" s="172"/>
      <c r="P7" s="172"/>
    </row>
    <row r="8" spans="1:16" s="173" customFormat="1" ht="14.45" customHeight="1" x14ac:dyDescent="0.25">
      <c r="A8" s="171"/>
      <c r="B8" s="223"/>
      <c r="C8" s="225"/>
      <c r="D8" s="224"/>
      <c r="E8" s="209"/>
      <c r="F8" s="635"/>
      <c r="G8" s="636"/>
      <c r="H8" s="636"/>
      <c r="I8" s="636"/>
      <c r="J8" s="636"/>
      <c r="K8" s="636"/>
      <c r="L8" s="636"/>
      <c r="M8" s="637"/>
      <c r="N8" s="172"/>
      <c r="O8" s="172"/>
      <c r="P8" s="172"/>
    </row>
    <row r="9" spans="1:16" s="173" customFormat="1" ht="15" customHeight="1" x14ac:dyDescent="0.25">
      <c r="A9" s="243"/>
      <c r="B9" s="244"/>
      <c r="C9" s="245"/>
      <c r="D9" s="246"/>
      <c r="E9" s="247"/>
      <c r="F9" s="644"/>
      <c r="G9" s="645"/>
      <c r="H9" s="645"/>
      <c r="I9" s="645"/>
      <c r="J9" s="645"/>
      <c r="K9" s="645"/>
      <c r="L9" s="645"/>
      <c r="M9" s="646"/>
    </row>
    <row r="10" spans="1:16" s="173" customFormat="1" ht="14.45" customHeight="1" x14ac:dyDescent="0.25">
      <c r="A10" s="171" t="s">
        <v>134</v>
      </c>
      <c r="B10" s="223"/>
      <c r="C10" s="225"/>
      <c r="D10" s="224"/>
      <c r="E10" s="209"/>
      <c r="F10" s="260"/>
      <c r="G10" s="176"/>
      <c r="H10" s="176"/>
      <c r="I10" s="176"/>
      <c r="J10" s="176"/>
      <c r="K10" s="176"/>
      <c r="L10" s="176"/>
      <c r="M10" s="252"/>
      <c r="N10" s="172"/>
      <c r="O10" s="172"/>
      <c r="P10" s="172"/>
    </row>
    <row r="11" spans="1:16" s="173" customFormat="1" ht="15" customHeight="1" x14ac:dyDescent="0.25">
      <c r="A11" s="171"/>
      <c r="B11" s="223"/>
      <c r="C11" s="225"/>
      <c r="D11" s="224"/>
      <c r="E11" s="209"/>
      <c r="F11" s="232"/>
      <c r="G11" s="227"/>
      <c r="H11" s="227"/>
      <c r="I11" s="227"/>
      <c r="J11" s="227"/>
      <c r="K11" s="227"/>
      <c r="L11" s="227"/>
      <c r="M11" s="228"/>
      <c r="N11" s="172"/>
      <c r="O11" s="172"/>
      <c r="P11" s="172"/>
    </row>
    <row r="12" spans="1:16" s="173" customFormat="1" ht="14.45" customHeight="1" x14ac:dyDescent="0.25">
      <c r="A12" s="171"/>
      <c r="B12" s="223"/>
      <c r="C12" s="224"/>
      <c r="D12" s="224"/>
      <c r="E12" s="209"/>
      <c r="F12" s="253"/>
      <c r="G12" s="254"/>
      <c r="H12" s="254"/>
      <c r="I12" s="254"/>
      <c r="J12" s="254"/>
      <c r="K12" s="254"/>
      <c r="L12" s="254"/>
      <c r="M12" s="255"/>
    </row>
    <row r="13" spans="1:16" s="173" customFormat="1" ht="14.45" customHeight="1" x14ac:dyDescent="0.25">
      <c r="A13" s="171"/>
      <c r="B13" s="223"/>
      <c r="C13" s="224"/>
      <c r="D13" s="224"/>
      <c r="E13" s="209"/>
      <c r="F13" s="253"/>
      <c r="G13" s="254"/>
      <c r="H13" s="254"/>
      <c r="I13" s="254"/>
      <c r="J13" s="254"/>
      <c r="K13" s="254"/>
      <c r="L13" s="254"/>
      <c r="M13" s="255"/>
    </row>
    <row r="14" spans="1:16" s="173" customFormat="1" x14ac:dyDescent="0.25">
      <c r="A14" s="235" t="s">
        <v>164</v>
      </c>
      <c r="B14" s="236"/>
      <c r="C14" s="237"/>
      <c r="D14" s="238"/>
      <c r="E14" s="239"/>
      <c r="F14" s="256"/>
      <c r="G14" s="257"/>
      <c r="H14" s="257"/>
      <c r="I14" s="257"/>
      <c r="J14" s="257"/>
      <c r="K14" s="257"/>
      <c r="L14" s="257"/>
      <c r="M14" s="258"/>
    </row>
    <row r="15" spans="1:16" s="173" customFormat="1" ht="14.45" customHeight="1" x14ac:dyDescent="0.25">
      <c r="A15" s="171"/>
      <c r="B15" s="223"/>
      <c r="C15" s="225"/>
      <c r="D15" s="224"/>
      <c r="E15" s="209"/>
      <c r="F15" s="226"/>
      <c r="G15" s="227"/>
      <c r="H15" s="227"/>
      <c r="I15" s="227"/>
      <c r="J15" s="227"/>
      <c r="K15" s="227"/>
      <c r="L15" s="227"/>
      <c r="M15" s="228"/>
    </row>
    <row r="16" spans="1:16" s="173" customFormat="1" ht="14.45" customHeight="1" x14ac:dyDescent="0.25">
      <c r="A16" s="243"/>
      <c r="B16" s="244"/>
      <c r="C16" s="245"/>
      <c r="D16" s="246"/>
      <c r="E16" s="247"/>
      <c r="F16" s="248"/>
      <c r="G16" s="249"/>
      <c r="H16" s="249"/>
      <c r="I16" s="249"/>
      <c r="J16" s="249"/>
      <c r="K16" s="249"/>
      <c r="L16" s="249"/>
      <c r="M16" s="250"/>
    </row>
    <row r="17" spans="1:16" s="173" customFormat="1" ht="14.45" customHeight="1" x14ac:dyDescent="0.25">
      <c r="A17" s="171" t="s">
        <v>42</v>
      </c>
      <c r="B17" s="223"/>
      <c r="C17" s="259"/>
      <c r="D17" s="224"/>
      <c r="E17" s="209"/>
      <c r="F17" s="260"/>
      <c r="M17" s="261"/>
    </row>
    <row r="18" spans="1:16" s="173" customFormat="1" x14ac:dyDescent="0.25">
      <c r="A18" s="171"/>
      <c r="B18" s="223"/>
      <c r="C18" s="259"/>
      <c r="D18" s="224"/>
      <c r="E18" s="209"/>
      <c r="F18" s="260"/>
      <c r="M18" s="261"/>
    </row>
    <row r="19" spans="1:16" s="173" customFormat="1" x14ac:dyDescent="0.25">
      <c r="A19" s="171"/>
      <c r="B19" s="223"/>
      <c r="C19" s="259"/>
      <c r="D19" s="224"/>
      <c r="E19" s="209"/>
      <c r="F19" s="260"/>
      <c r="M19" s="261"/>
    </row>
    <row r="20" spans="1:16" s="173" customFormat="1" x14ac:dyDescent="0.25">
      <c r="A20" s="235" t="s">
        <v>100</v>
      </c>
      <c r="B20" s="236"/>
      <c r="C20" s="262"/>
      <c r="D20" s="238"/>
      <c r="E20" s="239"/>
      <c r="F20" s="263"/>
      <c r="G20" s="264"/>
      <c r="H20" s="264"/>
      <c r="I20" s="264"/>
      <c r="J20" s="264"/>
      <c r="K20" s="264"/>
      <c r="L20" s="264"/>
      <c r="M20" s="265"/>
    </row>
    <row r="21" spans="1:16" s="173" customFormat="1" ht="14.45" customHeight="1" x14ac:dyDescent="0.25">
      <c r="A21" s="171"/>
      <c r="B21" s="223"/>
      <c r="C21" s="266"/>
      <c r="D21" s="224"/>
      <c r="E21" s="209"/>
      <c r="F21" s="260"/>
      <c r="M21" s="261"/>
      <c r="N21" s="176"/>
      <c r="O21" s="176"/>
      <c r="P21" s="176"/>
    </row>
    <row r="22" spans="1:16" s="173" customFormat="1" ht="14.45" customHeight="1" x14ac:dyDescent="0.25">
      <c r="A22" s="243"/>
      <c r="B22" s="244"/>
      <c r="C22" s="267"/>
      <c r="D22" s="246"/>
      <c r="E22" s="247"/>
      <c r="F22" s="268"/>
      <c r="G22" s="269"/>
      <c r="H22" s="269"/>
      <c r="I22" s="269"/>
      <c r="J22" s="269"/>
      <c r="K22" s="269"/>
      <c r="L22" s="269"/>
      <c r="M22" s="270"/>
    </row>
    <row r="23" spans="1:16" s="173" customFormat="1" x14ac:dyDescent="0.25">
      <c r="A23" s="171" t="s">
        <v>101</v>
      </c>
      <c r="B23" s="271"/>
      <c r="C23" s="266"/>
      <c r="D23" s="272"/>
      <c r="E23" s="210"/>
      <c r="F23" s="260"/>
      <c r="M23" s="261"/>
    </row>
    <row r="24" spans="1:16" s="173" customFormat="1" x14ac:dyDescent="0.25">
      <c r="A24" s="171"/>
      <c r="B24" s="271"/>
      <c r="C24" s="266"/>
      <c r="D24" s="272"/>
      <c r="E24" s="210"/>
      <c r="F24" s="260"/>
      <c r="M24" s="261"/>
    </row>
    <row r="25" spans="1:16" s="173" customFormat="1" x14ac:dyDescent="0.25">
      <c r="A25" s="171"/>
      <c r="B25" s="271"/>
      <c r="C25" s="266"/>
      <c r="D25" s="272"/>
      <c r="E25" s="210"/>
      <c r="F25" s="260"/>
      <c r="M25" s="261"/>
    </row>
    <row r="26" spans="1:16" s="173" customFormat="1" x14ac:dyDescent="0.25">
      <c r="A26" s="235" t="s">
        <v>102</v>
      </c>
      <c r="B26" s="273"/>
      <c r="C26" s="262"/>
      <c r="D26" s="274"/>
      <c r="E26" s="275"/>
      <c r="F26" s="263"/>
      <c r="G26" s="264"/>
      <c r="H26" s="264"/>
      <c r="I26" s="264"/>
      <c r="J26" s="264"/>
      <c r="K26" s="264"/>
      <c r="L26" s="264"/>
      <c r="M26" s="265"/>
    </row>
    <row r="27" spans="1:16" s="173" customFormat="1" x14ac:dyDescent="0.25">
      <c r="A27" s="171"/>
      <c r="B27" s="271"/>
      <c r="C27" s="266"/>
      <c r="D27" s="272"/>
      <c r="E27" s="210"/>
      <c r="F27" s="260"/>
      <c r="M27" s="261"/>
    </row>
    <row r="28" spans="1:16" s="173" customFormat="1" x14ac:dyDescent="0.25">
      <c r="A28" s="243"/>
      <c r="B28" s="276"/>
      <c r="C28" s="267"/>
      <c r="D28" s="277"/>
      <c r="E28" s="278"/>
      <c r="F28" s="268"/>
      <c r="G28" s="269"/>
      <c r="H28" s="269"/>
      <c r="I28" s="269"/>
      <c r="J28" s="269"/>
      <c r="K28" s="269"/>
      <c r="L28" s="269"/>
      <c r="M28" s="270"/>
    </row>
    <row r="29" spans="1:16" s="173" customFormat="1" x14ac:dyDescent="0.25">
      <c r="A29" s="171" t="s">
        <v>103</v>
      </c>
      <c r="B29" s="271"/>
      <c r="C29" s="266"/>
      <c r="D29" s="272"/>
      <c r="E29" s="210"/>
      <c r="F29" s="260"/>
      <c r="M29" s="261"/>
    </row>
    <row r="30" spans="1:16" s="173" customFormat="1" x14ac:dyDescent="0.25">
      <c r="A30" s="171"/>
      <c r="B30" s="271"/>
      <c r="C30" s="266"/>
      <c r="D30" s="272"/>
      <c r="E30" s="210"/>
      <c r="F30" s="260"/>
      <c r="M30" s="261"/>
    </row>
    <row r="31" spans="1:16" s="173" customFormat="1" x14ac:dyDescent="0.25">
      <c r="A31" s="171"/>
      <c r="B31" s="271"/>
      <c r="C31" s="266"/>
      <c r="D31" s="272"/>
      <c r="E31" s="210"/>
      <c r="F31" s="260"/>
      <c r="M31" s="261"/>
    </row>
    <row r="32" spans="1:16" s="173" customFormat="1" x14ac:dyDescent="0.25">
      <c r="A32" s="235" t="s">
        <v>104</v>
      </c>
      <c r="B32" s="273"/>
      <c r="C32" s="262"/>
      <c r="D32" s="274"/>
      <c r="E32" s="275"/>
      <c r="F32" s="240"/>
      <c r="G32" s="241"/>
      <c r="H32" s="241"/>
      <c r="I32" s="241"/>
      <c r="J32" s="241"/>
      <c r="K32" s="241"/>
      <c r="L32" s="241"/>
      <c r="M32" s="242"/>
    </row>
    <row r="33" spans="1:16" s="173" customFormat="1" x14ac:dyDescent="0.25">
      <c r="A33" s="171"/>
      <c r="B33" s="271"/>
      <c r="C33" s="266"/>
      <c r="D33" s="272"/>
      <c r="E33" s="210"/>
      <c r="F33" s="226"/>
      <c r="G33" s="227"/>
      <c r="H33" s="227"/>
      <c r="I33" s="227"/>
      <c r="J33" s="227"/>
      <c r="K33" s="227"/>
      <c r="L33" s="227"/>
      <c r="M33" s="228"/>
      <c r="N33" s="172"/>
      <c r="O33" s="172"/>
      <c r="P33" s="172"/>
    </row>
    <row r="34" spans="1:16" s="173" customFormat="1" x14ac:dyDescent="0.25">
      <c r="A34" s="243"/>
      <c r="B34" s="276"/>
      <c r="C34" s="267"/>
      <c r="D34" s="277"/>
      <c r="E34" s="278"/>
      <c r="F34" s="248"/>
      <c r="G34" s="249"/>
      <c r="H34" s="249"/>
      <c r="I34" s="249"/>
      <c r="J34" s="249"/>
      <c r="K34" s="249"/>
      <c r="L34" s="249"/>
      <c r="M34" s="250"/>
    </row>
    <row r="35" spans="1:16" s="173" customFormat="1" x14ac:dyDescent="0.25">
      <c r="A35" s="171" t="s">
        <v>105</v>
      </c>
      <c r="B35" s="271"/>
      <c r="C35" s="266"/>
      <c r="D35" s="272"/>
      <c r="E35" s="210"/>
      <c r="F35" s="260"/>
      <c r="M35" s="261"/>
      <c r="N35" s="172"/>
      <c r="O35" s="172"/>
      <c r="P35" s="172"/>
    </row>
    <row r="36" spans="1:16" s="173" customFormat="1" x14ac:dyDescent="0.25">
      <c r="A36" s="171"/>
      <c r="B36" s="271"/>
      <c r="C36" s="266"/>
      <c r="D36" s="272"/>
      <c r="E36" s="210"/>
      <c r="F36" s="260"/>
      <c r="M36" s="261"/>
      <c r="N36" s="172"/>
      <c r="O36" s="172"/>
      <c r="P36" s="172"/>
    </row>
    <row r="37" spans="1:16" s="173" customFormat="1" x14ac:dyDescent="0.25">
      <c r="A37" s="171"/>
      <c r="B37" s="271"/>
      <c r="C37" s="266"/>
      <c r="D37" s="272"/>
      <c r="E37" s="210"/>
      <c r="F37" s="260"/>
      <c r="M37" s="261"/>
    </row>
    <row r="38" spans="1:16" s="173" customFormat="1" x14ac:dyDescent="0.25">
      <c r="A38" s="235" t="s">
        <v>106</v>
      </c>
      <c r="B38" s="273"/>
      <c r="C38" s="262"/>
      <c r="D38" s="274"/>
      <c r="E38" s="275"/>
      <c r="F38" s="263"/>
      <c r="G38" s="264"/>
      <c r="H38" s="264"/>
      <c r="I38" s="264"/>
      <c r="J38" s="264"/>
      <c r="K38" s="264"/>
      <c r="L38" s="264"/>
      <c r="M38" s="265"/>
      <c r="N38" s="172"/>
      <c r="O38" s="172"/>
      <c r="P38" s="172"/>
    </row>
    <row r="39" spans="1:16" x14ac:dyDescent="0.25">
      <c r="A39" s="171"/>
      <c r="B39" s="271"/>
      <c r="C39" s="266"/>
      <c r="D39" s="272"/>
      <c r="E39" s="210"/>
      <c r="F39" s="260"/>
      <c r="G39" s="173"/>
      <c r="H39" s="173"/>
      <c r="I39" s="173"/>
      <c r="J39" s="173"/>
      <c r="K39" s="173"/>
      <c r="L39" s="173"/>
      <c r="M39" s="261"/>
    </row>
    <row r="40" spans="1:16" x14ac:dyDescent="0.25">
      <c r="A40" s="243"/>
      <c r="B40" s="276"/>
      <c r="C40" s="267"/>
      <c r="D40" s="277"/>
      <c r="E40" s="278"/>
      <c r="F40" s="268"/>
      <c r="G40" s="269"/>
      <c r="H40" s="269"/>
      <c r="I40" s="269"/>
      <c r="J40" s="269"/>
      <c r="K40" s="269"/>
      <c r="L40" s="269"/>
      <c r="M40" s="270"/>
    </row>
    <row r="41" spans="1:16" x14ac:dyDescent="0.25">
      <c r="A41" s="171" t="s">
        <v>132</v>
      </c>
      <c r="B41" s="223"/>
      <c r="C41" s="225"/>
      <c r="D41" s="224"/>
      <c r="E41" s="209"/>
      <c r="F41" s="232"/>
      <c r="G41" s="233"/>
      <c r="H41" s="233"/>
      <c r="I41" s="233"/>
      <c r="J41" s="233"/>
      <c r="K41" s="233"/>
      <c r="L41" s="233"/>
      <c r="M41" s="234"/>
    </row>
    <row r="42" spans="1:16" x14ac:dyDescent="0.25">
      <c r="A42" s="171"/>
      <c r="B42" s="223"/>
      <c r="C42" s="225"/>
      <c r="D42" s="224"/>
      <c r="E42" s="209"/>
      <c r="F42" s="232"/>
      <c r="G42" s="233"/>
      <c r="H42" s="233"/>
      <c r="I42" s="233"/>
      <c r="J42" s="233"/>
      <c r="K42" s="233"/>
      <c r="L42" s="233"/>
      <c r="M42" s="234"/>
    </row>
    <row r="43" spans="1:16" x14ac:dyDescent="0.25">
      <c r="A43" s="171"/>
      <c r="B43" s="223"/>
      <c r="C43" s="225"/>
      <c r="D43" s="224"/>
      <c r="E43" s="209"/>
      <c r="F43" s="232"/>
      <c r="G43" s="233"/>
      <c r="H43" s="233"/>
      <c r="I43" s="233"/>
      <c r="J43" s="233"/>
      <c r="K43" s="233"/>
      <c r="L43" s="233"/>
      <c r="M43" s="234"/>
    </row>
    <row r="44" spans="1:16" x14ac:dyDescent="0.25">
      <c r="A44" s="235" t="s">
        <v>133</v>
      </c>
      <c r="B44" s="236"/>
      <c r="C44" s="237"/>
      <c r="D44" s="238"/>
      <c r="E44" s="239"/>
      <c r="F44" s="240"/>
      <c r="G44" s="241"/>
      <c r="H44" s="241"/>
      <c r="I44" s="241"/>
      <c r="J44" s="241"/>
      <c r="K44" s="241"/>
      <c r="L44" s="241"/>
      <c r="M44" s="242"/>
    </row>
    <row r="45" spans="1:16" x14ac:dyDescent="0.25">
      <c r="A45" s="171"/>
      <c r="B45" s="223"/>
      <c r="C45" s="225"/>
      <c r="D45" s="224"/>
      <c r="E45" s="209"/>
      <c r="F45" s="226"/>
      <c r="G45" s="227"/>
      <c r="H45" s="227"/>
      <c r="I45" s="227"/>
      <c r="J45" s="227"/>
      <c r="K45" s="227"/>
      <c r="L45" s="227"/>
      <c r="M45" s="228"/>
    </row>
    <row r="46" spans="1:16" x14ac:dyDescent="0.25">
      <c r="A46" s="243"/>
      <c r="B46" s="244"/>
      <c r="C46" s="245"/>
      <c r="D46" s="246"/>
      <c r="E46" s="247"/>
      <c r="F46" s="248"/>
      <c r="G46" s="249"/>
      <c r="H46" s="249"/>
      <c r="I46" s="249"/>
      <c r="J46" s="249"/>
      <c r="K46" s="249"/>
      <c r="L46" s="249"/>
      <c r="M46" s="250"/>
    </row>
    <row r="47" spans="1:16" x14ac:dyDescent="0.25">
      <c r="A47" s="171" t="s">
        <v>134</v>
      </c>
      <c r="B47" s="223"/>
      <c r="C47" s="225"/>
      <c r="D47" s="224"/>
      <c r="E47" s="209"/>
      <c r="F47" s="251"/>
      <c r="G47" s="176"/>
      <c r="H47" s="176"/>
      <c r="I47" s="176"/>
      <c r="J47" s="176"/>
      <c r="K47" s="176"/>
      <c r="L47" s="176"/>
      <c r="M47" s="252"/>
    </row>
    <row r="48" spans="1:16" x14ac:dyDescent="0.25">
      <c r="A48" s="171"/>
      <c r="B48" s="223"/>
      <c r="C48" s="225"/>
      <c r="D48" s="224"/>
      <c r="E48" s="209"/>
      <c r="F48" s="226"/>
      <c r="G48" s="227"/>
      <c r="H48" s="227"/>
      <c r="I48" s="227"/>
      <c r="J48" s="227"/>
      <c r="K48" s="227"/>
      <c r="L48" s="227"/>
      <c r="M48" s="228"/>
    </row>
    <row r="49" spans="1:13" x14ac:dyDescent="0.25">
      <c r="A49" s="171"/>
      <c r="B49" s="223"/>
      <c r="C49" s="224"/>
      <c r="D49" s="224"/>
      <c r="E49" s="209"/>
      <c r="F49" s="253"/>
      <c r="G49" s="254"/>
      <c r="H49" s="254"/>
      <c r="I49" s="254"/>
      <c r="J49" s="254"/>
      <c r="K49" s="254"/>
      <c r="L49" s="254"/>
      <c r="M49" s="255"/>
    </row>
    <row r="50" spans="1:13" x14ac:dyDescent="0.25">
      <c r="A50" s="235" t="s">
        <v>164</v>
      </c>
      <c r="B50" s="236"/>
      <c r="C50" s="237"/>
      <c r="D50" s="238"/>
      <c r="E50" s="239"/>
      <c r="F50" s="256"/>
      <c r="G50" s="257"/>
      <c r="H50" s="257"/>
      <c r="I50" s="257"/>
      <c r="J50" s="257"/>
      <c r="K50" s="257"/>
      <c r="L50" s="257"/>
      <c r="M50" s="258"/>
    </row>
    <row r="51" spans="1:13" x14ac:dyDescent="0.25">
      <c r="A51" s="171"/>
      <c r="B51" s="223"/>
      <c r="C51" s="225"/>
      <c r="D51" s="224"/>
      <c r="E51" s="209"/>
      <c r="F51" s="226"/>
      <c r="G51" s="227"/>
      <c r="H51" s="227"/>
      <c r="I51" s="227"/>
      <c r="J51" s="227"/>
      <c r="K51" s="227"/>
      <c r="L51" s="227"/>
      <c r="M51" s="228"/>
    </row>
    <row r="52" spans="1:13" x14ac:dyDescent="0.25">
      <c r="A52" s="243"/>
      <c r="B52" s="244"/>
      <c r="C52" s="245"/>
      <c r="D52" s="246"/>
      <c r="E52" s="247"/>
      <c r="F52" s="248"/>
      <c r="G52" s="249"/>
      <c r="H52" s="249"/>
      <c r="I52" s="249"/>
      <c r="J52" s="249"/>
      <c r="K52" s="249"/>
      <c r="L52" s="249"/>
      <c r="M52" s="250"/>
    </row>
    <row r="53" spans="1:13" x14ac:dyDescent="0.25">
      <c r="A53" s="171" t="s">
        <v>42</v>
      </c>
      <c r="B53" s="223"/>
      <c r="C53" s="259"/>
      <c r="D53" s="224"/>
      <c r="E53" s="209"/>
      <c r="F53" s="260"/>
      <c r="G53" s="173"/>
      <c r="H53" s="173"/>
      <c r="I53" s="173"/>
      <c r="J53" s="173"/>
      <c r="K53" s="173"/>
      <c r="L53" s="173"/>
      <c r="M53" s="261"/>
    </row>
    <row r="54" spans="1:13" x14ac:dyDescent="0.25">
      <c r="A54" s="171"/>
      <c r="B54" s="223"/>
      <c r="C54" s="259"/>
      <c r="D54" s="224"/>
      <c r="E54" s="209"/>
      <c r="F54" s="260"/>
      <c r="G54" s="173"/>
      <c r="H54" s="173"/>
      <c r="I54" s="173"/>
      <c r="J54" s="173"/>
      <c r="K54" s="173"/>
      <c r="L54" s="173"/>
      <c r="M54" s="261"/>
    </row>
    <row r="55" spans="1:13" x14ac:dyDescent="0.25">
      <c r="A55" s="171"/>
      <c r="B55" s="223"/>
      <c r="C55" s="259"/>
      <c r="D55" s="224"/>
      <c r="E55" s="209"/>
      <c r="F55" s="260"/>
      <c r="G55" s="173"/>
      <c r="H55" s="173"/>
      <c r="I55" s="173"/>
      <c r="J55" s="173"/>
      <c r="K55" s="173"/>
      <c r="L55" s="173"/>
      <c r="M55" s="261"/>
    </row>
    <row r="56" spans="1:13" x14ac:dyDescent="0.25">
      <c r="A56" s="235" t="s">
        <v>100</v>
      </c>
      <c r="B56" s="236"/>
      <c r="C56" s="262"/>
      <c r="D56" s="238"/>
      <c r="E56" s="239"/>
      <c r="F56" s="263"/>
      <c r="G56" s="264"/>
      <c r="H56" s="264"/>
      <c r="I56" s="264"/>
      <c r="J56" s="264"/>
      <c r="K56" s="264"/>
      <c r="L56" s="264"/>
      <c r="M56" s="265"/>
    </row>
    <row r="57" spans="1:13" x14ac:dyDescent="0.25">
      <c r="A57" s="171"/>
      <c r="B57" s="223"/>
      <c r="C57" s="266"/>
      <c r="D57" s="224"/>
      <c r="E57" s="209"/>
      <c r="F57" s="260"/>
      <c r="G57" s="173"/>
      <c r="H57" s="173"/>
      <c r="I57" s="173"/>
      <c r="J57" s="173"/>
      <c r="K57" s="173"/>
      <c r="L57" s="173"/>
      <c r="M57" s="261"/>
    </row>
    <row r="58" spans="1:13" x14ac:dyDescent="0.25">
      <c r="A58" s="243"/>
      <c r="B58" s="244"/>
      <c r="C58" s="267"/>
      <c r="D58" s="246"/>
      <c r="E58" s="247"/>
      <c r="F58" s="268"/>
      <c r="G58" s="269"/>
      <c r="H58" s="269"/>
      <c r="I58" s="269"/>
      <c r="J58" s="269"/>
      <c r="K58" s="269"/>
      <c r="L58" s="269"/>
      <c r="M58" s="270"/>
    </row>
    <row r="59" spans="1:13" x14ac:dyDescent="0.25">
      <c r="A59" s="171" t="s">
        <v>101</v>
      </c>
      <c r="B59" s="271"/>
      <c r="C59" s="266"/>
      <c r="D59" s="272"/>
      <c r="E59" s="210"/>
      <c r="F59" s="260"/>
      <c r="G59" s="173"/>
      <c r="H59" s="173"/>
      <c r="I59" s="173"/>
      <c r="J59" s="173"/>
      <c r="K59" s="173"/>
      <c r="L59" s="173"/>
      <c r="M59" s="261"/>
    </row>
    <row r="60" spans="1:13" x14ac:dyDescent="0.25">
      <c r="A60" s="171"/>
      <c r="B60" s="271"/>
      <c r="C60" s="266"/>
      <c r="D60" s="272"/>
      <c r="E60" s="210"/>
      <c r="F60" s="260"/>
      <c r="G60" s="173"/>
      <c r="H60" s="173"/>
      <c r="I60" s="173"/>
      <c r="J60" s="173"/>
      <c r="K60" s="173"/>
      <c r="L60" s="173"/>
      <c r="M60" s="261"/>
    </row>
    <row r="61" spans="1:13" x14ac:dyDescent="0.25">
      <c r="A61" s="171"/>
      <c r="B61" s="271"/>
      <c r="C61" s="266"/>
      <c r="D61" s="272"/>
      <c r="E61" s="210"/>
      <c r="F61" s="260"/>
      <c r="G61" s="173"/>
      <c r="H61" s="173"/>
      <c r="I61" s="173"/>
      <c r="J61" s="173"/>
      <c r="K61" s="173"/>
      <c r="L61" s="173"/>
      <c r="M61" s="261"/>
    </row>
    <row r="62" spans="1:13" x14ac:dyDescent="0.25">
      <c r="A62" s="235" t="s">
        <v>102</v>
      </c>
      <c r="B62" s="273"/>
      <c r="C62" s="262"/>
      <c r="D62" s="274"/>
      <c r="E62" s="275"/>
      <c r="F62" s="263"/>
      <c r="G62" s="264"/>
      <c r="H62" s="264"/>
      <c r="I62" s="264"/>
      <c r="J62" s="264"/>
      <c r="K62" s="264"/>
      <c r="L62" s="264"/>
      <c r="M62" s="265"/>
    </row>
    <row r="63" spans="1:13" x14ac:dyDescent="0.25">
      <c r="A63" s="171"/>
      <c r="B63" s="271"/>
      <c r="C63" s="266"/>
      <c r="D63" s="272"/>
      <c r="E63" s="210"/>
      <c r="F63" s="260"/>
      <c r="G63" s="173"/>
      <c r="H63" s="173"/>
      <c r="I63" s="173"/>
      <c r="J63" s="173"/>
      <c r="K63" s="173"/>
      <c r="L63" s="173"/>
      <c r="M63" s="261"/>
    </row>
    <row r="64" spans="1:13" x14ac:dyDescent="0.25">
      <c r="A64" s="243"/>
      <c r="B64" s="276"/>
      <c r="C64" s="267"/>
      <c r="D64" s="277"/>
      <c r="E64" s="278"/>
      <c r="F64" s="268"/>
      <c r="G64" s="269"/>
      <c r="H64" s="269"/>
      <c r="I64" s="269"/>
      <c r="J64" s="269"/>
      <c r="K64" s="269"/>
      <c r="L64" s="269"/>
      <c r="M64" s="270"/>
    </row>
    <row r="65" spans="1:13" x14ac:dyDescent="0.25">
      <c r="A65" s="171" t="s">
        <v>103</v>
      </c>
      <c r="B65" s="271"/>
      <c r="C65" s="266"/>
      <c r="D65" s="272"/>
      <c r="E65" s="210"/>
      <c r="F65" s="260"/>
      <c r="G65" s="173"/>
      <c r="H65" s="173"/>
      <c r="I65" s="173"/>
      <c r="J65" s="173"/>
      <c r="K65" s="173"/>
      <c r="L65" s="173"/>
      <c r="M65" s="261"/>
    </row>
    <row r="66" spans="1:13" x14ac:dyDescent="0.25">
      <c r="A66" s="171"/>
      <c r="B66" s="271"/>
      <c r="C66" s="266"/>
      <c r="D66" s="272"/>
      <c r="E66" s="210"/>
      <c r="F66" s="260"/>
      <c r="G66" s="173"/>
      <c r="H66" s="173"/>
      <c r="I66" s="173"/>
      <c r="J66" s="173"/>
      <c r="K66" s="173"/>
      <c r="L66" s="173"/>
      <c r="M66" s="261"/>
    </row>
    <row r="67" spans="1:13" x14ac:dyDescent="0.25">
      <c r="A67" s="171"/>
      <c r="B67" s="271"/>
      <c r="C67" s="266"/>
      <c r="D67" s="272"/>
      <c r="E67" s="210"/>
      <c r="F67" s="260"/>
      <c r="G67" s="173"/>
      <c r="H67" s="173"/>
      <c r="I67" s="173"/>
      <c r="J67" s="173"/>
      <c r="K67" s="173"/>
      <c r="L67" s="173"/>
      <c r="M67" s="261"/>
    </row>
    <row r="68" spans="1:13" x14ac:dyDescent="0.25">
      <c r="A68" s="235" t="s">
        <v>104</v>
      </c>
      <c r="B68" s="273"/>
      <c r="C68" s="262"/>
      <c r="D68" s="274"/>
      <c r="E68" s="275"/>
      <c r="F68" s="240"/>
      <c r="G68" s="241"/>
      <c r="H68" s="241"/>
      <c r="I68" s="241"/>
      <c r="J68" s="241"/>
      <c r="K68" s="241"/>
      <c r="L68" s="241"/>
      <c r="M68" s="242"/>
    </row>
    <row r="69" spans="1:13" x14ac:dyDescent="0.25">
      <c r="A69" s="171"/>
      <c r="B69" s="271"/>
      <c r="C69" s="266"/>
      <c r="D69" s="272"/>
      <c r="E69" s="210"/>
      <c r="F69" s="226"/>
      <c r="G69" s="227"/>
      <c r="H69" s="227"/>
      <c r="I69" s="227"/>
      <c r="J69" s="227"/>
      <c r="K69" s="227"/>
      <c r="L69" s="227"/>
      <c r="M69" s="228"/>
    </row>
    <row r="70" spans="1:13" x14ac:dyDescent="0.25">
      <c r="A70" s="243"/>
      <c r="B70" s="276"/>
      <c r="C70" s="267"/>
      <c r="D70" s="277"/>
      <c r="E70" s="278"/>
      <c r="F70" s="248"/>
      <c r="G70" s="249"/>
      <c r="H70" s="249"/>
      <c r="I70" s="249"/>
      <c r="J70" s="249"/>
      <c r="K70" s="249"/>
      <c r="L70" s="249"/>
      <c r="M70" s="250"/>
    </row>
    <row r="71" spans="1:13" x14ac:dyDescent="0.25">
      <c r="A71" s="171" t="s">
        <v>105</v>
      </c>
      <c r="B71" s="271"/>
      <c r="C71" s="266"/>
      <c r="D71" s="272"/>
      <c r="E71" s="210"/>
      <c r="F71" s="260"/>
      <c r="G71" s="173"/>
      <c r="H71" s="173"/>
      <c r="I71" s="173"/>
      <c r="J71" s="173"/>
      <c r="K71" s="173"/>
      <c r="L71" s="173"/>
      <c r="M71" s="261"/>
    </row>
    <row r="72" spans="1:13" x14ac:dyDescent="0.25">
      <c r="A72" s="171"/>
      <c r="B72" s="271"/>
      <c r="C72" s="266"/>
      <c r="D72" s="272"/>
      <c r="E72" s="210"/>
      <c r="F72" s="260"/>
      <c r="G72" s="173"/>
      <c r="H72" s="173"/>
      <c r="I72" s="173"/>
      <c r="J72" s="173"/>
      <c r="K72" s="173"/>
      <c r="L72" s="173"/>
      <c r="M72" s="261"/>
    </row>
    <row r="73" spans="1:13" x14ac:dyDescent="0.25">
      <c r="A73" s="171"/>
      <c r="B73" s="271"/>
      <c r="C73" s="266"/>
      <c r="D73" s="272"/>
      <c r="E73" s="210"/>
      <c r="F73" s="260"/>
      <c r="G73" s="173"/>
      <c r="H73" s="173"/>
      <c r="I73" s="173"/>
      <c r="J73" s="173"/>
      <c r="K73" s="173"/>
      <c r="L73" s="173"/>
      <c r="M73" s="261"/>
    </row>
    <row r="74" spans="1:13" x14ac:dyDescent="0.25">
      <c r="A74" s="235" t="s">
        <v>106</v>
      </c>
      <c r="B74" s="273"/>
      <c r="C74" s="262"/>
      <c r="D74" s="274"/>
      <c r="E74" s="275"/>
      <c r="F74" s="263"/>
      <c r="G74" s="264"/>
      <c r="H74" s="264"/>
      <c r="I74" s="264"/>
      <c r="J74" s="264"/>
      <c r="K74" s="264"/>
      <c r="L74" s="264"/>
      <c r="M74" s="265"/>
    </row>
    <row r="75" spans="1:13" x14ac:dyDescent="0.25">
      <c r="A75" s="171"/>
      <c r="B75" s="271"/>
      <c r="C75" s="266"/>
      <c r="D75" s="272"/>
      <c r="E75" s="210"/>
      <c r="F75" s="260"/>
      <c r="G75" s="173"/>
      <c r="H75" s="173"/>
      <c r="I75" s="173"/>
      <c r="J75" s="173"/>
      <c r="K75" s="173"/>
      <c r="L75" s="173"/>
      <c r="M75" s="261"/>
    </row>
    <row r="76" spans="1:13" x14ac:dyDescent="0.25">
      <c r="A76" s="243"/>
      <c r="B76" s="276"/>
      <c r="C76" s="267"/>
      <c r="D76" s="277"/>
      <c r="E76" s="278"/>
      <c r="F76" s="268"/>
      <c r="G76" s="269"/>
      <c r="H76" s="269"/>
      <c r="I76" s="269"/>
      <c r="J76" s="269"/>
      <c r="K76" s="269"/>
      <c r="L76" s="269"/>
      <c r="M76" s="270"/>
    </row>
    <row r="77" spans="1:13" x14ac:dyDescent="0.25">
      <c r="A77" s="1"/>
    </row>
    <row r="78" spans="1:13" x14ac:dyDescent="0.25">
      <c r="A78" s="1"/>
    </row>
    <row r="79" spans="1:13" x14ac:dyDescent="0.25">
      <c r="A79" s="628" t="s">
        <v>166</v>
      </c>
      <c r="B79" s="628"/>
    </row>
  </sheetData>
  <mergeCells count="9">
    <mergeCell ref="A79:B79"/>
    <mergeCell ref="F2:M2"/>
    <mergeCell ref="F3:M3"/>
    <mergeCell ref="F4:M4"/>
    <mergeCell ref="F5:M5"/>
    <mergeCell ref="F6:M6"/>
    <mergeCell ref="F7:M7"/>
    <mergeCell ref="F8:M8"/>
    <mergeCell ref="F9:M9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E11C-6A09-4675-BF69-992A140B1C1D}">
  <sheetPr>
    <tabColor theme="4" tint="0.59999389629810485"/>
  </sheetPr>
  <dimension ref="A1:CJ143"/>
  <sheetViews>
    <sheetView tabSelected="1" zoomScale="70" zoomScaleNormal="70" workbookViewId="0">
      <pane xSplit="2" ySplit="3" topLeftCell="U4" activePane="bottomRight" state="frozen"/>
      <selection activeCell="A41" sqref="A41"/>
      <selection pane="topRight" activeCell="A41" sqref="A41"/>
      <selection pane="bottomLeft" activeCell="A41" sqref="A41"/>
      <selection pane="bottomRight" activeCell="A41" sqref="A41"/>
    </sheetView>
  </sheetViews>
  <sheetFormatPr defaultRowHeight="15" x14ac:dyDescent="0.25"/>
  <cols>
    <col min="1" max="1" width="10.5703125" style="53" customWidth="1"/>
    <col min="2" max="2" width="19.140625" bestFit="1" customWidth="1"/>
    <col min="3" max="13" width="11.5703125" bestFit="1" customWidth="1"/>
    <col min="14" max="19" width="11.5703125" customWidth="1"/>
    <col min="20" max="20" width="12.85546875" customWidth="1"/>
    <col min="21" max="21" width="12.5703125" bestFit="1" customWidth="1"/>
    <col min="22" max="22" width="12.85546875" style="367" customWidth="1"/>
    <col min="23" max="23" width="10.5703125" customWidth="1"/>
    <col min="24" max="24" width="19.140625" customWidth="1"/>
    <col min="25" max="32" width="11.5703125" customWidth="1"/>
    <col min="33" max="33" width="12.5703125" customWidth="1"/>
    <col min="34" max="34" width="11.5703125" customWidth="1"/>
    <col min="35" max="41" width="13" customWidth="1"/>
    <col min="42" max="42" width="12.140625" customWidth="1"/>
    <col min="43" max="43" width="13.5703125" customWidth="1"/>
    <col min="44" max="44" width="12.85546875" style="367" customWidth="1"/>
    <col min="45" max="45" width="10.5703125" customWidth="1"/>
    <col min="46" max="46" width="19.140625" customWidth="1"/>
    <col min="47" max="47" width="11.85546875" customWidth="1"/>
    <col min="48" max="48" width="11.5703125" customWidth="1"/>
    <col min="49" max="49" width="10.5703125" customWidth="1"/>
    <col min="50" max="50" width="11.5703125" customWidth="1"/>
    <col min="51" max="51" width="10.5703125" customWidth="1"/>
    <col min="52" max="52" width="11.5703125" customWidth="1"/>
    <col min="53" max="53" width="11" customWidth="1"/>
    <col min="54" max="54" width="11.5703125" customWidth="1"/>
    <col min="55" max="55" width="11.140625" customWidth="1"/>
    <col min="56" max="56" width="11.5703125" customWidth="1"/>
    <col min="57" max="63" width="12" customWidth="1"/>
    <col min="64" max="64" width="11.5703125" customWidth="1"/>
    <col min="65" max="65" width="12.5703125" customWidth="1"/>
    <col min="66" max="66" width="12.85546875" style="367" customWidth="1"/>
    <col min="67" max="67" width="10.5703125" customWidth="1"/>
    <col min="68" max="68" width="19.140625" customWidth="1"/>
    <col min="69" max="86" width="11.42578125" customWidth="1"/>
    <col min="87" max="87" width="11.5703125" customWidth="1"/>
    <col min="88" max="88" width="12.85546875" style="367" customWidth="1"/>
  </cols>
  <sheetData>
    <row r="1" spans="1:88" ht="36.6" customHeight="1" thickBot="1" x14ac:dyDescent="0.3">
      <c r="A1" s="363"/>
      <c r="C1" s="694" t="s">
        <v>139</v>
      </c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695"/>
      <c r="S1" s="695"/>
      <c r="T1" s="696"/>
      <c r="W1" s="363"/>
      <c r="Y1" s="690" t="s">
        <v>140</v>
      </c>
      <c r="Z1" s="691"/>
      <c r="AA1" s="691"/>
      <c r="AB1" s="691"/>
      <c r="AC1" s="691"/>
      <c r="AD1" s="691"/>
      <c r="AE1" s="691"/>
      <c r="AF1" s="691"/>
      <c r="AG1" s="691"/>
      <c r="AH1" s="691"/>
      <c r="AI1" s="691"/>
      <c r="AJ1" s="691"/>
      <c r="AK1" s="691"/>
      <c r="AL1" s="691"/>
      <c r="AM1" s="691"/>
      <c r="AN1" s="691"/>
      <c r="AO1" s="691"/>
      <c r="AP1" s="692"/>
      <c r="AS1" s="363"/>
      <c r="AU1" s="690" t="s">
        <v>141</v>
      </c>
      <c r="AV1" s="691"/>
      <c r="AW1" s="691"/>
      <c r="AX1" s="691"/>
      <c r="AY1" s="691"/>
      <c r="AZ1" s="691"/>
      <c r="BA1" s="691"/>
      <c r="BB1" s="691"/>
      <c r="BC1" s="691"/>
      <c r="BD1" s="691"/>
      <c r="BE1" s="691"/>
      <c r="BF1" s="691"/>
      <c r="BG1" s="691"/>
      <c r="BH1" s="691"/>
      <c r="BI1" s="691"/>
      <c r="BJ1" s="691"/>
      <c r="BK1" s="691"/>
      <c r="BL1" s="692"/>
      <c r="BO1" s="363"/>
      <c r="BQ1" s="690" t="s">
        <v>142</v>
      </c>
      <c r="BR1" s="691"/>
      <c r="BS1" s="691"/>
      <c r="BT1" s="691"/>
      <c r="BU1" s="691"/>
      <c r="BV1" s="691"/>
      <c r="BW1" s="691"/>
      <c r="BX1" s="691"/>
      <c r="BY1" s="691"/>
      <c r="BZ1" s="691"/>
      <c r="CA1" s="691"/>
      <c r="CB1" s="691"/>
      <c r="CC1" s="691"/>
      <c r="CD1" s="691"/>
      <c r="CE1" s="691"/>
      <c r="CF1" s="691"/>
      <c r="CG1" s="691"/>
      <c r="CH1" s="692"/>
    </row>
    <row r="2" spans="1:88" ht="6.75" customHeight="1" thickBot="1" x14ac:dyDescent="0.3"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</row>
    <row r="3" spans="1:88" ht="15.95" customHeight="1" thickBot="1" x14ac:dyDescent="0.3">
      <c r="B3" s="181" t="s">
        <v>34</v>
      </c>
      <c r="C3" s="368">
        <f>'RES kWh ENTRY'!C3</f>
        <v>46023</v>
      </c>
      <c r="D3" s="368">
        <f>'RES kWh ENTRY'!D3</f>
        <v>46054</v>
      </c>
      <c r="E3" s="368">
        <f>'RES kWh ENTRY'!E3</f>
        <v>46082</v>
      </c>
      <c r="F3" s="368">
        <f>'RES kWh ENTRY'!F3</f>
        <v>46113</v>
      </c>
      <c r="G3" s="368">
        <f>'RES kWh ENTRY'!G3</f>
        <v>46143</v>
      </c>
      <c r="H3" s="368">
        <f>'RES kWh ENTRY'!H3</f>
        <v>46174</v>
      </c>
      <c r="I3" s="368">
        <f>'RES kWh ENTRY'!I3</f>
        <v>46204</v>
      </c>
      <c r="J3" s="368">
        <f>'RES kWh ENTRY'!J3</f>
        <v>46235</v>
      </c>
      <c r="K3" s="368">
        <f>'RES kWh ENTRY'!K3</f>
        <v>46266</v>
      </c>
      <c r="L3" s="368">
        <f>'RES kWh ENTRY'!L3</f>
        <v>46296</v>
      </c>
      <c r="M3" s="368">
        <f>'RES kWh ENTRY'!M3</f>
        <v>46327</v>
      </c>
      <c r="N3" s="369">
        <f>'RES kWh ENTRY'!N3</f>
        <v>46357</v>
      </c>
      <c r="O3" s="369">
        <f>'RES kWh ENTRY'!O3</f>
        <v>46388</v>
      </c>
      <c r="P3" s="369">
        <f>'RES kWh ENTRY'!P3</f>
        <v>46419</v>
      </c>
      <c r="Q3" s="369">
        <f>'RES kWh ENTRY'!Q3</f>
        <v>46447</v>
      </c>
      <c r="R3" s="369">
        <f>'RES kWh ENTRY'!R3</f>
        <v>46478</v>
      </c>
      <c r="S3" s="369">
        <f>'RES kWh ENTRY'!S3</f>
        <v>46508</v>
      </c>
      <c r="T3" s="369">
        <f>'RES kWh ENTRY'!T3</f>
        <v>46539</v>
      </c>
      <c r="U3" s="390" t="s">
        <v>32</v>
      </c>
      <c r="W3" s="53"/>
      <c r="X3" s="181" t="s">
        <v>34</v>
      </c>
      <c r="Y3" s="368">
        <f t="shared" ref="Y3:AP3" si="0">C3</f>
        <v>46023</v>
      </c>
      <c r="Z3" s="368">
        <f t="shared" si="0"/>
        <v>46054</v>
      </c>
      <c r="AA3" s="368">
        <f t="shared" si="0"/>
        <v>46082</v>
      </c>
      <c r="AB3" s="368">
        <f t="shared" si="0"/>
        <v>46113</v>
      </c>
      <c r="AC3" s="368">
        <f t="shared" si="0"/>
        <v>46143</v>
      </c>
      <c r="AD3" s="368">
        <f t="shared" si="0"/>
        <v>46174</v>
      </c>
      <c r="AE3" s="368">
        <f t="shared" si="0"/>
        <v>46204</v>
      </c>
      <c r="AF3" s="368">
        <f t="shared" si="0"/>
        <v>46235</v>
      </c>
      <c r="AG3" s="368">
        <f t="shared" si="0"/>
        <v>46266</v>
      </c>
      <c r="AH3" s="368">
        <f t="shared" si="0"/>
        <v>46296</v>
      </c>
      <c r="AI3" s="368">
        <f t="shared" si="0"/>
        <v>46327</v>
      </c>
      <c r="AJ3" s="369">
        <f t="shared" si="0"/>
        <v>46357</v>
      </c>
      <c r="AK3" s="369">
        <f t="shared" si="0"/>
        <v>46388</v>
      </c>
      <c r="AL3" s="369">
        <f t="shared" si="0"/>
        <v>46419</v>
      </c>
      <c r="AM3" s="369">
        <f t="shared" si="0"/>
        <v>46447</v>
      </c>
      <c r="AN3" s="369">
        <f t="shared" si="0"/>
        <v>46478</v>
      </c>
      <c r="AO3" s="369">
        <f t="shared" si="0"/>
        <v>46508</v>
      </c>
      <c r="AP3" s="431">
        <f t="shared" si="0"/>
        <v>46539</v>
      </c>
      <c r="AQ3" s="432" t="s">
        <v>32</v>
      </c>
      <c r="AS3" s="53"/>
      <c r="AT3" s="181" t="s">
        <v>34</v>
      </c>
      <c r="AU3" s="368">
        <f t="shared" ref="AU3:BL3" si="1">C3</f>
        <v>46023</v>
      </c>
      <c r="AV3" s="368">
        <f t="shared" si="1"/>
        <v>46054</v>
      </c>
      <c r="AW3" s="368">
        <f t="shared" si="1"/>
        <v>46082</v>
      </c>
      <c r="AX3" s="368">
        <f t="shared" si="1"/>
        <v>46113</v>
      </c>
      <c r="AY3" s="368">
        <f t="shared" si="1"/>
        <v>46143</v>
      </c>
      <c r="AZ3" s="368">
        <f t="shared" si="1"/>
        <v>46174</v>
      </c>
      <c r="BA3" s="368">
        <f t="shared" si="1"/>
        <v>46204</v>
      </c>
      <c r="BB3" s="368">
        <f t="shared" si="1"/>
        <v>46235</v>
      </c>
      <c r="BC3" s="368">
        <f t="shared" si="1"/>
        <v>46266</v>
      </c>
      <c r="BD3" s="368">
        <f t="shared" si="1"/>
        <v>46296</v>
      </c>
      <c r="BE3" s="368">
        <f t="shared" si="1"/>
        <v>46327</v>
      </c>
      <c r="BF3" s="369">
        <f t="shared" si="1"/>
        <v>46357</v>
      </c>
      <c r="BG3" s="369">
        <f t="shared" si="1"/>
        <v>46388</v>
      </c>
      <c r="BH3" s="369">
        <f t="shared" si="1"/>
        <v>46419</v>
      </c>
      <c r="BI3" s="369">
        <f t="shared" si="1"/>
        <v>46447</v>
      </c>
      <c r="BJ3" s="369">
        <f t="shared" si="1"/>
        <v>46478</v>
      </c>
      <c r="BK3" s="369">
        <f t="shared" si="1"/>
        <v>46508</v>
      </c>
      <c r="BL3" s="369">
        <f t="shared" si="1"/>
        <v>46539</v>
      </c>
      <c r="BM3" s="390" t="s">
        <v>32</v>
      </c>
      <c r="BO3" s="53"/>
      <c r="BP3" s="181" t="s">
        <v>34</v>
      </c>
      <c r="BQ3" s="368">
        <f t="shared" ref="BQ3:CH3" si="2">C3</f>
        <v>46023</v>
      </c>
      <c r="BR3" s="368">
        <f t="shared" si="2"/>
        <v>46054</v>
      </c>
      <c r="BS3" s="368">
        <f t="shared" si="2"/>
        <v>46082</v>
      </c>
      <c r="BT3" s="368">
        <f t="shared" si="2"/>
        <v>46113</v>
      </c>
      <c r="BU3" s="368">
        <f t="shared" si="2"/>
        <v>46143</v>
      </c>
      <c r="BV3" s="368">
        <f t="shared" si="2"/>
        <v>46174</v>
      </c>
      <c r="BW3" s="368">
        <f t="shared" si="2"/>
        <v>46204</v>
      </c>
      <c r="BX3" s="368">
        <f t="shared" si="2"/>
        <v>46235</v>
      </c>
      <c r="BY3" s="368">
        <f t="shared" si="2"/>
        <v>46266</v>
      </c>
      <c r="BZ3" s="368">
        <f t="shared" si="2"/>
        <v>46296</v>
      </c>
      <c r="CA3" s="368">
        <f t="shared" si="2"/>
        <v>46327</v>
      </c>
      <c r="CB3" s="369">
        <f t="shared" si="2"/>
        <v>46357</v>
      </c>
      <c r="CC3" s="369">
        <f t="shared" si="2"/>
        <v>46388</v>
      </c>
      <c r="CD3" s="369">
        <f t="shared" si="2"/>
        <v>46419</v>
      </c>
      <c r="CE3" s="369">
        <f t="shared" si="2"/>
        <v>46447</v>
      </c>
      <c r="CF3" s="369">
        <f t="shared" si="2"/>
        <v>46478</v>
      </c>
      <c r="CG3" s="369">
        <f t="shared" si="2"/>
        <v>46508</v>
      </c>
      <c r="CH3" s="369">
        <f t="shared" si="2"/>
        <v>46539</v>
      </c>
      <c r="CI3" s="390" t="s">
        <v>32</v>
      </c>
    </row>
    <row r="4" spans="1:88" ht="15.95" customHeight="1" x14ac:dyDescent="0.25">
      <c r="A4" s="656" t="s">
        <v>58</v>
      </c>
      <c r="B4" s="51" t="s">
        <v>57</v>
      </c>
      <c r="C4" s="593">
        <f>'Biz Curves'!BQ6</f>
        <v>0</v>
      </c>
      <c r="D4" s="593">
        <f>'Biz Curves'!BR6</f>
        <v>0</v>
      </c>
      <c r="E4" s="593">
        <f>'Biz Curves'!BS6</f>
        <v>0</v>
      </c>
      <c r="F4" s="593">
        <f>'Biz Curves'!BT6</f>
        <v>0</v>
      </c>
      <c r="G4" s="593">
        <f>'Biz Curves'!BU6</f>
        <v>0</v>
      </c>
      <c r="H4" s="593">
        <f>'Biz Curves'!BV6</f>
        <v>0</v>
      </c>
      <c r="I4" s="593">
        <f>'Biz Curves'!BW6</f>
        <v>0</v>
      </c>
      <c r="J4" s="593">
        <f>'Biz Curves'!BX6</f>
        <v>0</v>
      </c>
      <c r="K4" s="593">
        <f>'Biz Curves'!BY6</f>
        <v>0</v>
      </c>
      <c r="L4" s="593">
        <f>'Biz Curves'!BZ6</f>
        <v>0</v>
      </c>
      <c r="M4" s="593">
        <f>'Biz Curves'!CA6</f>
        <v>0</v>
      </c>
      <c r="N4" s="600">
        <f>'Biz Curves'!CB6</f>
        <v>0</v>
      </c>
      <c r="O4" s="373">
        <v>0</v>
      </c>
      <c r="P4" s="373">
        <v>0</v>
      </c>
      <c r="Q4" s="373">
        <v>0</v>
      </c>
      <c r="R4" s="373">
        <v>0</v>
      </c>
      <c r="S4" s="373">
        <v>0</v>
      </c>
      <c r="T4" s="373">
        <v>0</v>
      </c>
      <c r="U4" s="433">
        <f t="shared" ref="U4:U17" si="3">SUM(C4:T4)</f>
        <v>0</v>
      </c>
      <c r="W4" s="656" t="s">
        <v>58</v>
      </c>
      <c r="X4" s="51" t="s">
        <v>57</v>
      </c>
      <c r="Y4" s="593">
        <f>'Biz Curves'!CG6</f>
        <v>0</v>
      </c>
      <c r="Z4" s="593">
        <f>'Biz Curves'!CH6</f>
        <v>0</v>
      </c>
      <c r="AA4" s="593">
        <f>'Biz Curves'!CI6</f>
        <v>0</v>
      </c>
      <c r="AB4" s="593">
        <f>'Biz Curves'!CJ6</f>
        <v>0</v>
      </c>
      <c r="AC4" s="593">
        <f>'Biz Curves'!CK6</f>
        <v>0</v>
      </c>
      <c r="AD4" s="593">
        <f>'Biz Curves'!CL6</f>
        <v>0</v>
      </c>
      <c r="AE4" s="593">
        <f>'Biz Curves'!CM6</f>
        <v>0</v>
      </c>
      <c r="AF4" s="593">
        <f>'Biz Curves'!CN6</f>
        <v>0</v>
      </c>
      <c r="AG4" s="593">
        <f>'Biz Curves'!CO6</f>
        <v>0</v>
      </c>
      <c r="AH4" s="593">
        <f>'Biz Curves'!CP6</f>
        <v>0</v>
      </c>
      <c r="AI4" s="593">
        <f>'Biz Curves'!CQ6</f>
        <v>0</v>
      </c>
      <c r="AJ4" s="600">
        <f>'Biz Curves'!CR6</f>
        <v>0</v>
      </c>
      <c r="AK4" s="373">
        <v>0</v>
      </c>
      <c r="AL4" s="373">
        <v>0</v>
      </c>
      <c r="AM4" s="373">
        <v>0</v>
      </c>
      <c r="AN4" s="373">
        <v>0</v>
      </c>
      <c r="AO4" s="373">
        <v>0</v>
      </c>
      <c r="AP4" s="373">
        <v>0</v>
      </c>
      <c r="AQ4" s="433">
        <f t="shared" ref="AQ4:AQ17" si="4">SUM(Y4:AP4)</f>
        <v>0</v>
      </c>
      <c r="AS4" s="656" t="s">
        <v>58</v>
      </c>
      <c r="AT4" s="51" t="s">
        <v>57</v>
      </c>
      <c r="AU4" s="593">
        <f>'Biz Curves'!CW6</f>
        <v>0</v>
      </c>
      <c r="AV4" s="593">
        <f>'Biz Curves'!CX6</f>
        <v>0</v>
      </c>
      <c r="AW4" s="593">
        <f>'Biz Curves'!CY6</f>
        <v>0</v>
      </c>
      <c r="AX4" s="593">
        <f>'Biz Curves'!CZ6</f>
        <v>0</v>
      </c>
      <c r="AY4" s="593">
        <f>'Biz Curves'!DA6</f>
        <v>0</v>
      </c>
      <c r="AZ4" s="593">
        <f>'Biz Curves'!DB6</f>
        <v>0</v>
      </c>
      <c r="BA4" s="593">
        <f>'Biz Curves'!DC6</f>
        <v>0</v>
      </c>
      <c r="BB4" s="593">
        <f>'Biz Curves'!DD6</f>
        <v>0</v>
      </c>
      <c r="BC4" s="593">
        <f>'Biz Curves'!DE6</f>
        <v>0</v>
      </c>
      <c r="BD4" s="593">
        <f>'Biz Curves'!DF6</f>
        <v>0</v>
      </c>
      <c r="BE4" s="593">
        <f>'Biz Curves'!DG6</f>
        <v>0</v>
      </c>
      <c r="BF4" s="600">
        <f>'Biz Curves'!DH6</f>
        <v>0</v>
      </c>
      <c r="BG4" s="373">
        <v>0</v>
      </c>
      <c r="BH4" s="373">
        <v>0</v>
      </c>
      <c r="BI4" s="373">
        <v>0</v>
      </c>
      <c r="BJ4" s="373">
        <v>0</v>
      </c>
      <c r="BK4" s="373">
        <v>0</v>
      </c>
      <c r="BL4" s="373">
        <v>0</v>
      </c>
      <c r="BM4" s="433">
        <f t="shared" ref="BM4:BM17" si="5">SUM(AU4:BL4)</f>
        <v>0</v>
      </c>
      <c r="BO4" s="656" t="s">
        <v>58</v>
      </c>
      <c r="BP4" s="51" t="s">
        <v>57</v>
      </c>
      <c r="BQ4" s="593">
        <f>'Biz Curves'!DM6</f>
        <v>0</v>
      </c>
      <c r="BR4" s="593">
        <f>'Biz Curves'!DN6</f>
        <v>0</v>
      </c>
      <c r="BS4" s="593">
        <f>'Biz Curves'!DO6</f>
        <v>0</v>
      </c>
      <c r="BT4" s="593">
        <f>'Biz Curves'!DP6</f>
        <v>0</v>
      </c>
      <c r="BU4" s="593">
        <f>'Biz Curves'!DQ6</f>
        <v>0</v>
      </c>
      <c r="BV4" s="593">
        <f>'Biz Curves'!DR6</f>
        <v>0</v>
      </c>
      <c r="BW4" s="593">
        <f>'Biz Curves'!DS6</f>
        <v>0</v>
      </c>
      <c r="BX4" s="593">
        <f>'Biz Curves'!DT6</f>
        <v>0</v>
      </c>
      <c r="BY4" s="593">
        <f>'Biz Curves'!DU6</f>
        <v>0</v>
      </c>
      <c r="BZ4" s="593">
        <f>'Biz Curves'!DV6</f>
        <v>0</v>
      </c>
      <c r="CA4" s="593">
        <f>'Biz Curves'!DW6</f>
        <v>0</v>
      </c>
      <c r="CB4" s="600">
        <f>'Biz Curves'!DX6</f>
        <v>0</v>
      </c>
      <c r="CC4" s="373">
        <v>0</v>
      </c>
      <c r="CD4" s="373">
        <v>0</v>
      </c>
      <c r="CE4" s="373">
        <v>0</v>
      </c>
      <c r="CF4" s="373">
        <v>0</v>
      </c>
      <c r="CG4" s="373">
        <v>0</v>
      </c>
      <c r="CH4" s="373">
        <v>0</v>
      </c>
      <c r="CI4" s="433">
        <f t="shared" ref="CI4:CI17" si="6">SUM(BQ4:CH4)</f>
        <v>0</v>
      </c>
    </row>
    <row r="5" spans="1:88" ht="15.95" customHeight="1" x14ac:dyDescent="0.25">
      <c r="A5" s="657"/>
      <c r="B5" s="2" t="s">
        <v>56</v>
      </c>
      <c r="C5" s="595">
        <f>'Biz Curves'!BQ7</f>
        <v>0</v>
      </c>
      <c r="D5" s="595">
        <f>'Biz Curves'!BR7</f>
        <v>0</v>
      </c>
      <c r="E5" s="595">
        <f>'Biz Curves'!BS7</f>
        <v>0</v>
      </c>
      <c r="F5" s="595">
        <f>'Biz Curves'!BT7</f>
        <v>0</v>
      </c>
      <c r="G5" s="595">
        <f>'Biz Curves'!BU7</f>
        <v>0</v>
      </c>
      <c r="H5" s="595">
        <f>'Biz Curves'!BV7</f>
        <v>0</v>
      </c>
      <c r="I5" s="595">
        <f>'Biz Curves'!BW7</f>
        <v>0</v>
      </c>
      <c r="J5" s="595">
        <f>'Biz Curves'!BX7</f>
        <v>0</v>
      </c>
      <c r="K5" s="595">
        <f>'Biz Curves'!BY7</f>
        <v>0</v>
      </c>
      <c r="L5" s="595">
        <f>'Biz Curves'!BZ7</f>
        <v>0</v>
      </c>
      <c r="M5" s="595">
        <f>'Biz Curves'!CA7</f>
        <v>0</v>
      </c>
      <c r="N5" s="601">
        <f>'Biz Curves'!CB7</f>
        <v>0</v>
      </c>
      <c r="O5" s="376">
        <v>0</v>
      </c>
      <c r="P5" s="376">
        <v>0</v>
      </c>
      <c r="Q5" s="376">
        <v>0</v>
      </c>
      <c r="R5" s="376">
        <v>0</v>
      </c>
      <c r="S5" s="376">
        <v>0</v>
      </c>
      <c r="T5" s="376">
        <v>0</v>
      </c>
      <c r="U5" s="434">
        <f t="shared" si="3"/>
        <v>0</v>
      </c>
      <c r="W5" s="657"/>
      <c r="X5" s="2" t="s">
        <v>56</v>
      </c>
      <c r="Y5" s="595">
        <f>'Biz Curves'!CG7</f>
        <v>0</v>
      </c>
      <c r="Z5" s="595">
        <f>'Biz Curves'!CH7</f>
        <v>0</v>
      </c>
      <c r="AA5" s="595">
        <f>'Biz Curves'!CI7</f>
        <v>0</v>
      </c>
      <c r="AB5" s="595">
        <f>'Biz Curves'!CJ7</f>
        <v>0</v>
      </c>
      <c r="AC5" s="595">
        <f>'Biz Curves'!CK7</f>
        <v>0</v>
      </c>
      <c r="AD5" s="595">
        <f>'Biz Curves'!CL7</f>
        <v>0</v>
      </c>
      <c r="AE5" s="595">
        <f>'Biz Curves'!CM7</f>
        <v>0</v>
      </c>
      <c r="AF5" s="595">
        <f>'Biz Curves'!CN7</f>
        <v>0</v>
      </c>
      <c r="AG5" s="595">
        <f>'Biz Curves'!CO7</f>
        <v>0</v>
      </c>
      <c r="AH5" s="595">
        <f>'Biz Curves'!CP7</f>
        <v>0</v>
      </c>
      <c r="AI5" s="595">
        <f>'Biz Curves'!CQ7</f>
        <v>0</v>
      </c>
      <c r="AJ5" s="601">
        <f>'Biz Curves'!CR7</f>
        <v>0</v>
      </c>
      <c r="AK5" s="376">
        <v>0</v>
      </c>
      <c r="AL5" s="376">
        <v>0</v>
      </c>
      <c r="AM5" s="376">
        <v>0</v>
      </c>
      <c r="AN5" s="376">
        <v>0</v>
      </c>
      <c r="AO5" s="376">
        <v>0</v>
      </c>
      <c r="AP5" s="376">
        <v>0</v>
      </c>
      <c r="AQ5" s="434">
        <f t="shared" si="4"/>
        <v>0</v>
      </c>
      <c r="AS5" s="657"/>
      <c r="AT5" s="2" t="s">
        <v>56</v>
      </c>
      <c r="AU5" s="595">
        <f>'Biz Curves'!CW7</f>
        <v>0</v>
      </c>
      <c r="AV5" s="595">
        <f>'Biz Curves'!CX7</f>
        <v>0</v>
      </c>
      <c r="AW5" s="595">
        <f>'Biz Curves'!CY7</f>
        <v>0</v>
      </c>
      <c r="AX5" s="595">
        <f>'Biz Curves'!CZ7</f>
        <v>0</v>
      </c>
      <c r="AY5" s="595">
        <f>'Biz Curves'!DA7</f>
        <v>0</v>
      </c>
      <c r="AZ5" s="595">
        <f>'Biz Curves'!DB7</f>
        <v>0</v>
      </c>
      <c r="BA5" s="595">
        <f>'Biz Curves'!DC7</f>
        <v>0</v>
      </c>
      <c r="BB5" s="595">
        <f>'Biz Curves'!DD7</f>
        <v>0</v>
      </c>
      <c r="BC5" s="595">
        <f>'Biz Curves'!DE7</f>
        <v>0</v>
      </c>
      <c r="BD5" s="595">
        <f>'Biz Curves'!DF7</f>
        <v>0</v>
      </c>
      <c r="BE5" s="595">
        <f>'Biz Curves'!DG7</f>
        <v>0</v>
      </c>
      <c r="BF5" s="601">
        <f>'Biz Curves'!DH7</f>
        <v>0</v>
      </c>
      <c r="BG5" s="376">
        <v>0</v>
      </c>
      <c r="BH5" s="376">
        <v>0</v>
      </c>
      <c r="BI5" s="376">
        <v>0</v>
      </c>
      <c r="BJ5" s="376">
        <v>0</v>
      </c>
      <c r="BK5" s="376">
        <v>0</v>
      </c>
      <c r="BL5" s="376">
        <v>0</v>
      </c>
      <c r="BM5" s="434">
        <f t="shared" si="5"/>
        <v>0</v>
      </c>
      <c r="BO5" s="657"/>
      <c r="BP5" s="2" t="s">
        <v>56</v>
      </c>
      <c r="BQ5" s="595">
        <f>'Biz Curves'!DM7</f>
        <v>0</v>
      </c>
      <c r="BR5" s="595">
        <f>'Biz Curves'!DN7</f>
        <v>0</v>
      </c>
      <c r="BS5" s="595">
        <f>'Biz Curves'!DO7</f>
        <v>0</v>
      </c>
      <c r="BT5" s="595">
        <f>'Biz Curves'!DP7</f>
        <v>0</v>
      </c>
      <c r="BU5" s="595">
        <f>'Biz Curves'!DQ7</f>
        <v>0</v>
      </c>
      <c r="BV5" s="595">
        <f>'Biz Curves'!DR7</f>
        <v>0</v>
      </c>
      <c r="BW5" s="595">
        <f>'Biz Curves'!DS7</f>
        <v>0</v>
      </c>
      <c r="BX5" s="595">
        <f>'Biz Curves'!DT7</f>
        <v>0</v>
      </c>
      <c r="BY5" s="595">
        <f>'Biz Curves'!DU7</f>
        <v>0</v>
      </c>
      <c r="BZ5" s="595">
        <f>'Biz Curves'!DV7</f>
        <v>0</v>
      </c>
      <c r="CA5" s="595">
        <f>'Biz Curves'!DW7</f>
        <v>0</v>
      </c>
      <c r="CB5" s="601">
        <f>'Biz Curves'!DX7</f>
        <v>0</v>
      </c>
      <c r="CC5" s="376">
        <v>0</v>
      </c>
      <c r="CD5" s="376">
        <v>0</v>
      </c>
      <c r="CE5" s="376">
        <v>0</v>
      </c>
      <c r="CF5" s="376">
        <v>0</v>
      </c>
      <c r="CG5" s="376">
        <v>0</v>
      </c>
      <c r="CH5" s="376">
        <v>0</v>
      </c>
      <c r="CI5" s="434">
        <f t="shared" si="6"/>
        <v>0</v>
      </c>
    </row>
    <row r="6" spans="1:88" ht="15.95" customHeight="1" x14ac:dyDescent="0.25">
      <c r="A6" s="657"/>
      <c r="B6" s="2" t="s">
        <v>55</v>
      </c>
      <c r="C6" s="595">
        <f>'Biz Curves'!BQ8</f>
        <v>0</v>
      </c>
      <c r="D6" s="595">
        <f>'Biz Curves'!BR8</f>
        <v>0</v>
      </c>
      <c r="E6" s="595">
        <f>'Biz Curves'!BS8</f>
        <v>0</v>
      </c>
      <c r="F6" s="595">
        <f>'Biz Curves'!BT8</f>
        <v>0</v>
      </c>
      <c r="G6" s="595">
        <f>'Biz Curves'!BU8</f>
        <v>0</v>
      </c>
      <c r="H6" s="595">
        <f>'Biz Curves'!BV8</f>
        <v>0</v>
      </c>
      <c r="I6" s="595">
        <f>'Biz Curves'!BW8</f>
        <v>0</v>
      </c>
      <c r="J6" s="595">
        <f>'Biz Curves'!BX8</f>
        <v>0</v>
      </c>
      <c r="K6" s="595">
        <f>'Biz Curves'!BY8</f>
        <v>0</v>
      </c>
      <c r="L6" s="595">
        <f>'Biz Curves'!BZ8</f>
        <v>0</v>
      </c>
      <c r="M6" s="595">
        <f>'Biz Curves'!CA8</f>
        <v>0</v>
      </c>
      <c r="N6" s="601">
        <f>'Biz Curves'!CB8</f>
        <v>0</v>
      </c>
      <c r="O6" s="376">
        <v>0</v>
      </c>
      <c r="P6" s="376">
        <v>0</v>
      </c>
      <c r="Q6" s="376">
        <v>0</v>
      </c>
      <c r="R6" s="376">
        <v>0</v>
      </c>
      <c r="S6" s="376">
        <v>0</v>
      </c>
      <c r="T6" s="376">
        <v>0</v>
      </c>
      <c r="U6" s="434">
        <f t="shared" si="3"/>
        <v>0</v>
      </c>
      <c r="W6" s="657"/>
      <c r="X6" s="2" t="s">
        <v>55</v>
      </c>
      <c r="Y6" s="595">
        <f>'Biz Curves'!CG8</f>
        <v>0</v>
      </c>
      <c r="Z6" s="595">
        <f>'Biz Curves'!CH8</f>
        <v>0</v>
      </c>
      <c r="AA6" s="595">
        <f>'Biz Curves'!CI8</f>
        <v>0</v>
      </c>
      <c r="AB6" s="595">
        <f>'Biz Curves'!CJ8</f>
        <v>0</v>
      </c>
      <c r="AC6" s="595">
        <f>'Biz Curves'!CK8</f>
        <v>0</v>
      </c>
      <c r="AD6" s="595">
        <f>'Biz Curves'!CL8</f>
        <v>0</v>
      </c>
      <c r="AE6" s="595">
        <f>'Biz Curves'!CM8</f>
        <v>0</v>
      </c>
      <c r="AF6" s="595">
        <f>'Biz Curves'!CN8</f>
        <v>0</v>
      </c>
      <c r="AG6" s="595">
        <f>'Biz Curves'!CO8</f>
        <v>0</v>
      </c>
      <c r="AH6" s="595">
        <f>'Biz Curves'!CP8</f>
        <v>0</v>
      </c>
      <c r="AI6" s="595">
        <f>'Biz Curves'!CQ8</f>
        <v>0</v>
      </c>
      <c r="AJ6" s="601">
        <f>'Biz Curves'!CR8</f>
        <v>0</v>
      </c>
      <c r="AK6" s="376">
        <v>0</v>
      </c>
      <c r="AL6" s="376">
        <v>0</v>
      </c>
      <c r="AM6" s="376">
        <v>0</v>
      </c>
      <c r="AN6" s="376">
        <v>0</v>
      </c>
      <c r="AO6" s="376">
        <v>0</v>
      </c>
      <c r="AP6" s="376">
        <v>0</v>
      </c>
      <c r="AQ6" s="434">
        <f t="shared" si="4"/>
        <v>0</v>
      </c>
      <c r="AS6" s="657"/>
      <c r="AT6" s="2" t="s">
        <v>55</v>
      </c>
      <c r="AU6" s="595">
        <f>'Biz Curves'!CW8</f>
        <v>0</v>
      </c>
      <c r="AV6" s="595">
        <f>'Biz Curves'!CX8</f>
        <v>0</v>
      </c>
      <c r="AW6" s="595">
        <f>'Biz Curves'!CY8</f>
        <v>0</v>
      </c>
      <c r="AX6" s="595">
        <f>'Biz Curves'!CZ8</f>
        <v>0</v>
      </c>
      <c r="AY6" s="595">
        <f>'Biz Curves'!DA8</f>
        <v>0</v>
      </c>
      <c r="AZ6" s="595">
        <f>'Biz Curves'!DB8</f>
        <v>0</v>
      </c>
      <c r="BA6" s="595">
        <f>'Biz Curves'!DC8</f>
        <v>0</v>
      </c>
      <c r="BB6" s="595">
        <f>'Biz Curves'!DD8</f>
        <v>0</v>
      </c>
      <c r="BC6" s="595">
        <f>'Biz Curves'!DE8</f>
        <v>0</v>
      </c>
      <c r="BD6" s="595">
        <f>'Biz Curves'!DF8</f>
        <v>0</v>
      </c>
      <c r="BE6" s="595">
        <f>'Biz Curves'!DG8</f>
        <v>0</v>
      </c>
      <c r="BF6" s="601">
        <f>'Biz Curves'!DH8</f>
        <v>0</v>
      </c>
      <c r="BG6" s="376">
        <v>0</v>
      </c>
      <c r="BH6" s="376">
        <v>0</v>
      </c>
      <c r="BI6" s="376">
        <v>0</v>
      </c>
      <c r="BJ6" s="376">
        <v>0</v>
      </c>
      <c r="BK6" s="376">
        <v>0</v>
      </c>
      <c r="BL6" s="376">
        <v>0</v>
      </c>
      <c r="BM6" s="434">
        <f t="shared" si="5"/>
        <v>0</v>
      </c>
      <c r="BO6" s="657"/>
      <c r="BP6" s="2" t="s">
        <v>55</v>
      </c>
      <c r="BQ6" s="595">
        <f>'Biz Curves'!DM8</f>
        <v>0</v>
      </c>
      <c r="BR6" s="595">
        <f>'Biz Curves'!DN8</f>
        <v>0</v>
      </c>
      <c r="BS6" s="595">
        <f>'Biz Curves'!DO8</f>
        <v>0</v>
      </c>
      <c r="BT6" s="595">
        <f>'Biz Curves'!DP8</f>
        <v>0</v>
      </c>
      <c r="BU6" s="595">
        <f>'Biz Curves'!DQ8</f>
        <v>0</v>
      </c>
      <c r="BV6" s="595">
        <f>'Biz Curves'!DR8</f>
        <v>0</v>
      </c>
      <c r="BW6" s="595">
        <f>'Biz Curves'!DS8</f>
        <v>0</v>
      </c>
      <c r="BX6" s="595">
        <f>'Biz Curves'!DT8</f>
        <v>0</v>
      </c>
      <c r="BY6" s="595">
        <f>'Biz Curves'!DU8</f>
        <v>0</v>
      </c>
      <c r="BZ6" s="595">
        <f>'Biz Curves'!DV8</f>
        <v>0</v>
      </c>
      <c r="CA6" s="595">
        <f>'Biz Curves'!DW8</f>
        <v>0</v>
      </c>
      <c r="CB6" s="601">
        <f>'Biz Curves'!DX8</f>
        <v>0</v>
      </c>
      <c r="CC6" s="376">
        <v>0</v>
      </c>
      <c r="CD6" s="376">
        <v>0</v>
      </c>
      <c r="CE6" s="376">
        <v>0</v>
      </c>
      <c r="CF6" s="376">
        <v>0</v>
      </c>
      <c r="CG6" s="376">
        <v>0</v>
      </c>
      <c r="CH6" s="376">
        <v>0</v>
      </c>
      <c r="CI6" s="434">
        <f t="shared" si="6"/>
        <v>0</v>
      </c>
    </row>
    <row r="7" spans="1:88" ht="15.95" customHeight="1" x14ac:dyDescent="0.25">
      <c r="A7" s="657"/>
      <c r="B7" s="2" t="s">
        <v>54</v>
      </c>
      <c r="C7" s="595">
        <f>'Biz Curves'!BQ9</f>
        <v>0</v>
      </c>
      <c r="D7" s="595">
        <f>'Biz Curves'!BR9</f>
        <v>0</v>
      </c>
      <c r="E7" s="595">
        <f>'Biz Curves'!BS9</f>
        <v>0</v>
      </c>
      <c r="F7" s="595">
        <f>'Biz Curves'!BT9</f>
        <v>0</v>
      </c>
      <c r="G7" s="595">
        <f>'Biz Curves'!BU9</f>
        <v>0</v>
      </c>
      <c r="H7" s="595">
        <f>'Biz Curves'!BV9</f>
        <v>0</v>
      </c>
      <c r="I7" s="595">
        <f>'Biz Curves'!BW9</f>
        <v>0</v>
      </c>
      <c r="J7" s="595">
        <f>'Biz Curves'!BX9</f>
        <v>0</v>
      </c>
      <c r="K7" s="595">
        <f>'Biz Curves'!BY9</f>
        <v>0</v>
      </c>
      <c r="L7" s="595">
        <f>'Biz Curves'!BZ9</f>
        <v>0</v>
      </c>
      <c r="M7" s="595">
        <f>'Biz Curves'!CA9</f>
        <v>0</v>
      </c>
      <c r="N7" s="601">
        <f>'Biz Curves'!CB9</f>
        <v>0</v>
      </c>
      <c r="O7" s="376">
        <v>0</v>
      </c>
      <c r="P7" s="376">
        <v>0</v>
      </c>
      <c r="Q7" s="376">
        <v>0</v>
      </c>
      <c r="R7" s="376">
        <v>0</v>
      </c>
      <c r="S7" s="376">
        <v>0</v>
      </c>
      <c r="T7" s="376">
        <v>0</v>
      </c>
      <c r="U7" s="434">
        <f t="shared" si="3"/>
        <v>0</v>
      </c>
      <c r="W7" s="657"/>
      <c r="X7" s="2" t="s">
        <v>54</v>
      </c>
      <c r="Y7" s="595">
        <f>'Biz Curves'!CG9</f>
        <v>0</v>
      </c>
      <c r="Z7" s="595">
        <f>'Biz Curves'!CH9</f>
        <v>0</v>
      </c>
      <c r="AA7" s="595">
        <f>'Biz Curves'!CI9</f>
        <v>0</v>
      </c>
      <c r="AB7" s="595">
        <f>'Biz Curves'!CJ9</f>
        <v>0</v>
      </c>
      <c r="AC7" s="595">
        <f>'Biz Curves'!CK9</f>
        <v>0</v>
      </c>
      <c r="AD7" s="595">
        <f>'Biz Curves'!CL9</f>
        <v>0</v>
      </c>
      <c r="AE7" s="595">
        <f>'Biz Curves'!CM9</f>
        <v>0</v>
      </c>
      <c r="AF7" s="595">
        <f>'Biz Curves'!CN9</f>
        <v>0</v>
      </c>
      <c r="AG7" s="595">
        <f>'Biz Curves'!CO9</f>
        <v>0</v>
      </c>
      <c r="AH7" s="595">
        <f>'Biz Curves'!CP9</f>
        <v>0</v>
      </c>
      <c r="AI7" s="595">
        <f>'Biz Curves'!CQ9</f>
        <v>0</v>
      </c>
      <c r="AJ7" s="601">
        <f>'Biz Curves'!CR9</f>
        <v>0</v>
      </c>
      <c r="AK7" s="376">
        <v>0</v>
      </c>
      <c r="AL7" s="376">
        <v>0</v>
      </c>
      <c r="AM7" s="376">
        <v>0</v>
      </c>
      <c r="AN7" s="376">
        <v>0</v>
      </c>
      <c r="AO7" s="376">
        <v>0</v>
      </c>
      <c r="AP7" s="376">
        <v>0</v>
      </c>
      <c r="AQ7" s="434">
        <f t="shared" si="4"/>
        <v>0</v>
      </c>
      <c r="AS7" s="657"/>
      <c r="AT7" s="2" t="s">
        <v>54</v>
      </c>
      <c r="AU7" s="595">
        <f>'Biz Curves'!CW9</f>
        <v>0</v>
      </c>
      <c r="AV7" s="595">
        <f>'Biz Curves'!CX9</f>
        <v>0</v>
      </c>
      <c r="AW7" s="595">
        <f>'Biz Curves'!CY9</f>
        <v>0</v>
      </c>
      <c r="AX7" s="595">
        <f>'Biz Curves'!CZ9</f>
        <v>0</v>
      </c>
      <c r="AY7" s="595">
        <f>'Biz Curves'!DA9</f>
        <v>0</v>
      </c>
      <c r="AZ7" s="595">
        <f>'Biz Curves'!DB9</f>
        <v>0</v>
      </c>
      <c r="BA7" s="595">
        <f>'Biz Curves'!DC9</f>
        <v>0</v>
      </c>
      <c r="BB7" s="595">
        <f>'Biz Curves'!DD9</f>
        <v>0</v>
      </c>
      <c r="BC7" s="595">
        <f>'Biz Curves'!DE9</f>
        <v>0</v>
      </c>
      <c r="BD7" s="595">
        <f>'Biz Curves'!DF9</f>
        <v>0</v>
      </c>
      <c r="BE7" s="595">
        <f>'Biz Curves'!DG9</f>
        <v>0</v>
      </c>
      <c r="BF7" s="601">
        <f>'Biz Curves'!DH9</f>
        <v>0</v>
      </c>
      <c r="BG7" s="376">
        <v>0</v>
      </c>
      <c r="BH7" s="376">
        <v>0</v>
      </c>
      <c r="BI7" s="376">
        <v>0</v>
      </c>
      <c r="BJ7" s="376">
        <v>0</v>
      </c>
      <c r="BK7" s="376">
        <v>0</v>
      </c>
      <c r="BL7" s="376">
        <v>0</v>
      </c>
      <c r="BM7" s="434">
        <f t="shared" si="5"/>
        <v>0</v>
      </c>
      <c r="BO7" s="657"/>
      <c r="BP7" s="2" t="s">
        <v>54</v>
      </c>
      <c r="BQ7" s="595">
        <f>'Biz Curves'!DM9</f>
        <v>0</v>
      </c>
      <c r="BR7" s="595">
        <f>'Biz Curves'!DN9</f>
        <v>0</v>
      </c>
      <c r="BS7" s="595">
        <f>'Biz Curves'!DO9</f>
        <v>0</v>
      </c>
      <c r="BT7" s="595">
        <f>'Biz Curves'!DP9</f>
        <v>0</v>
      </c>
      <c r="BU7" s="595">
        <f>'Biz Curves'!DQ9</f>
        <v>0</v>
      </c>
      <c r="BV7" s="595">
        <f>'Biz Curves'!DR9</f>
        <v>0</v>
      </c>
      <c r="BW7" s="595">
        <f>'Biz Curves'!DS9</f>
        <v>0</v>
      </c>
      <c r="BX7" s="595">
        <f>'Biz Curves'!DT9</f>
        <v>0</v>
      </c>
      <c r="BY7" s="595">
        <f>'Biz Curves'!DU9</f>
        <v>0</v>
      </c>
      <c r="BZ7" s="595">
        <f>'Biz Curves'!DV9</f>
        <v>0</v>
      </c>
      <c r="CA7" s="595">
        <f>'Biz Curves'!DW9</f>
        <v>0</v>
      </c>
      <c r="CB7" s="601">
        <f>'Biz Curves'!DX9</f>
        <v>0</v>
      </c>
      <c r="CC7" s="376">
        <v>0</v>
      </c>
      <c r="CD7" s="376">
        <v>0</v>
      </c>
      <c r="CE7" s="376">
        <v>0</v>
      </c>
      <c r="CF7" s="376">
        <v>0</v>
      </c>
      <c r="CG7" s="376">
        <v>0</v>
      </c>
      <c r="CH7" s="376">
        <v>0</v>
      </c>
      <c r="CI7" s="434">
        <f t="shared" si="6"/>
        <v>0</v>
      </c>
    </row>
    <row r="8" spans="1:88" ht="15.95" customHeight="1" x14ac:dyDescent="0.25">
      <c r="A8" s="657"/>
      <c r="B8" s="2" t="s">
        <v>53</v>
      </c>
      <c r="C8" s="595">
        <f>'Biz Curves'!BQ10</f>
        <v>0</v>
      </c>
      <c r="D8" s="595">
        <f>'Biz Curves'!BR10</f>
        <v>0</v>
      </c>
      <c r="E8" s="595">
        <f>'Biz Curves'!BS10</f>
        <v>0</v>
      </c>
      <c r="F8" s="595">
        <f>'Biz Curves'!BT10</f>
        <v>0</v>
      </c>
      <c r="G8" s="595">
        <f>'Biz Curves'!BU10</f>
        <v>0</v>
      </c>
      <c r="H8" s="595">
        <f>'Biz Curves'!BV10</f>
        <v>0</v>
      </c>
      <c r="I8" s="595">
        <f>'Biz Curves'!BW10</f>
        <v>0</v>
      </c>
      <c r="J8" s="595">
        <f>'Biz Curves'!BX10</f>
        <v>0</v>
      </c>
      <c r="K8" s="595">
        <f>'Biz Curves'!BY10</f>
        <v>0</v>
      </c>
      <c r="L8" s="595">
        <f>'Biz Curves'!BZ10</f>
        <v>0</v>
      </c>
      <c r="M8" s="595">
        <f>'Biz Curves'!CA10</f>
        <v>0</v>
      </c>
      <c r="N8" s="601">
        <f>'Biz Curves'!CB10</f>
        <v>0</v>
      </c>
      <c r="O8" s="376">
        <v>0</v>
      </c>
      <c r="P8" s="376">
        <v>0</v>
      </c>
      <c r="Q8" s="376">
        <v>0</v>
      </c>
      <c r="R8" s="376">
        <v>0</v>
      </c>
      <c r="S8" s="376">
        <v>0</v>
      </c>
      <c r="T8" s="376">
        <v>0</v>
      </c>
      <c r="U8" s="434">
        <f t="shared" si="3"/>
        <v>0</v>
      </c>
      <c r="W8" s="657"/>
      <c r="X8" s="2" t="s">
        <v>53</v>
      </c>
      <c r="Y8" s="595">
        <f>'Biz Curves'!CG10</f>
        <v>0</v>
      </c>
      <c r="Z8" s="595">
        <f>'Biz Curves'!CH10</f>
        <v>0</v>
      </c>
      <c r="AA8" s="595">
        <f>'Biz Curves'!CI10</f>
        <v>0</v>
      </c>
      <c r="AB8" s="595">
        <f>'Biz Curves'!CJ10</f>
        <v>0</v>
      </c>
      <c r="AC8" s="595">
        <f>'Biz Curves'!CK10</f>
        <v>0</v>
      </c>
      <c r="AD8" s="595">
        <f>'Biz Curves'!CL10</f>
        <v>0</v>
      </c>
      <c r="AE8" s="595">
        <f>'Biz Curves'!CM10</f>
        <v>0</v>
      </c>
      <c r="AF8" s="595">
        <f>'Biz Curves'!CN10</f>
        <v>0</v>
      </c>
      <c r="AG8" s="595">
        <f>'Biz Curves'!CO10</f>
        <v>0</v>
      </c>
      <c r="AH8" s="595">
        <f>'Biz Curves'!CP10</f>
        <v>0</v>
      </c>
      <c r="AI8" s="595">
        <f>'Biz Curves'!CQ10</f>
        <v>0</v>
      </c>
      <c r="AJ8" s="601">
        <f>'Biz Curves'!CR10</f>
        <v>0</v>
      </c>
      <c r="AK8" s="376">
        <v>0</v>
      </c>
      <c r="AL8" s="376">
        <v>0</v>
      </c>
      <c r="AM8" s="376">
        <v>0</v>
      </c>
      <c r="AN8" s="376">
        <v>0</v>
      </c>
      <c r="AO8" s="376">
        <v>0</v>
      </c>
      <c r="AP8" s="376">
        <v>0</v>
      </c>
      <c r="AQ8" s="434">
        <f t="shared" si="4"/>
        <v>0</v>
      </c>
      <c r="AS8" s="657"/>
      <c r="AT8" s="2" t="s">
        <v>53</v>
      </c>
      <c r="AU8" s="595">
        <f>'Biz Curves'!CW10</f>
        <v>0</v>
      </c>
      <c r="AV8" s="595">
        <f>'Biz Curves'!CX10</f>
        <v>0</v>
      </c>
      <c r="AW8" s="595">
        <f>'Biz Curves'!CY10</f>
        <v>0</v>
      </c>
      <c r="AX8" s="595">
        <f>'Biz Curves'!CZ10</f>
        <v>0</v>
      </c>
      <c r="AY8" s="595">
        <f>'Biz Curves'!DA10</f>
        <v>0</v>
      </c>
      <c r="AZ8" s="595">
        <f>'Biz Curves'!DB10</f>
        <v>0</v>
      </c>
      <c r="BA8" s="595">
        <f>'Biz Curves'!DC10</f>
        <v>0</v>
      </c>
      <c r="BB8" s="595">
        <f>'Biz Curves'!DD10</f>
        <v>0</v>
      </c>
      <c r="BC8" s="595">
        <f>'Biz Curves'!DE10</f>
        <v>0</v>
      </c>
      <c r="BD8" s="595">
        <f>'Biz Curves'!DF10</f>
        <v>0</v>
      </c>
      <c r="BE8" s="595">
        <f>'Biz Curves'!DG10</f>
        <v>0</v>
      </c>
      <c r="BF8" s="601">
        <f>'Biz Curves'!DH10</f>
        <v>0</v>
      </c>
      <c r="BG8" s="376">
        <v>0</v>
      </c>
      <c r="BH8" s="376">
        <v>0</v>
      </c>
      <c r="BI8" s="376">
        <v>0</v>
      </c>
      <c r="BJ8" s="376">
        <v>0</v>
      </c>
      <c r="BK8" s="376">
        <v>0</v>
      </c>
      <c r="BL8" s="376">
        <v>0</v>
      </c>
      <c r="BM8" s="434">
        <f t="shared" si="5"/>
        <v>0</v>
      </c>
      <c r="BO8" s="657"/>
      <c r="BP8" s="2" t="s">
        <v>53</v>
      </c>
      <c r="BQ8" s="595">
        <f>'Biz Curves'!DM10</f>
        <v>0</v>
      </c>
      <c r="BR8" s="595">
        <f>'Biz Curves'!DN10</f>
        <v>0</v>
      </c>
      <c r="BS8" s="595">
        <f>'Biz Curves'!DO10</f>
        <v>0</v>
      </c>
      <c r="BT8" s="595">
        <f>'Biz Curves'!DP10</f>
        <v>0</v>
      </c>
      <c r="BU8" s="595">
        <f>'Biz Curves'!DQ10</f>
        <v>0</v>
      </c>
      <c r="BV8" s="595">
        <f>'Biz Curves'!DR10</f>
        <v>0</v>
      </c>
      <c r="BW8" s="595">
        <f>'Biz Curves'!DS10</f>
        <v>0</v>
      </c>
      <c r="BX8" s="595">
        <f>'Biz Curves'!DT10</f>
        <v>0</v>
      </c>
      <c r="BY8" s="595">
        <f>'Biz Curves'!DU10</f>
        <v>0</v>
      </c>
      <c r="BZ8" s="595">
        <f>'Biz Curves'!DV10</f>
        <v>0</v>
      </c>
      <c r="CA8" s="595">
        <f>'Biz Curves'!DW10</f>
        <v>0</v>
      </c>
      <c r="CB8" s="601">
        <f>'Biz Curves'!DX10</f>
        <v>0</v>
      </c>
      <c r="CC8" s="376">
        <v>0</v>
      </c>
      <c r="CD8" s="376">
        <v>0</v>
      </c>
      <c r="CE8" s="376">
        <v>0</v>
      </c>
      <c r="CF8" s="376">
        <v>0</v>
      </c>
      <c r="CG8" s="376">
        <v>0</v>
      </c>
      <c r="CH8" s="376">
        <v>0</v>
      </c>
      <c r="CI8" s="434">
        <f t="shared" si="6"/>
        <v>0</v>
      </c>
    </row>
    <row r="9" spans="1:88" ht="15.95" customHeight="1" x14ac:dyDescent="0.25">
      <c r="A9" s="657"/>
      <c r="B9" s="2" t="s">
        <v>52</v>
      </c>
      <c r="C9" s="595">
        <f>'Biz Curves'!BQ11</f>
        <v>0</v>
      </c>
      <c r="D9" s="595">
        <f>'Biz Curves'!BR11</f>
        <v>0</v>
      </c>
      <c r="E9" s="595">
        <f>'Biz Curves'!BS11</f>
        <v>0</v>
      </c>
      <c r="F9" s="595">
        <f>'Biz Curves'!BT11</f>
        <v>0</v>
      </c>
      <c r="G9" s="595">
        <f>'Biz Curves'!BU11</f>
        <v>0</v>
      </c>
      <c r="H9" s="595">
        <f>'Biz Curves'!BV11</f>
        <v>0</v>
      </c>
      <c r="I9" s="595">
        <f>'Biz Curves'!BW11</f>
        <v>0</v>
      </c>
      <c r="J9" s="595">
        <f>'Biz Curves'!BX11</f>
        <v>0</v>
      </c>
      <c r="K9" s="595">
        <f>'Biz Curves'!BY11</f>
        <v>0</v>
      </c>
      <c r="L9" s="595">
        <f>'Biz Curves'!BZ11</f>
        <v>0</v>
      </c>
      <c r="M9" s="595">
        <f>'Biz Curves'!CA11</f>
        <v>0</v>
      </c>
      <c r="N9" s="601">
        <f>'Biz Curves'!CB11</f>
        <v>0</v>
      </c>
      <c r="O9" s="376">
        <v>0</v>
      </c>
      <c r="P9" s="376">
        <v>0</v>
      </c>
      <c r="Q9" s="376">
        <v>0</v>
      </c>
      <c r="R9" s="376">
        <v>0</v>
      </c>
      <c r="S9" s="376">
        <v>0</v>
      </c>
      <c r="T9" s="376">
        <v>0</v>
      </c>
      <c r="U9" s="434">
        <f t="shared" si="3"/>
        <v>0</v>
      </c>
      <c r="W9" s="657"/>
      <c r="X9" s="2" t="s">
        <v>52</v>
      </c>
      <c r="Y9" s="595">
        <f>'Biz Curves'!CG11</f>
        <v>0</v>
      </c>
      <c r="Z9" s="595">
        <f>'Biz Curves'!CH11</f>
        <v>0</v>
      </c>
      <c r="AA9" s="595">
        <f>'Biz Curves'!CI11</f>
        <v>0</v>
      </c>
      <c r="AB9" s="595">
        <f>'Biz Curves'!CJ11</f>
        <v>0</v>
      </c>
      <c r="AC9" s="595">
        <f>'Biz Curves'!CK11</f>
        <v>0</v>
      </c>
      <c r="AD9" s="595">
        <f>'Biz Curves'!CL11</f>
        <v>0</v>
      </c>
      <c r="AE9" s="595">
        <f>'Biz Curves'!CM11</f>
        <v>0</v>
      </c>
      <c r="AF9" s="595">
        <f>'Biz Curves'!CN11</f>
        <v>0</v>
      </c>
      <c r="AG9" s="595">
        <f>'Biz Curves'!CO11</f>
        <v>0</v>
      </c>
      <c r="AH9" s="595">
        <f>'Biz Curves'!CP11</f>
        <v>0</v>
      </c>
      <c r="AI9" s="595">
        <f>'Biz Curves'!CQ11</f>
        <v>0</v>
      </c>
      <c r="AJ9" s="601">
        <f>'Biz Curves'!CR11</f>
        <v>0</v>
      </c>
      <c r="AK9" s="376">
        <v>0</v>
      </c>
      <c r="AL9" s="376">
        <v>0</v>
      </c>
      <c r="AM9" s="376">
        <v>0</v>
      </c>
      <c r="AN9" s="376">
        <v>0</v>
      </c>
      <c r="AO9" s="376">
        <v>0</v>
      </c>
      <c r="AP9" s="376">
        <v>0</v>
      </c>
      <c r="AQ9" s="434">
        <f t="shared" si="4"/>
        <v>0</v>
      </c>
      <c r="AS9" s="657"/>
      <c r="AT9" s="2" t="s">
        <v>52</v>
      </c>
      <c r="AU9" s="595">
        <f>'Biz Curves'!CW11</f>
        <v>0</v>
      </c>
      <c r="AV9" s="595">
        <f>'Biz Curves'!CX11</f>
        <v>0</v>
      </c>
      <c r="AW9" s="595">
        <f>'Biz Curves'!CY11</f>
        <v>0</v>
      </c>
      <c r="AX9" s="595">
        <f>'Biz Curves'!CZ11</f>
        <v>0</v>
      </c>
      <c r="AY9" s="595">
        <f>'Biz Curves'!DA11</f>
        <v>0</v>
      </c>
      <c r="AZ9" s="595">
        <f>'Biz Curves'!DB11</f>
        <v>0</v>
      </c>
      <c r="BA9" s="595">
        <f>'Biz Curves'!DC11</f>
        <v>0</v>
      </c>
      <c r="BB9" s="595">
        <f>'Biz Curves'!DD11</f>
        <v>0</v>
      </c>
      <c r="BC9" s="595">
        <f>'Biz Curves'!DE11</f>
        <v>0</v>
      </c>
      <c r="BD9" s="595">
        <f>'Biz Curves'!DF11</f>
        <v>0</v>
      </c>
      <c r="BE9" s="595">
        <f>'Biz Curves'!DG11</f>
        <v>0</v>
      </c>
      <c r="BF9" s="601">
        <f>'Biz Curves'!DH11</f>
        <v>0</v>
      </c>
      <c r="BG9" s="376">
        <v>0</v>
      </c>
      <c r="BH9" s="376">
        <v>0</v>
      </c>
      <c r="BI9" s="376">
        <v>0</v>
      </c>
      <c r="BJ9" s="376">
        <v>0</v>
      </c>
      <c r="BK9" s="376">
        <v>0</v>
      </c>
      <c r="BL9" s="376">
        <v>0</v>
      </c>
      <c r="BM9" s="434">
        <f t="shared" si="5"/>
        <v>0</v>
      </c>
      <c r="BO9" s="657"/>
      <c r="BP9" s="2" t="s">
        <v>52</v>
      </c>
      <c r="BQ9" s="595">
        <f>'Biz Curves'!DM11</f>
        <v>0</v>
      </c>
      <c r="BR9" s="595">
        <f>'Biz Curves'!DN11</f>
        <v>0</v>
      </c>
      <c r="BS9" s="595">
        <f>'Biz Curves'!DO11</f>
        <v>0</v>
      </c>
      <c r="BT9" s="595">
        <f>'Biz Curves'!DP11</f>
        <v>0</v>
      </c>
      <c r="BU9" s="595">
        <f>'Biz Curves'!DQ11</f>
        <v>0</v>
      </c>
      <c r="BV9" s="595">
        <f>'Biz Curves'!DR11</f>
        <v>0</v>
      </c>
      <c r="BW9" s="595">
        <f>'Biz Curves'!DS11</f>
        <v>0</v>
      </c>
      <c r="BX9" s="595">
        <f>'Biz Curves'!DT11</f>
        <v>0</v>
      </c>
      <c r="BY9" s="595">
        <f>'Biz Curves'!DU11</f>
        <v>0</v>
      </c>
      <c r="BZ9" s="595">
        <f>'Biz Curves'!DV11</f>
        <v>0</v>
      </c>
      <c r="CA9" s="595">
        <f>'Biz Curves'!DW11</f>
        <v>0</v>
      </c>
      <c r="CB9" s="601">
        <f>'Biz Curves'!DX11</f>
        <v>0</v>
      </c>
      <c r="CC9" s="376">
        <v>0</v>
      </c>
      <c r="CD9" s="376">
        <v>0</v>
      </c>
      <c r="CE9" s="376">
        <v>0</v>
      </c>
      <c r="CF9" s="376">
        <v>0</v>
      </c>
      <c r="CG9" s="376">
        <v>0</v>
      </c>
      <c r="CH9" s="376">
        <v>0</v>
      </c>
      <c r="CI9" s="434">
        <f t="shared" si="6"/>
        <v>0</v>
      </c>
    </row>
    <row r="10" spans="1:88" ht="15.95" customHeight="1" x14ac:dyDescent="0.25">
      <c r="A10" s="657"/>
      <c r="B10" s="2" t="s">
        <v>51</v>
      </c>
      <c r="C10" s="595">
        <f>'Biz Curves'!BQ12</f>
        <v>0</v>
      </c>
      <c r="D10" s="595">
        <f>'Biz Curves'!BR12</f>
        <v>0</v>
      </c>
      <c r="E10" s="595">
        <f>'Biz Curves'!BS12</f>
        <v>0</v>
      </c>
      <c r="F10" s="595">
        <f>'Biz Curves'!BT12</f>
        <v>0</v>
      </c>
      <c r="G10" s="595">
        <f>'Biz Curves'!BU12</f>
        <v>0</v>
      </c>
      <c r="H10" s="595">
        <f>'Biz Curves'!BV12</f>
        <v>0</v>
      </c>
      <c r="I10" s="595">
        <f>'Biz Curves'!BW12</f>
        <v>0</v>
      </c>
      <c r="J10" s="595">
        <f>'Biz Curves'!BX12</f>
        <v>0</v>
      </c>
      <c r="K10" s="595">
        <f>'Biz Curves'!BY12</f>
        <v>0</v>
      </c>
      <c r="L10" s="595">
        <f>'Biz Curves'!BZ12</f>
        <v>0</v>
      </c>
      <c r="M10" s="595">
        <f>'Biz Curves'!CA12</f>
        <v>0</v>
      </c>
      <c r="N10" s="601">
        <f>'Biz Curves'!CB12</f>
        <v>0</v>
      </c>
      <c r="O10" s="376">
        <v>0</v>
      </c>
      <c r="P10" s="376">
        <v>0</v>
      </c>
      <c r="Q10" s="376">
        <v>0</v>
      </c>
      <c r="R10" s="376">
        <v>0</v>
      </c>
      <c r="S10" s="376">
        <v>0</v>
      </c>
      <c r="T10" s="376">
        <v>0</v>
      </c>
      <c r="U10" s="434">
        <f t="shared" si="3"/>
        <v>0</v>
      </c>
      <c r="W10" s="657"/>
      <c r="X10" s="2" t="s">
        <v>51</v>
      </c>
      <c r="Y10" s="595">
        <f>'Biz Curves'!CG12</f>
        <v>0</v>
      </c>
      <c r="Z10" s="595">
        <f>'Biz Curves'!CH12</f>
        <v>0</v>
      </c>
      <c r="AA10" s="595">
        <f>'Biz Curves'!CI12</f>
        <v>0</v>
      </c>
      <c r="AB10" s="595">
        <f>'Biz Curves'!CJ12</f>
        <v>0</v>
      </c>
      <c r="AC10" s="595">
        <f>'Biz Curves'!CK12</f>
        <v>0</v>
      </c>
      <c r="AD10" s="595">
        <f>'Biz Curves'!CL12</f>
        <v>0</v>
      </c>
      <c r="AE10" s="595">
        <f>'Biz Curves'!CM12</f>
        <v>0</v>
      </c>
      <c r="AF10" s="595">
        <f>'Biz Curves'!CN12</f>
        <v>0</v>
      </c>
      <c r="AG10" s="595">
        <f>'Biz Curves'!CO12</f>
        <v>0</v>
      </c>
      <c r="AH10" s="595">
        <f>'Biz Curves'!CP12</f>
        <v>0</v>
      </c>
      <c r="AI10" s="595">
        <f>'Biz Curves'!CQ12</f>
        <v>0</v>
      </c>
      <c r="AJ10" s="601">
        <f>'Biz Curves'!CR12</f>
        <v>0</v>
      </c>
      <c r="AK10" s="376">
        <v>0</v>
      </c>
      <c r="AL10" s="376">
        <v>0</v>
      </c>
      <c r="AM10" s="376">
        <v>0</v>
      </c>
      <c r="AN10" s="376">
        <v>0</v>
      </c>
      <c r="AO10" s="376">
        <v>0</v>
      </c>
      <c r="AP10" s="376">
        <v>0</v>
      </c>
      <c r="AQ10" s="434">
        <f t="shared" si="4"/>
        <v>0</v>
      </c>
      <c r="AS10" s="657"/>
      <c r="AT10" s="2" t="s">
        <v>51</v>
      </c>
      <c r="AU10" s="595">
        <f>'Biz Curves'!CW12</f>
        <v>0</v>
      </c>
      <c r="AV10" s="595">
        <f>'Biz Curves'!CX12</f>
        <v>0</v>
      </c>
      <c r="AW10" s="595">
        <f>'Biz Curves'!CY12</f>
        <v>0</v>
      </c>
      <c r="AX10" s="595">
        <f>'Biz Curves'!CZ12</f>
        <v>0</v>
      </c>
      <c r="AY10" s="595">
        <f>'Biz Curves'!DA12</f>
        <v>0</v>
      </c>
      <c r="AZ10" s="595">
        <f>'Biz Curves'!DB12</f>
        <v>0</v>
      </c>
      <c r="BA10" s="595">
        <f>'Biz Curves'!DC12</f>
        <v>0</v>
      </c>
      <c r="BB10" s="595">
        <f>'Biz Curves'!DD12</f>
        <v>0</v>
      </c>
      <c r="BC10" s="595">
        <f>'Biz Curves'!DE12</f>
        <v>0</v>
      </c>
      <c r="BD10" s="595">
        <f>'Biz Curves'!DF12</f>
        <v>0</v>
      </c>
      <c r="BE10" s="595">
        <f>'Biz Curves'!DG12</f>
        <v>0</v>
      </c>
      <c r="BF10" s="601">
        <f>'Biz Curves'!DH12</f>
        <v>0</v>
      </c>
      <c r="BG10" s="376">
        <v>0</v>
      </c>
      <c r="BH10" s="376">
        <v>0</v>
      </c>
      <c r="BI10" s="376">
        <v>0</v>
      </c>
      <c r="BJ10" s="376">
        <v>0</v>
      </c>
      <c r="BK10" s="376">
        <v>0</v>
      </c>
      <c r="BL10" s="376">
        <v>0</v>
      </c>
      <c r="BM10" s="434">
        <f t="shared" si="5"/>
        <v>0</v>
      </c>
      <c r="BO10" s="657"/>
      <c r="BP10" s="2" t="s">
        <v>51</v>
      </c>
      <c r="BQ10" s="595">
        <f>'Biz Curves'!DM12</f>
        <v>0</v>
      </c>
      <c r="BR10" s="595">
        <f>'Biz Curves'!DN12</f>
        <v>0</v>
      </c>
      <c r="BS10" s="595">
        <f>'Biz Curves'!DO12</f>
        <v>0</v>
      </c>
      <c r="BT10" s="595">
        <f>'Biz Curves'!DP12</f>
        <v>0</v>
      </c>
      <c r="BU10" s="595">
        <f>'Biz Curves'!DQ12</f>
        <v>0</v>
      </c>
      <c r="BV10" s="595">
        <f>'Biz Curves'!DR12</f>
        <v>0</v>
      </c>
      <c r="BW10" s="595">
        <f>'Biz Curves'!DS12</f>
        <v>0</v>
      </c>
      <c r="BX10" s="595">
        <f>'Biz Curves'!DT12</f>
        <v>0</v>
      </c>
      <c r="BY10" s="595">
        <f>'Biz Curves'!DU12</f>
        <v>0</v>
      </c>
      <c r="BZ10" s="595">
        <f>'Biz Curves'!DV12</f>
        <v>0</v>
      </c>
      <c r="CA10" s="595">
        <f>'Biz Curves'!DW12</f>
        <v>0</v>
      </c>
      <c r="CB10" s="601">
        <f>'Biz Curves'!DX12</f>
        <v>0</v>
      </c>
      <c r="CC10" s="376">
        <v>0</v>
      </c>
      <c r="CD10" s="376">
        <v>0</v>
      </c>
      <c r="CE10" s="376">
        <v>0</v>
      </c>
      <c r="CF10" s="376">
        <v>0</v>
      </c>
      <c r="CG10" s="376">
        <v>0</v>
      </c>
      <c r="CH10" s="376">
        <v>0</v>
      </c>
      <c r="CI10" s="434">
        <f t="shared" si="6"/>
        <v>0</v>
      </c>
    </row>
    <row r="11" spans="1:88" ht="15.95" customHeight="1" x14ac:dyDescent="0.25">
      <c r="A11" s="657"/>
      <c r="B11" s="2" t="s">
        <v>50</v>
      </c>
      <c r="C11" s="595">
        <f>'Biz Curves'!BQ13</f>
        <v>0</v>
      </c>
      <c r="D11" s="595">
        <f>'Biz Curves'!BR13</f>
        <v>0</v>
      </c>
      <c r="E11" s="595">
        <f>'Biz Curves'!BS13</f>
        <v>0</v>
      </c>
      <c r="F11" s="595">
        <f>'Biz Curves'!BT13</f>
        <v>0</v>
      </c>
      <c r="G11" s="595">
        <f>'Biz Curves'!BU13</f>
        <v>35572.098264646709</v>
      </c>
      <c r="H11" s="595">
        <f>'Biz Curves'!BV13</f>
        <v>0</v>
      </c>
      <c r="I11" s="595">
        <f>'Biz Curves'!BW13</f>
        <v>2660.5869692689207</v>
      </c>
      <c r="J11" s="595">
        <f>'Biz Curves'!BX13</f>
        <v>0</v>
      </c>
      <c r="K11" s="595">
        <f>'Biz Curves'!BY13</f>
        <v>0</v>
      </c>
      <c r="L11" s="595">
        <f>'Biz Curves'!BZ13</f>
        <v>0</v>
      </c>
      <c r="M11" s="595">
        <f>'Biz Curves'!CA13</f>
        <v>0</v>
      </c>
      <c r="N11" s="601">
        <f>'Biz Curves'!CB13</f>
        <v>20496.485423783779</v>
      </c>
      <c r="O11" s="376">
        <v>0</v>
      </c>
      <c r="P11" s="376">
        <v>0</v>
      </c>
      <c r="Q11" s="376">
        <v>0</v>
      </c>
      <c r="R11" s="376">
        <v>0</v>
      </c>
      <c r="S11" s="376">
        <v>0</v>
      </c>
      <c r="T11" s="376">
        <v>0</v>
      </c>
      <c r="U11" s="434">
        <f t="shared" si="3"/>
        <v>58729.170657699411</v>
      </c>
      <c r="W11" s="657"/>
      <c r="X11" s="2" t="s">
        <v>50</v>
      </c>
      <c r="Y11" s="595">
        <f>'Biz Curves'!CG13</f>
        <v>0</v>
      </c>
      <c r="Z11" s="595">
        <f>'Biz Curves'!CH13</f>
        <v>0</v>
      </c>
      <c r="AA11" s="595">
        <f>'Biz Curves'!CI13</f>
        <v>0</v>
      </c>
      <c r="AB11" s="595">
        <f>'Biz Curves'!CJ13</f>
        <v>0</v>
      </c>
      <c r="AC11" s="595">
        <f>'Biz Curves'!CK13</f>
        <v>1372016.738806806</v>
      </c>
      <c r="AD11" s="595">
        <f>'Biz Curves'!CL13</f>
        <v>1934141.7167743295</v>
      </c>
      <c r="AE11" s="595">
        <f>'Biz Curves'!CM13</f>
        <v>466233.7886375424</v>
      </c>
      <c r="AF11" s="595">
        <f>'Biz Curves'!CN13</f>
        <v>145482.10713213429</v>
      </c>
      <c r="AG11" s="595">
        <f>'Biz Curves'!CO13</f>
        <v>0</v>
      </c>
      <c r="AH11" s="595">
        <f>'Biz Curves'!CP13</f>
        <v>0</v>
      </c>
      <c r="AI11" s="595">
        <f>'Biz Curves'!CQ13</f>
        <v>0</v>
      </c>
      <c r="AJ11" s="601">
        <f>'Biz Curves'!CR13</f>
        <v>2100366.5853802748</v>
      </c>
      <c r="AK11" s="376">
        <v>0</v>
      </c>
      <c r="AL11" s="376">
        <v>0</v>
      </c>
      <c r="AM11" s="376">
        <v>0</v>
      </c>
      <c r="AN11" s="376">
        <v>0</v>
      </c>
      <c r="AO11" s="376">
        <v>0</v>
      </c>
      <c r="AP11" s="376">
        <v>0</v>
      </c>
      <c r="AQ11" s="434">
        <f t="shared" si="4"/>
        <v>6018240.936731087</v>
      </c>
      <c r="AS11" s="657"/>
      <c r="AT11" s="2" t="s">
        <v>50</v>
      </c>
      <c r="AU11" s="595">
        <f>'Biz Curves'!CW13</f>
        <v>0</v>
      </c>
      <c r="AV11" s="595">
        <f>'Biz Curves'!CX13</f>
        <v>0</v>
      </c>
      <c r="AW11" s="595">
        <f>'Biz Curves'!CY13</f>
        <v>0</v>
      </c>
      <c r="AX11" s="595">
        <f>'Biz Curves'!CZ13</f>
        <v>0</v>
      </c>
      <c r="AY11" s="595">
        <f>'Biz Curves'!DA13</f>
        <v>0</v>
      </c>
      <c r="AZ11" s="595">
        <f>'Biz Curves'!DB13</f>
        <v>0</v>
      </c>
      <c r="BA11" s="595">
        <f>'Biz Curves'!DC13</f>
        <v>0</v>
      </c>
      <c r="BB11" s="595">
        <f>'Biz Curves'!DD13</f>
        <v>138032.46361818135</v>
      </c>
      <c r="BC11" s="595">
        <f>'Biz Curves'!DE13</f>
        <v>0</v>
      </c>
      <c r="BD11" s="595">
        <f>'Biz Curves'!DF13</f>
        <v>112079.87657031832</v>
      </c>
      <c r="BE11" s="595">
        <f>'Biz Curves'!DG13</f>
        <v>0</v>
      </c>
      <c r="BF11" s="601">
        <f>'Biz Curves'!DH13</f>
        <v>134084.85183861633</v>
      </c>
      <c r="BG11" s="376">
        <v>0</v>
      </c>
      <c r="BH11" s="376">
        <v>0</v>
      </c>
      <c r="BI11" s="376">
        <v>0</v>
      </c>
      <c r="BJ11" s="376">
        <v>0</v>
      </c>
      <c r="BK11" s="376">
        <v>0</v>
      </c>
      <c r="BL11" s="376">
        <v>0</v>
      </c>
      <c r="BM11" s="434">
        <f t="shared" si="5"/>
        <v>384197.19202711596</v>
      </c>
      <c r="BO11" s="657"/>
      <c r="BP11" s="2" t="s">
        <v>50</v>
      </c>
      <c r="BQ11" s="595">
        <f>'Biz Curves'!DM13</f>
        <v>0</v>
      </c>
      <c r="BR11" s="595">
        <f>'Biz Curves'!DN13</f>
        <v>0</v>
      </c>
      <c r="BS11" s="595">
        <f>'Biz Curves'!DO13</f>
        <v>0</v>
      </c>
      <c r="BT11" s="595">
        <f>'Biz Curves'!DP13</f>
        <v>0</v>
      </c>
      <c r="BU11" s="595">
        <f>'Biz Curves'!DQ13</f>
        <v>0</v>
      </c>
      <c r="BV11" s="595">
        <f>'Biz Curves'!DR13</f>
        <v>0</v>
      </c>
      <c r="BW11" s="595">
        <f>'Biz Curves'!DS13</f>
        <v>0</v>
      </c>
      <c r="BX11" s="595">
        <f>'Biz Curves'!DT13</f>
        <v>0</v>
      </c>
      <c r="BY11" s="595">
        <f>'Biz Curves'!DU13</f>
        <v>0</v>
      </c>
      <c r="BZ11" s="595">
        <f>'Biz Curves'!DV13</f>
        <v>0</v>
      </c>
      <c r="CA11" s="595">
        <f>'Biz Curves'!DW13</f>
        <v>0</v>
      </c>
      <c r="CB11" s="601">
        <f>'Biz Curves'!DX13</f>
        <v>0</v>
      </c>
      <c r="CC11" s="376">
        <v>0</v>
      </c>
      <c r="CD11" s="376">
        <v>0</v>
      </c>
      <c r="CE11" s="376">
        <v>0</v>
      </c>
      <c r="CF11" s="376">
        <v>0</v>
      </c>
      <c r="CG11" s="376">
        <v>0</v>
      </c>
      <c r="CH11" s="376">
        <v>0</v>
      </c>
      <c r="CI11" s="434">
        <f t="shared" si="6"/>
        <v>0</v>
      </c>
    </row>
    <row r="12" spans="1:88" ht="15.95" customHeight="1" x14ac:dyDescent="0.25">
      <c r="A12" s="657"/>
      <c r="B12" s="2" t="s">
        <v>49</v>
      </c>
      <c r="C12" s="595">
        <f>'Biz Curves'!BQ14</f>
        <v>0</v>
      </c>
      <c r="D12" s="595">
        <f>'Biz Curves'!BR14</f>
        <v>0</v>
      </c>
      <c r="E12" s="595">
        <f>'Biz Curves'!BS14</f>
        <v>0</v>
      </c>
      <c r="F12" s="595">
        <f>'Biz Curves'!BT14</f>
        <v>0</v>
      </c>
      <c r="G12" s="595">
        <f>'Biz Curves'!BU14</f>
        <v>0</v>
      </c>
      <c r="H12" s="595">
        <f>'Biz Curves'!BV14</f>
        <v>0</v>
      </c>
      <c r="I12" s="595">
        <f>'Biz Curves'!BW14</f>
        <v>0</v>
      </c>
      <c r="J12" s="595">
        <f>'Biz Curves'!BX14</f>
        <v>0</v>
      </c>
      <c r="K12" s="595">
        <f>'Biz Curves'!BY14</f>
        <v>0</v>
      </c>
      <c r="L12" s="595">
        <f>'Biz Curves'!BZ14</f>
        <v>0</v>
      </c>
      <c r="M12" s="595">
        <f>'Biz Curves'!CA14</f>
        <v>0</v>
      </c>
      <c r="N12" s="601">
        <f>'Biz Curves'!CB14</f>
        <v>0</v>
      </c>
      <c r="O12" s="376">
        <v>0</v>
      </c>
      <c r="P12" s="376">
        <v>0</v>
      </c>
      <c r="Q12" s="376">
        <v>0</v>
      </c>
      <c r="R12" s="376">
        <v>0</v>
      </c>
      <c r="S12" s="376">
        <v>0</v>
      </c>
      <c r="T12" s="376">
        <v>0</v>
      </c>
      <c r="U12" s="434">
        <f t="shared" si="3"/>
        <v>0</v>
      </c>
      <c r="W12" s="657"/>
      <c r="X12" s="2" t="s">
        <v>49</v>
      </c>
      <c r="Y12" s="595">
        <f>'Biz Curves'!CG14</f>
        <v>0</v>
      </c>
      <c r="Z12" s="595">
        <f>'Biz Curves'!CH14</f>
        <v>0</v>
      </c>
      <c r="AA12" s="595">
        <f>'Biz Curves'!CI14</f>
        <v>0</v>
      </c>
      <c r="AB12" s="595">
        <f>'Biz Curves'!CJ14</f>
        <v>0</v>
      </c>
      <c r="AC12" s="595">
        <f>'Biz Curves'!CK14</f>
        <v>0</v>
      </c>
      <c r="AD12" s="595">
        <f>'Biz Curves'!CL14</f>
        <v>0</v>
      </c>
      <c r="AE12" s="595">
        <f>'Biz Curves'!CM14</f>
        <v>0</v>
      </c>
      <c r="AF12" s="595">
        <f>'Biz Curves'!CN14</f>
        <v>0</v>
      </c>
      <c r="AG12" s="595">
        <f>'Biz Curves'!CO14</f>
        <v>0</v>
      </c>
      <c r="AH12" s="595">
        <f>'Biz Curves'!CP14</f>
        <v>0</v>
      </c>
      <c r="AI12" s="595">
        <f>'Biz Curves'!CQ14</f>
        <v>0</v>
      </c>
      <c r="AJ12" s="601">
        <f>'Biz Curves'!CR14</f>
        <v>0</v>
      </c>
      <c r="AK12" s="376">
        <v>0</v>
      </c>
      <c r="AL12" s="376">
        <v>0</v>
      </c>
      <c r="AM12" s="376">
        <v>0</v>
      </c>
      <c r="AN12" s="376">
        <v>0</v>
      </c>
      <c r="AO12" s="376">
        <v>0</v>
      </c>
      <c r="AP12" s="376">
        <v>0</v>
      </c>
      <c r="AQ12" s="434">
        <f t="shared" si="4"/>
        <v>0</v>
      </c>
      <c r="AS12" s="657"/>
      <c r="AT12" s="2" t="s">
        <v>49</v>
      </c>
      <c r="AU12" s="595">
        <f>'Biz Curves'!CW14</f>
        <v>0</v>
      </c>
      <c r="AV12" s="595">
        <f>'Biz Curves'!CX14</f>
        <v>0</v>
      </c>
      <c r="AW12" s="595">
        <f>'Biz Curves'!CY14</f>
        <v>0</v>
      </c>
      <c r="AX12" s="595">
        <f>'Biz Curves'!CZ14</f>
        <v>0</v>
      </c>
      <c r="AY12" s="595">
        <f>'Biz Curves'!DA14</f>
        <v>0</v>
      </c>
      <c r="AZ12" s="595">
        <f>'Biz Curves'!DB14</f>
        <v>0</v>
      </c>
      <c r="BA12" s="595">
        <f>'Biz Curves'!DC14</f>
        <v>0</v>
      </c>
      <c r="BB12" s="595">
        <f>'Biz Curves'!DD14</f>
        <v>0</v>
      </c>
      <c r="BC12" s="595">
        <f>'Biz Curves'!DE14</f>
        <v>0</v>
      </c>
      <c r="BD12" s="595">
        <f>'Biz Curves'!DF14</f>
        <v>0</v>
      </c>
      <c r="BE12" s="595">
        <f>'Biz Curves'!DG14</f>
        <v>0</v>
      </c>
      <c r="BF12" s="601">
        <f>'Biz Curves'!DH14</f>
        <v>0</v>
      </c>
      <c r="BG12" s="376">
        <v>0</v>
      </c>
      <c r="BH12" s="376">
        <v>0</v>
      </c>
      <c r="BI12" s="376">
        <v>0</v>
      </c>
      <c r="BJ12" s="376">
        <v>0</v>
      </c>
      <c r="BK12" s="376">
        <v>0</v>
      </c>
      <c r="BL12" s="376">
        <v>0</v>
      </c>
      <c r="BM12" s="434">
        <f t="shared" si="5"/>
        <v>0</v>
      </c>
      <c r="BO12" s="657"/>
      <c r="BP12" s="2" t="s">
        <v>49</v>
      </c>
      <c r="BQ12" s="595">
        <f>'Biz Curves'!DM14</f>
        <v>0</v>
      </c>
      <c r="BR12" s="595">
        <f>'Biz Curves'!DN14</f>
        <v>0</v>
      </c>
      <c r="BS12" s="595">
        <f>'Biz Curves'!DO14</f>
        <v>0</v>
      </c>
      <c r="BT12" s="595">
        <f>'Biz Curves'!DP14</f>
        <v>0</v>
      </c>
      <c r="BU12" s="595">
        <f>'Biz Curves'!DQ14</f>
        <v>0</v>
      </c>
      <c r="BV12" s="595">
        <f>'Biz Curves'!DR14</f>
        <v>0</v>
      </c>
      <c r="BW12" s="595">
        <f>'Biz Curves'!DS14</f>
        <v>0</v>
      </c>
      <c r="BX12" s="595">
        <f>'Biz Curves'!DT14</f>
        <v>0</v>
      </c>
      <c r="BY12" s="595">
        <f>'Biz Curves'!DU14</f>
        <v>0</v>
      </c>
      <c r="BZ12" s="595">
        <f>'Biz Curves'!DV14</f>
        <v>0</v>
      </c>
      <c r="CA12" s="595">
        <f>'Biz Curves'!DW14</f>
        <v>0</v>
      </c>
      <c r="CB12" s="601">
        <f>'Biz Curves'!DX14</f>
        <v>0</v>
      </c>
      <c r="CC12" s="376">
        <v>0</v>
      </c>
      <c r="CD12" s="376">
        <v>0</v>
      </c>
      <c r="CE12" s="376">
        <v>0</v>
      </c>
      <c r="CF12" s="376">
        <v>0</v>
      </c>
      <c r="CG12" s="376">
        <v>0</v>
      </c>
      <c r="CH12" s="376">
        <v>0</v>
      </c>
      <c r="CI12" s="434">
        <f t="shared" si="6"/>
        <v>0</v>
      </c>
    </row>
    <row r="13" spans="1:88" ht="15.95" customHeight="1" x14ac:dyDescent="0.25">
      <c r="A13" s="657"/>
      <c r="B13" s="2" t="s">
        <v>48</v>
      </c>
      <c r="C13" s="595">
        <f>'Biz Curves'!BQ15</f>
        <v>0</v>
      </c>
      <c r="D13" s="595">
        <f>'Biz Curves'!BR15</f>
        <v>0</v>
      </c>
      <c r="E13" s="595">
        <f>'Biz Curves'!BS15</f>
        <v>0</v>
      </c>
      <c r="F13" s="595">
        <f>'Biz Curves'!BT15</f>
        <v>0</v>
      </c>
      <c r="G13" s="595">
        <f>'Biz Curves'!BU15</f>
        <v>0</v>
      </c>
      <c r="H13" s="595">
        <f>'Biz Curves'!BV15</f>
        <v>0</v>
      </c>
      <c r="I13" s="595">
        <f>'Biz Curves'!BW15</f>
        <v>0</v>
      </c>
      <c r="J13" s="595">
        <f>'Biz Curves'!BX15</f>
        <v>0</v>
      </c>
      <c r="K13" s="595">
        <f>'Biz Curves'!BY15</f>
        <v>0</v>
      </c>
      <c r="L13" s="595">
        <f>'Biz Curves'!BZ15</f>
        <v>0</v>
      </c>
      <c r="M13" s="595">
        <f>'Biz Curves'!CA15</f>
        <v>0</v>
      </c>
      <c r="N13" s="601">
        <f>'Biz Curves'!CB15</f>
        <v>0</v>
      </c>
      <c r="O13" s="376">
        <v>0</v>
      </c>
      <c r="P13" s="376">
        <v>0</v>
      </c>
      <c r="Q13" s="376">
        <v>0</v>
      </c>
      <c r="R13" s="376">
        <v>0</v>
      </c>
      <c r="S13" s="376">
        <v>0</v>
      </c>
      <c r="T13" s="376">
        <v>0</v>
      </c>
      <c r="U13" s="434">
        <f t="shared" si="3"/>
        <v>0</v>
      </c>
      <c r="W13" s="657"/>
      <c r="X13" s="2" t="s">
        <v>48</v>
      </c>
      <c r="Y13" s="595">
        <f>'Biz Curves'!CG15</f>
        <v>0</v>
      </c>
      <c r="Z13" s="595">
        <f>'Biz Curves'!CH15</f>
        <v>0</v>
      </c>
      <c r="AA13" s="595">
        <f>'Biz Curves'!CI15</f>
        <v>0</v>
      </c>
      <c r="AB13" s="595">
        <f>'Biz Curves'!CJ15</f>
        <v>0</v>
      </c>
      <c r="AC13" s="595">
        <f>'Biz Curves'!CK15</f>
        <v>0</v>
      </c>
      <c r="AD13" s="595">
        <f>'Biz Curves'!CL15</f>
        <v>0</v>
      </c>
      <c r="AE13" s="595">
        <f>'Biz Curves'!CM15</f>
        <v>0</v>
      </c>
      <c r="AF13" s="595">
        <f>'Biz Curves'!CN15</f>
        <v>0</v>
      </c>
      <c r="AG13" s="595">
        <f>'Biz Curves'!CO15</f>
        <v>0</v>
      </c>
      <c r="AH13" s="595">
        <f>'Biz Curves'!CP15</f>
        <v>0</v>
      </c>
      <c r="AI13" s="595">
        <f>'Biz Curves'!CQ15</f>
        <v>0</v>
      </c>
      <c r="AJ13" s="601">
        <f>'Biz Curves'!CR15</f>
        <v>0</v>
      </c>
      <c r="AK13" s="376">
        <v>0</v>
      </c>
      <c r="AL13" s="376">
        <v>0</v>
      </c>
      <c r="AM13" s="376">
        <v>0</v>
      </c>
      <c r="AN13" s="376">
        <v>0</v>
      </c>
      <c r="AO13" s="376">
        <v>0</v>
      </c>
      <c r="AP13" s="376">
        <v>0</v>
      </c>
      <c r="AQ13" s="434">
        <f t="shared" si="4"/>
        <v>0</v>
      </c>
      <c r="AS13" s="657"/>
      <c r="AT13" s="2" t="s">
        <v>48</v>
      </c>
      <c r="AU13" s="595">
        <f>'Biz Curves'!CW15</f>
        <v>0</v>
      </c>
      <c r="AV13" s="595">
        <f>'Biz Curves'!CX15</f>
        <v>0</v>
      </c>
      <c r="AW13" s="595">
        <f>'Biz Curves'!CY15</f>
        <v>0</v>
      </c>
      <c r="AX13" s="595">
        <f>'Biz Curves'!CZ15</f>
        <v>0</v>
      </c>
      <c r="AY13" s="595">
        <f>'Biz Curves'!DA15</f>
        <v>0</v>
      </c>
      <c r="AZ13" s="595">
        <f>'Biz Curves'!DB15</f>
        <v>0</v>
      </c>
      <c r="BA13" s="595">
        <f>'Biz Curves'!DC15</f>
        <v>0</v>
      </c>
      <c r="BB13" s="595">
        <f>'Biz Curves'!DD15</f>
        <v>0</v>
      </c>
      <c r="BC13" s="595">
        <f>'Biz Curves'!DE15</f>
        <v>0</v>
      </c>
      <c r="BD13" s="595">
        <f>'Biz Curves'!DF15</f>
        <v>0</v>
      </c>
      <c r="BE13" s="595">
        <f>'Biz Curves'!DG15</f>
        <v>0</v>
      </c>
      <c r="BF13" s="601">
        <f>'Biz Curves'!DH15</f>
        <v>0</v>
      </c>
      <c r="BG13" s="376">
        <v>0</v>
      </c>
      <c r="BH13" s="376">
        <v>0</v>
      </c>
      <c r="BI13" s="376">
        <v>0</v>
      </c>
      <c r="BJ13" s="376">
        <v>0</v>
      </c>
      <c r="BK13" s="376">
        <v>0</v>
      </c>
      <c r="BL13" s="376">
        <v>0</v>
      </c>
      <c r="BM13" s="434">
        <f t="shared" si="5"/>
        <v>0</v>
      </c>
      <c r="BO13" s="657"/>
      <c r="BP13" s="2" t="s">
        <v>48</v>
      </c>
      <c r="BQ13" s="595">
        <f>'Biz Curves'!DM15</f>
        <v>0</v>
      </c>
      <c r="BR13" s="595">
        <f>'Biz Curves'!DN15</f>
        <v>0</v>
      </c>
      <c r="BS13" s="595">
        <f>'Biz Curves'!DO15</f>
        <v>0</v>
      </c>
      <c r="BT13" s="595">
        <f>'Biz Curves'!DP15</f>
        <v>0</v>
      </c>
      <c r="BU13" s="595">
        <f>'Biz Curves'!DQ15</f>
        <v>0</v>
      </c>
      <c r="BV13" s="595">
        <f>'Biz Curves'!DR15</f>
        <v>0</v>
      </c>
      <c r="BW13" s="595">
        <f>'Biz Curves'!DS15</f>
        <v>0</v>
      </c>
      <c r="BX13" s="595">
        <f>'Biz Curves'!DT15</f>
        <v>0</v>
      </c>
      <c r="BY13" s="595">
        <f>'Biz Curves'!DU15</f>
        <v>0</v>
      </c>
      <c r="BZ13" s="595">
        <f>'Biz Curves'!DV15</f>
        <v>0</v>
      </c>
      <c r="CA13" s="595">
        <f>'Biz Curves'!DW15</f>
        <v>0</v>
      </c>
      <c r="CB13" s="601">
        <f>'Biz Curves'!DX15</f>
        <v>0</v>
      </c>
      <c r="CC13" s="376">
        <v>0</v>
      </c>
      <c r="CD13" s="376">
        <v>0</v>
      </c>
      <c r="CE13" s="376">
        <v>0</v>
      </c>
      <c r="CF13" s="376">
        <v>0</v>
      </c>
      <c r="CG13" s="376">
        <v>0</v>
      </c>
      <c r="CH13" s="376">
        <v>0</v>
      </c>
      <c r="CI13" s="434">
        <f t="shared" si="6"/>
        <v>0</v>
      </c>
    </row>
    <row r="14" spans="1:88" ht="15.95" customHeight="1" x14ac:dyDescent="0.25">
      <c r="A14" s="657"/>
      <c r="B14" s="2" t="s">
        <v>47</v>
      </c>
      <c r="C14" s="595">
        <f>'Biz Curves'!BQ16</f>
        <v>0</v>
      </c>
      <c r="D14" s="595">
        <f>'Biz Curves'!BR16</f>
        <v>0</v>
      </c>
      <c r="E14" s="595">
        <f>'Biz Curves'!BS16</f>
        <v>0</v>
      </c>
      <c r="F14" s="595">
        <f>'Biz Curves'!BT16</f>
        <v>0</v>
      </c>
      <c r="G14" s="595">
        <f>'Biz Curves'!BU16</f>
        <v>0</v>
      </c>
      <c r="H14" s="595">
        <f>'Biz Curves'!BV16</f>
        <v>0</v>
      </c>
      <c r="I14" s="595">
        <f>'Biz Curves'!BW16</f>
        <v>0</v>
      </c>
      <c r="J14" s="595">
        <f>'Biz Curves'!BX16</f>
        <v>0</v>
      </c>
      <c r="K14" s="595">
        <f>'Biz Curves'!BY16</f>
        <v>0</v>
      </c>
      <c r="L14" s="595">
        <f>'Biz Curves'!BZ16</f>
        <v>0</v>
      </c>
      <c r="M14" s="595">
        <f>'Biz Curves'!CA16</f>
        <v>0</v>
      </c>
      <c r="N14" s="601">
        <f>'Biz Curves'!CB16</f>
        <v>0</v>
      </c>
      <c r="O14" s="376">
        <v>0</v>
      </c>
      <c r="P14" s="376">
        <v>0</v>
      </c>
      <c r="Q14" s="376">
        <v>0</v>
      </c>
      <c r="R14" s="376">
        <v>0</v>
      </c>
      <c r="S14" s="376">
        <v>0</v>
      </c>
      <c r="T14" s="376">
        <v>0</v>
      </c>
      <c r="U14" s="434">
        <f t="shared" si="3"/>
        <v>0</v>
      </c>
      <c r="W14" s="657"/>
      <c r="X14" s="2" t="s">
        <v>47</v>
      </c>
      <c r="Y14" s="595">
        <f>'Biz Curves'!CG16</f>
        <v>0</v>
      </c>
      <c r="Z14" s="595">
        <f>'Biz Curves'!CH16</f>
        <v>0</v>
      </c>
      <c r="AA14" s="595">
        <f>'Biz Curves'!CI16</f>
        <v>0</v>
      </c>
      <c r="AB14" s="595">
        <f>'Biz Curves'!CJ16</f>
        <v>0</v>
      </c>
      <c r="AC14" s="595">
        <f>'Biz Curves'!CK16</f>
        <v>0</v>
      </c>
      <c r="AD14" s="595">
        <f>'Biz Curves'!CL16</f>
        <v>0</v>
      </c>
      <c r="AE14" s="595">
        <f>'Biz Curves'!CM16</f>
        <v>0</v>
      </c>
      <c r="AF14" s="595">
        <f>'Biz Curves'!CN16</f>
        <v>0</v>
      </c>
      <c r="AG14" s="595">
        <f>'Biz Curves'!CO16</f>
        <v>0</v>
      </c>
      <c r="AH14" s="595">
        <f>'Biz Curves'!CP16</f>
        <v>0</v>
      </c>
      <c r="AI14" s="595">
        <f>'Biz Curves'!CQ16</f>
        <v>0</v>
      </c>
      <c r="AJ14" s="601">
        <f>'Biz Curves'!CR16</f>
        <v>0</v>
      </c>
      <c r="AK14" s="376">
        <v>0</v>
      </c>
      <c r="AL14" s="376">
        <v>0</v>
      </c>
      <c r="AM14" s="376">
        <v>0</v>
      </c>
      <c r="AN14" s="376">
        <v>0</v>
      </c>
      <c r="AO14" s="376">
        <v>0</v>
      </c>
      <c r="AP14" s="376">
        <v>0</v>
      </c>
      <c r="AQ14" s="434">
        <f t="shared" si="4"/>
        <v>0</v>
      </c>
      <c r="AS14" s="657"/>
      <c r="AT14" s="2" t="s">
        <v>47</v>
      </c>
      <c r="AU14" s="595">
        <f>'Biz Curves'!CW16</f>
        <v>0</v>
      </c>
      <c r="AV14" s="595">
        <f>'Biz Curves'!CX16</f>
        <v>0</v>
      </c>
      <c r="AW14" s="595">
        <f>'Biz Curves'!CY16</f>
        <v>0</v>
      </c>
      <c r="AX14" s="595">
        <f>'Biz Curves'!CZ16</f>
        <v>0</v>
      </c>
      <c r="AY14" s="595">
        <f>'Biz Curves'!DA16</f>
        <v>0</v>
      </c>
      <c r="AZ14" s="595">
        <f>'Biz Curves'!DB16</f>
        <v>0</v>
      </c>
      <c r="BA14" s="595">
        <f>'Biz Curves'!DC16</f>
        <v>0</v>
      </c>
      <c r="BB14" s="595">
        <f>'Biz Curves'!DD16</f>
        <v>0</v>
      </c>
      <c r="BC14" s="595">
        <f>'Biz Curves'!DE16</f>
        <v>0</v>
      </c>
      <c r="BD14" s="595">
        <f>'Biz Curves'!DF16</f>
        <v>0</v>
      </c>
      <c r="BE14" s="595">
        <f>'Biz Curves'!DG16</f>
        <v>0</v>
      </c>
      <c r="BF14" s="601">
        <f>'Biz Curves'!DH16</f>
        <v>0</v>
      </c>
      <c r="BG14" s="376">
        <v>0</v>
      </c>
      <c r="BH14" s="376">
        <v>0</v>
      </c>
      <c r="BI14" s="376">
        <v>0</v>
      </c>
      <c r="BJ14" s="376">
        <v>0</v>
      </c>
      <c r="BK14" s="376">
        <v>0</v>
      </c>
      <c r="BL14" s="376">
        <v>0</v>
      </c>
      <c r="BM14" s="434">
        <f t="shared" si="5"/>
        <v>0</v>
      </c>
      <c r="BO14" s="657"/>
      <c r="BP14" s="2" t="s">
        <v>47</v>
      </c>
      <c r="BQ14" s="595">
        <f>'Biz Curves'!DM16</f>
        <v>0</v>
      </c>
      <c r="BR14" s="595">
        <f>'Biz Curves'!DN16</f>
        <v>0</v>
      </c>
      <c r="BS14" s="595">
        <f>'Biz Curves'!DO16</f>
        <v>0</v>
      </c>
      <c r="BT14" s="595">
        <f>'Biz Curves'!DP16</f>
        <v>0</v>
      </c>
      <c r="BU14" s="595">
        <f>'Biz Curves'!DQ16</f>
        <v>0</v>
      </c>
      <c r="BV14" s="595">
        <f>'Biz Curves'!DR16</f>
        <v>0</v>
      </c>
      <c r="BW14" s="595">
        <f>'Biz Curves'!DS16</f>
        <v>0</v>
      </c>
      <c r="BX14" s="595">
        <f>'Biz Curves'!DT16</f>
        <v>0</v>
      </c>
      <c r="BY14" s="595">
        <f>'Biz Curves'!DU16</f>
        <v>0</v>
      </c>
      <c r="BZ14" s="595">
        <f>'Biz Curves'!DV16</f>
        <v>0</v>
      </c>
      <c r="CA14" s="595">
        <f>'Biz Curves'!DW16</f>
        <v>0</v>
      </c>
      <c r="CB14" s="601">
        <f>'Biz Curves'!DX16</f>
        <v>0</v>
      </c>
      <c r="CC14" s="376">
        <v>0</v>
      </c>
      <c r="CD14" s="376">
        <v>0</v>
      </c>
      <c r="CE14" s="376">
        <v>0</v>
      </c>
      <c r="CF14" s="376">
        <v>0</v>
      </c>
      <c r="CG14" s="376">
        <v>0</v>
      </c>
      <c r="CH14" s="376">
        <v>0</v>
      </c>
      <c r="CI14" s="434">
        <f t="shared" si="6"/>
        <v>0</v>
      </c>
    </row>
    <row r="15" spans="1:88" ht="15.95" customHeight="1" x14ac:dyDescent="0.25">
      <c r="A15" s="657"/>
      <c r="B15" s="2" t="s">
        <v>46</v>
      </c>
      <c r="C15" s="595">
        <f>'Biz Curves'!BQ17</f>
        <v>0</v>
      </c>
      <c r="D15" s="595">
        <f>'Biz Curves'!BR17</f>
        <v>0</v>
      </c>
      <c r="E15" s="595">
        <f>'Biz Curves'!BS17</f>
        <v>0</v>
      </c>
      <c r="F15" s="595">
        <f>'Biz Curves'!BT17</f>
        <v>0</v>
      </c>
      <c r="G15" s="595">
        <f>'Biz Curves'!BU17</f>
        <v>0</v>
      </c>
      <c r="H15" s="595">
        <f>'Biz Curves'!BV17</f>
        <v>0</v>
      </c>
      <c r="I15" s="595">
        <f>'Biz Curves'!BW17</f>
        <v>0</v>
      </c>
      <c r="J15" s="595">
        <f>'Biz Curves'!BX17</f>
        <v>0</v>
      </c>
      <c r="K15" s="595">
        <f>'Biz Curves'!BY17</f>
        <v>0</v>
      </c>
      <c r="L15" s="595">
        <f>'Biz Curves'!BZ17</f>
        <v>0</v>
      </c>
      <c r="M15" s="595">
        <f>'Biz Curves'!CA17</f>
        <v>0</v>
      </c>
      <c r="N15" s="601">
        <f>'Biz Curves'!CB17</f>
        <v>0</v>
      </c>
      <c r="O15" s="376">
        <v>0</v>
      </c>
      <c r="P15" s="376">
        <v>0</v>
      </c>
      <c r="Q15" s="376">
        <v>0</v>
      </c>
      <c r="R15" s="376">
        <v>0</v>
      </c>
      <c r="S15" s="376">
        <v>0</v>
      </c>
      <c r="T15" s="376">
        <v>0</v>
      </c>
      <c r="U15" s="434">
        <f t="shared" si="3"/>
        <v>0</v>
      </c>
      <c r="W15" s="657"/>
      <c r="X15" s="2" t="s">
        <v>46</v>
      </c>
      <c r="Y15" s="595">
        <f>'Biz Curves'!CG17</f>
        <v>0</v>
      </c>
      <c r="Z15" s="595">
        <f>'Biz Curves'!CH17</f>
        <v>0</v>
      </c>
      <c r="AA15" s="595">
        <f>'Biz Curves'!CI17</f>
        <v>0</v>
      </c>
      <c r="AB15" s="595">
        <f>'Biz Curves'!CJ17</f>
        <v>0</v>
      </c>
      <c r="AC15" s="595">
        <f>'Biz Curves'!CK17</f>
        <v>0</v>
      </c>
      <c r="AD15" s="595">
        <f>'Biz Curves'!CL17</f>
        <v>0</v>
      </c>
      <c r="AE15" s="595">
        <f>'Biz Curves'!CM17</f>
        <v>0</v>
      </c>
      <c r="AF15" s="595">
        <f>'Biz Curves'!CN17</f>
        <v>0</v>
      </c>
      <c r="AG15" s="595">
        <f>'Biz Curves'!CO17</f>
        <v>0</v>
      </c>
      <c r="AH15" s="595">
        <f>'Biz Curves'!CP17</f>
        <v>0</v>
      </c>
      <c r="AI15" s="595">
        <f>'Biz Curves'!CQ17</f>
        <v>0</v>
      </c>
      <c r="AJ15" s="601">
        <f>'Biz Curves'!CR17</f>
        <v>0</v>
      </c>
      <c r="AK15" s="376">
        <v>0</v>
      </c>
      <c r="AL15" s="376">
        <v>0</v>
      </c>
      <c r="AM15" s="376">
        <v>0</v>
      </c>
      <c r="AN15" s="376">
        <v>0</v>
      </c>
      <c r="AO15" s="376">
        <v>0</v>
      </c>
      <c r="AP15" s="376">
        <v>0</v>
      </c>
      <c r="AQ15" s="434">
        <f t="shared" si="4"/>
        <v>0</v>
      </c>
      <c r="AS15" s="657"/>
      <c r="AT15" s="2" t="s">
        <v>46</v>
      </c>
      <c r="AU15" s="595">
        <f>'Biz Curves'!CW17</f>
        <v>0</v>
      </c>
      <c r="AV15" s="595">
        <f>'Biz Curves'!CX17</f>
        <v>0</v>
      </c>
      <c r="AW15" s="595">
        <f>'Biz Curves'!CY17</f>
        <v>0</v>
      </c>
      <c r="AX15" s="595">
        <f>'Biz Curves'!CZ17</f>
        <v>0</v>
      </c>
      <c r="AY15" s="595">
        <f>'Biz Curves'!DA17</f>
        <v>0</v>
      </c>
      <c r="AZ15" s="595">
        <f>'Biz Curves'!DB17</f>
        <v>0</v>
      </c>
      <c r="BA15" s="595">
        <f>'Biz Curves'!DC17</f>
        <v>0</v>
      </c>
      <c r="BB15" s="595">
        <f>'Biz Curves'!DD17</f>
        <v>0</v>
      </c>
      <c r="BC15" s="595">
        <f>'Biz Curves'!DE17</f>
        <v>0</v>
      </c>
      <c r="BD15" s="595">
        <f>'Biz Curves'!DF17</f>
        <v>0</v>
      </c>
      <c r="BE15" s="595">
        <f>'Biz Curves'!DG17</f>
        <v>0</v>
      </c>
      <c r="BF15" s="601">
        <f>'Biz Curves'!DH17</f>
        <v>0</v>
      </c>
      <c r="BG15" s="376">
        <v>0</v>
      </c>
      <c r="BH15" s="376">
        <v>0</v>
      </c>
      <c r="BI15" s="376">
        <v>0</v>
      </c>
      <c r="BJ15" s="376">
        <v>0</v>
      </c>
      <c r="BK15" s="376">
        <v>0</v>
      </c>
      <c r="BL15" s="376">
        <v>0</v>
      </c>
      <c r="BM15" s="434">
        <f t="shared" si="5"/>
        <v>0</v>
      </c>
      <c r="BO15" s="657"/>
      <c r="BP15" s="2" t="s">
        <v>46</v>
      </c>
      <c r="BQ15" s="595">
        <f>'Biz Curves'!DM17</f>
        <v>0</v>
      </c>
      <c r="BR15" s="595">
        <f>'Biz Curves'!DN17</f>
        <v>0</v>
      </c>
      <c r="BS15" s="595">
        <f>'Biz Curves'!DO17</f>
        <v>0</v>
      </c>
      <c r="BT15" s="595">
        <f>'Biz Curves'!DP17</f>
        <v>0</v>
      </c>
      <c r="BU15" s="595">
        <f>'Biz Curves'!DQ17</f>
        <v>0</v>
      </c>
      <c r="BV15" s="595">
        <f>'Biz Curves'!DR17</f>
        <v>0</v>
      </c>
      <c r="BW15" s="595">
        <f>'Biz Curves'!DS17</f>
        <v>0</v>
      </c>
      <c r="BX15" s="595">
        <f>'Biz Curves'!DT17</f>
        <v>0</v>
      </c>
      <c r="BY15" s="595">
        <f>'Biz Curves'!DU17</f>
        <v>0</v>
      </c>
      <c r="BZ15" s="595">
        <f>'Biz Curves'!DV17</f>
        <v>0</v>
      </c>
      <c r="CA15" s="595">
        <f>'Biz Curves'!DW17</f>
        <v>0</v>
      </c>
      <c r="CB15" s="601">
        <f>'Biz Curves'!DX17</f>
        <v>0</v>
      </c>
      <c r="CC15" s="376">
        <v>0</v>
      </c>
      <c r="CD15" s="376">
        <v>0</v>
      </c>
      <c r="CE15" s="376">
        <v>0</v>
      </c>
      <c r="CF15" s="376">
        <v>0</v>
      </c>
      <c r="CG15" s="376">
        <v>0</v>
      </c>
      <c r="CH15" s="376">
        <v>0</v>
      </c>
      <c r="CI15" s="434">
        <f t="shared" si="6"/>
        <v>0</v>
      </c>
    </row>
    <row r="16" spans="1:88" ht="15.95" customHeight="1" thickBot="1" x14ac:dyDescent="0.3">
      <c r="A16" s="658"/>
      <c r="B16" s="2" t="s">
        <v>45</v>
      </c>
      <c r="C16" s="595">
        <f>'Biz Curves'!BQ18</f>
        <v>0</v>
      </c>
      <c r="D16" s="595">
        <f>'Biz Curves'!BR18</f>
        <v>0</v>
      </c>
      <c r="E16" s="595">
        <f>'Biz Curves'!BS18</f>
        <v>0</v>
      </c>
      <c r="F16" s="595">
        <f>'Biz Curves'!BT18</f>
        <v>0</v>
      </c>
      <c r="G16" s="595">
        <f>'Biz Curves'!BU18</f>
        <v>0</v>
      </c>
      <c r="H16" s="595">
        <f>'Biz Curves'!BV18</f>
        <v>0</v>
      </c>
      <c r="I16" s="595">
        <f>'Biz Curves'!BW18</f>
        <v>0</v>
      </c>
      <c r="J16" s="595">
        <f>'Biz Curves'!BX18</f>
        <v>0</v>
      </c>
      <c r="K16" s="595">
        <f>'Biz Curves'!BY18</f>
        <v>0</v>
      </c>
      <c r="L16" s="595">
        <f>'Biz Curves'!BZ18</f>
        <v>0</v>
      </c>
      <c r="M16" s="595">
        <f>'Biz Curves'!CA18</f>
        <v>0</v>
      </c>
      <c r="N16" s="601">
        <f>'Biz Curves'!CB18</f>
        <v>0</v>
      </c>
      <c r="O16" s="376">
        <v>0</v>
      </c>
      <c r="P16" s="376">
        <v>0</v>
      </c>
      <c r="Q16" s="376">
        <v>0</v>
      </c>
      <c r="R16" s="376">
        <v>0</v>
      </c>
      <c r="S16" s="376">
        <v>0</v>
      </c>
      <c r="T16" s="376">
        <v>0</v>
      </c>
      <c r="U16" s="434">
        <f t="shared" si="3"/>
        <v>0</v>
      </c>
      <c r="V16" s="400">
        <f>SUM(U4:U16)</f>
        <v>58729.170657699411</v>
      </c>
      <c r="W16" s="658"/>
      <c r="X16" s="2" t="s">
        <v>45</v>
      </c>
      <c r="Y16" s="595">
        <f>'Biz Curves'!CG18</f>
        <v>0</v>
      </c>
      <c r="Z16" s="595">
        <f>'Biz Curves'!CH18</f>
        <v>0</v>
      </c>
      <c r="AA16" s="595">
        <f>'Biz Curves'!CI18</f>
        <v>0</v>
      </c>
      <c r="AB16" s="595">
        <f>'Biz Curves'!CJ18</f>
        <v>0</v>
      </c>
      <c r="AC16" s="595">
        <f>'Biz Curves'!CK18</f>
        <v>0</v>
      </c>
      <c r="AD16" s="595">
        <f>'Biz Curves'!CL18</f>
        <v>0</v>
      </c>
      <c r="AE16" s="595">
        <f>'Biz Curves'!CM18</f>
        <v>0</v>
      </c>
      <c r="AF16" s="595">
        <f>'Biz Curves'!CN18</f>
        <v>0</v>
      </c>
      <c r="AG16" s="595">
        <f>'Biz Curves'!CO18</f>
        <v>0</v>
      </c>
      <c r="AH16" s="595">
        <f>'Biz Curves'!CP18</f>
        <v>0</v>
      </c>
      <c r="AI16" s="595">
        <f>'Biz Curves'!CQ18</f>
        <v>0</v>
      </c>
      <c r="AJ16" s="601">
        <f>'Biz Curves'!CR18</f>
        <v>0</v>
      </c>
      <c r="AK16" s="376">
        <v>0</v>
      </c>
      <c r="AL16" s="376">
        <v>0</v>
      </c>
      <c r="AM16" s="376">
        <v>0</v>
      </c>
      <c r="AN16" s="376">
        <v>0</v>
      </c>
      <c r="AO16" s="376">
        <v>0</v>
      </c>
      <c r="AP16" s="376">
        <v>0</v>
      </c>
      <c r="AQ16" s="434">
        <f t="shared" si="4"/>
        <v>0</v>
      </c>
      <c r="AR16" s="400">
        <f>SUM(AQ4:AQ16)</f>
        <v>6018240.936731087</v>
      </c>
      <c r="AS16" s="658"/>
      <c r="AT16" s="2" t="s">
        <v>45</v>
      </c>
      <c r="AU16" s="595">
        <f>'Biz Curves'!CW18</f>
        <v>0</v>
      </c>
      <c r="AV16" s="595">
        <f>'Biz Curves'!CX18</f>
        <v>0</v>
      </c>
      <c r="AW16" s="595">
        <f>'Biz Curves'!CY18</f>
        <v>0</v>
      </c>
      <c r="AX16" s="595">
        <f>'Biz Curves'!CZ18</f>
        <v>0</v>
      </c>
      <c r="AY16" s="595">
        <f>'Biz Curves'!DA18</f>
        <v>0</v>
      </c>
      <c r="AZ16" s="595">
        <f>'Biz Curves'!DB18</f>
        <v>0</v>
      </c>
      <c r="BA16" s="595">
        <f>'Biz Curves'!DC18</f>
        <v>0</v>
      </c>
      <c r="BB16" s="595">
        <f>'Biz Curves'!DD18</f>
        <v>0</v>
      </c>
      <c r="BC16" s="595">
        <f>'Biz Curves'!DE18</f>
        <v>0</v>
      </c>
      <c r="BD16" s="595">
        <f>'Biz Curves'!DF18</f>
        <v>0</v>
      </c>
      <c r="BE16" s="595">
        <f>'Biz Curves'!DG18</f>
        <v>0</v>
      </c>
      <c r="BF16" s="601">
        <f>'Biz Curves'!DH18</f>
        <v>0</v>
      </c>
      <c r="BG16" s="376">
        <v>0</v>
      </c>
      <c r="BH16" s="376">
        <v>0</v>
      </c>
      <c r="BI16" s="376">
        <v>0</v>
      </c>
      <c r="BJ16" s="376">
        <v>0</v>
      </c>
      <c r="BK16" s="376">
        <v>0</v>
      </c>
      <c r="BL16" s="376">
        <v>0</v>
      </c>
      <c r="BM16" s="434">
        <f t="shared" si="5"/>
        <v>0</v>
      </c>
      <c r="BN16" s="400">
        <f>SUM(BM4:BM16)</f>
        <v>384197.19202711596</v>
      </c>
      <c r="BO16" s="658"/>
      <c r="BP16" s="2" t="s">
        <v>45</v>
      </c>
      <c r="BQ16" s="595">
        <f>'Biz Curves'!DM18</f>
        <v>0</v>
      </c>
      <c r="BR16" s="595">
        <f>'Biz Curves'!DN18</f>
        <v>0</v>
      </c>
      <c r="BS16" s="595">
        <f>'Biz Curves'!DO18</f>
        <v>0</v>
      </c>
      <c r="BT16" s="595">
        <f>'Biz Curves'!DP18</f>
        <v>0</v>
      </c>
      <c r="BU16" s="595">
        <f>'Biz Curves'!DQ18</f>
        <v>0</v>
      </c>
      <c r="BV16" s="595">
        <f>'Biz Curves'!DR18</f>
        <v>0</v>
      </c>
      <c r="BW16" s="595">
        <f>'Biz Curves'!DS18</f>
        <v>0</v>
      </c>
      <c r="BX16" s="595">
        <f>'Biz Curves'!DT18</f>
        <v>0</v>
      </c>
      <c r="BY16" s="595">
        <f>'Biz Curves'!DU18</f>
        <v>0</v>
      </c>
      <c r="BZ16" s="595">
        <f>'Biz Curves'!DV18</f>
        <v>0</v>
      </c>
      <c r="CA16" s="595">
        <f>'Biz Curves'!DW18</f>
        <v>0</v>
      </c>
      <c r="CB16" s="601">
        <f>'Biz Curves'!DX18</f>
        <v>0</v>
      </c>
      <c r="CC16" s="376">
        <v>0</v>
      </c>
      <c r="CD16" s="376">
        <v>0</v>
      </c>
      <c r="CE16" s="376">
        <v>0</v>
      </c>
      <c r="CF16" s="376">
        <v>0</v>
      </c>
      <c r="CG16" s="376">
        <v>0</v>
      </c>
      <c r="CH16" s="376">
        <v>0</v>
      </c>
      <c r="CI16" s="434">
        <f t="shared" si="6"/>
        <v>0</v>
      </c>
      <c r="CJ16" s="400">
        <f>SUM(CI4:CI16)</f>
        <v>0</v>
      </c>
    </row>
    <row r="17" spans="1:88" ht="15.95" customHeight="1" thickBot="1" x14ac:dyDescent="0.4">
      <c r="A17" s="55"/>
      <c r="B17" s="47" t="s">
        <v>41</v>
      </c>
      <c r="C17" s="152">
        <f>SUM(C4:C16)</f>
        <v>0</v>
      </c>
      <c r="D17" s="152">
        <f t="shared" ref="D17:T17" si="7">SUM(D4:D16)</f>
        <v>0</v>
      </c>
      <c r="E17" s="152">
        <f t="shared" si="7"/>
        <v>0</v>
      </c>
      <c r="F17" s="152">
        <f t="shared" si="7"/>
        <v>0</v>
      </c>
      <c r="G17" s="152">
        <f t="shared" si="7"/>
        <v>35572.098264646709</v>
      </c>
      <c r="H17" s="152">
        <f t="shared" si="7"/>
        <v>0</v>
      </c>
      <c r="I17" s="152">
        <f t="shared" si="7"/>
        <v>2660.5869692689207</v>
      </c>
      <c r="J17" s="152">
        <f t="shared" si="7"/>
        <v>0</v>
      </c>
      <c r="K17" s="152">
        <f t="shared" si="7"/>
        <v>0</v>
      </c>
      <c r="L17" s="152">
        <f t="shared" si="7"/>
        <v>0</v>
      </c>
      <c r="M17" s="152">
        <f t="shared" si="7"/>
        <v>0</v>
      </c>
      <c r="N17" s="387">
        <f t="shared" si="7"/>
        <v>20496.485423783779</v>
      </c>
      <c r="O17" s="387">
        <f t="shared" si="7"/>
        <v>0</v>
      </c>
      <c r="P17" s="387">
        <f t="shared" si="7"/>
        <v>0</v>
      </c>
      <c r="Q17" s="387">
        <f t="shared" si="7"/>
        <v>0</v>
      </c>
      <c r="R17" s="387">
        <f t="shared" si="7"/>
        <v>0</v>
      </c>
      <c r="S17" s="387">
        <f t="shared" si="7"/>
        <v>0</v>
      </c>
      <c r="T17" s="387">
        <f t="shared" si="7"/>
        <v>0</v>
      </c>
      <c r="U17" s="435">
        <f t="shared" si="3"/>
        <v>58729.170657699411</v>
      </c>
      <c r="V17" s="389" t="str">
        <f>IF(U17=V16,"ok","ERROR")</f>
        <v>ok</v>
      </c>
      <c r="W17" s="55"/>
      <c r="X17" s="47" t="s">
        <v>41</v>
      </c>
      <c r="Y17" s="152">
        <f>SUM(Y4:Y16)</f>
        <v>0</v>
      </c>
      <c r="Z17" s="152">
        <f t="shared" ref="Z17:AP17" si="8">SUM(Z4:Z16)</f>
        <v>0</v>
      </c>
      <c r="AA17" s="152">
        <f t="shared" si="8"/>
        <v>0</v>
      </c>
      <c r="AB17" s="152">
        <f t="shared" si="8"/>
        <v>0</v>
      </c>
      <c r="AC17" s="152">
        <f t="shared" si="8"/>
        <v>1372016.738806806</v>
      </c>
      <c r="AD17" s="152">
        <f t="shared" si="8"/>
        <v>1934141.7167743295</v>
      </c>
      <c r="AE17" s="152">
        <f t="shared" si="8"/>
        <v>466233.7886375424</v>
      </c>
      <c r="AF17" s="152">
        <f t="shared" si="8"/>
        <v>145482.10713213429</v>
      </c>
      <c r="AG17" s="152">
        <f t="shared" si="8"/>
        <v>0</v>
      </c>
      <c r="AH17" s="152">
        <f t="shared" si="8"/>
        <v>0</v>
      </c>
      <c r="AI17" s="152">
        <f t="shared" si="8"/>
        <v>0</v>
      </c>
      <c r="AJ17" s="387">
        <f t="shared" si="8"/>
        <v>2100366.5853802748</v>
      </c>
      <c r="AK17" s="387">
        <f t="shared" si="8"/>
        <v>0</v>
      </c>
      <c r="AL17" s="387">
        <f t="shared" si="8"/>
        <v>0</v>
      </c>
      <c r="AM17" s="387">
        <f t="shared" si="8"/>
        <v>0</v>
      </c>
      <c r="AN17" s="387">
        <f t="shared" si="8"/>
        <v>0</v>
      </c>
      <c r="AO17" s="387">
        <f t="shared" si="8"/>
        <v>0</v>
      </c>
      <c r="AP17" s="387">
        <f t="shared" si="8"/>
        <v>0</v>
      </c>
      <c r="AQ17" s="435">
        <f t="shared" si="4"/>
        <v>6018240.936731087</v>
      </c>
      <c r="AR17" s="389" t="str">
        <f>IF(AQ17=AR16,"ok","ERROR")</f>
        <v>ok</v>
      </c>
      <c r="AS17" s="55"/>
      <c r="AT17" s="47" t="s">
        <v>41</v>
      </c>
      <c r="AU17" s="152">
        <f>SUM(AU4:AU16)</f>
        <v>0</v>
      </c>
      <c r="AV17" s="152">
        <f t="shared" ref="AV17:BL17" si="9">SUM(AV4:AV16)</f>
        <v>0</v>
      </c>
      <c r="AW17" s="152">
        <f t="shared" si="9"/>
        <v>0</v>
      </c>
      <c r="AX17" s="152">
        <f t="shared" si="9"/>
        <v>0</v>
      </c>
      <c r="AY17" s="152">
        <f t="shared" si="9"/>
        <v>0</v>
      </c>
      <c r="AZ17" s="152">
        <f t="shared" si="9"/>
        <v>0</v>
      </c>
      <c r="BA17" s="152">
        <f t="shared" si="9"/>
        <v>0</v>
      </c>
      <c r="BB17" s="152">
        <f t="shared" si="9"/>
        <v>138032.46361818135</v>
      </c>
      <c r="BC17" s="152">
        <f t="shared" si="9"/>
        <v>0</v>
      </c>
      <c r="BD17" s="152">
        <f t="shared" si="9"/>
        <v>112079.87657031832</v>
      </c>
      <c r="BE17" s="152">
        <f t="shared" si="9"/>
        <v>0</v>
      </c>
      <c r="BF17" s="387">
        <f t="shared" si="9"/>
        <v>134084.85183861633</v>
      </c>
      <c r="BG17" s="387">
        <f t="shared" si="9"/>
        <v>0</v>
      </c>
      <c r="BH17" s="387">
        <f t="shared" si="9"/>
        <v>0</v>
      </c>
      <c r="BI17" s="387">
        <f t="shared" si="9"/>
        <v>0</v>
      </c>
      <c r="BJ17" s="387">
        <f t="shared" si="9"/>
        <v>0</v>
      </c>
      <c r="BK17" s="387">
        <f t="shared" si="9"/>
        <v>0</v>
      </c>
      <c r="BL17" s="387">
        <f t="shared" si="9"/>
        <v>0</v>
      </c>
      <c r="BM17" s="435">
        <f t="shared" si="5"/>
        <v>384197.19202711596</v>
      </c>
      <c r="BN17" s="389" t="str">
        <f>IF(BM17=BN16,"ok","ERROR")</f>
        <v>ok</v>
      </c>
      <c r="BO17" s="55"/>
      <c r="BP17" s="47" t="s">
        <v>41</v>
      </c>
      <c r="BQ17" s="152">
        <f>SUM(BQ4:BQ16)</f>
        <v>0</v>
      </c>
      <c r="BR17" s="152">
        <f t="shared" ref="BR17:CH17" si="10">SUM(BR4:BR16)</f>
        <v>0</v>
      </c>
      <c r="BS17" s="152">
        <f t="shared" si="10"/>
        <v>0</v>
      </c>
      <c r="BT17" s="152">
        <f t="shared" si="10"/>
        <v>0</v>
      </c>
      <c r="BU17" s="152">
        <f t="shared" si="10"/>
        <v>0</v>
      </c>
      <c r="BV17" s="152">
        <f t="shared" si="10"/>
        <v>0</v>
      </c>
      <c r="BW17" s="152">
        <f t="shared" si="10"/>
        <v>0</v>
      </c>
      <c r="BX17" s="152">
        <f t="shared" si="10"/>
        <v>0</v>
      </c>
      <c r="BY17" s="152">
        <f t="shared" si="10"/>
        <v>0</v>
      </c>
      <c r="BZ17" s="152">
        <f t="shared" si="10"/>
        <v>0</v>
      </c>
      <c r="CA17" s="152">
        <f t="shared" si="10"/>
        <v>0</v>
      </c>
      <c r="CB17" s="387">
        <f t="shared" si="10"/>
        <v>0</v>
      </c>
      <c r="CC17" s="387">
        <f t="shared" si="10"/>
        <v>0</v>
      </c>
      <c r="CD17" s="387">
        <f t="shared" si="10"/>
        <v>0</v>
      </c>
      <c r="CE17" s="387">
        <f t="shared" si="10"/>
        <v>0</v>
      </c>
      <c r="CF17" s="387">
        <f t="shared" si="10"/>
        <v>0</v>
      </c>
      <c r="CG17" s="387">
        <f t="shared" si="10"/>
        <v>0</v>
      </c>
      <c r="CH17" s="387">
        <f t="shared" si="10"/>
        <v>0</v>
      </c>
      <c r="CI17" s="435">
        <f t="shared" si="6"/>
        <v>0</v>
      </c>
      <c r="CJ17" s="389" t="str">
        <f>IF(CI17=CJ16,"ok","ERROR")</f>
        <v>ok</v>
      </c>
    </row>
    <row r="18" spans="1:88" ht="15.95" customHeight="1" thickBot="1" x14ac:dyDescent="0.4">
      <c r="A18" s="55"/>
      <c r="W18" s="55"/>
      <c r="AS18" s="55"/>
      <c r="BO18" s="55"/>
    </row>
    <row r="19" spans="1:88" ht="15.95" customHeight="1" thickBot="1" x14ac:dyDescent="0.4">
      <c r="A19" s="55"/>
      <c r="B19" s="181" t="s">
        <v>34</v>
      </c>
      <c r="C19" s="368">
        <f>C$3</f>
        <v>46023</v>
      </c>
      <c r="D19" s="368">
        <f t="shared" ref="D19:T19" si="11">D$3</f>
        <v>46054</v>
      </c>
      <c r="E19" s="368">
        <f t="shared" si="11"/>
        <v>46082</v>
      </c>
      <c r="F19" s="368">
        <f t="shared" si="11"/>
        <v>46113</v>
      </c>
      <c r="G19" s="368">
        <f t="shared" si="11"/>
        <v>46143</v>
      </c>
      <c r="H19" s="368">
        <f t="shared" si="11"/>
        <v>46174</v>
      </c>
      <c r="I19" s="368">
        <f t="shared" si="11"/>
        <v>46204</v>
      </c>
      <c r="J19" s="368">
        <f t="shared" si="11"/>
        <v>46235</v>
      </c>
      <c r="K19" s="368">
        <f t="shared" si="11"/>
        <v>46266</v>
      </c>
      <c r="L19" s="368">
        <f t="shared" si="11"/>
        <v>46296</v>
      </c>
      <c r="M19" s="368">
        <f t="shared" si="11"/>
        <v>46327</v>
      </c>
      <c r="N19" s="369">
        <f t="shared" si="11"/>
        <v>46357</v>
      </c>
      <c r="O19" s="369">
        <f t="shared" si="11"/>
        <v>46388</v>
      </c>
      <c r="P19" s="369">
        <f t="shared" si="11"/>
        <v>46419</v>
      </c>
      <c r="Q19" s="369">
        <f t="shared" si="11"/>
        <v>46447</v>
      </c>
      <c r="R19" s="369">
        <f t="shared" si="11"/>
        <v>46478</v>
      </c>
      <c r="S19" s="369">
        <f t="shared" si="11"/>
        <v>46508</v>
      </c>
      <c r="T19" s="369">
        <f t="shared" si="11"/>
        <v>46539</v>
      </c>
      <c r="U19" s="432" t="s">
        <v>32</v>
      </c>
      <c r="W19" s="55"/>
      <c r="X19" s="181" t="s">
        <v>34</v>
      </c>
      <c r="Y19" s="368">
        <f>Y$3</f>
        <v>46023</v>
      </c>
      <c r="Z19" s="368">
        <f t="shared" ref="Z19:AP19" si="12">Z$3</f>
        <v>46054</v>
      </c>
      <c r="AA19" s="368">
        <f t="shared" si="12"/>
        <v>46082</v>
      </c>
      <c r="AB19" s="368">
        <f t="shared" si="12"/>
        <v>46113</v>
      </c>
      <c r="AC19" s="368">
        <f t="shared" si="12"/>
        <v>46143</v>
      </c>
      <c r="AD19" s="368">
        <f t="shared" si="12"/>
        <v>46174</v>
      </c>
      <c r="AE19" s="368">
        <f t="shared" si="12"/>
        <v>46204</v>
      </c>
      <c r="AF19" s="368">
        <f t="shared" si="12"/>
        <v>46235</v>
      </c>
      <c r="AG19" s="368">
        <f t="shared" si="12"/>
        <v>46266</v>
      </c>
      <c r="AH19" s="368">
        <f t="shared" si="12"/>
        <v>46296</v>
      </c>
      <c r="AI19" s="368">
        <f t="shared" si="12"/>
        <v>46327</v>
      </c>
      <c r="AJ19" s="369">
        <f t="shared" si="12"/>
        <v>46357</v>
      </c>
      <c r="AK19" s="369">
        <f t="shared" si="12"/>
        <v>46388</v>
      </c>
      <c r="AL19" s="369">
        <f t="shared" si="12"/>
        <v>46419</v>
      </c>
      <c r="AM19" s="369">
        <f t="shared" si="12"/>
        <v>46447</v>
      </c>
      <c r="AN19" s="369">
        <f t="shared" si="12"/>
        <v>46478</v>
      </c>
      <c r="AO19" s="369">
        <f t="shared" si="12"/>
        <v>46508</v>
      </c>
      <c r="AP19" s="369">
        <f t="shared" si="12"/>
        <v>46539</v>
      </c>
      <c r="AQ19" s="432" t="s">
        <v>32</v>
      </c>
      <c r="AS19" s="55"/>
      <c r="AT19" s="181" t="s">
        <v>34</v>
      </c>
      <c r="AU19" s="368">
        <f>AU$3</f>
        <v>46023</v>
      </c>
      <c r="AV19" s="368">
        <f t="shared" ref="AV19:BL19" si="13">AV$3</f>
        <v>46054</v>
      </c>
      <c r="AW19" s="368">
        <f t="shared" si="13"/>
        <v>46082</v>
      </c>
      <c r="AX19" s="368">
        <f t="shared" si="13"/>
        <v>46113</v>
      </c>
      <c r="AY19" s="368">
        <f t="shared" si="13"/>
        <v>46143</v>
      </c>
      <c r="AZ19" s="368">
        <f t="shared" si="13"/>
        <v>46174</v>
      </c>
      <c r="BA19" s="368">
        <f t="shared" si="13"/>
        <v>46204</v>
      </c>
      <c r="BB19" s="368">
        <f t="shared" si="13"/>
        <v>46235</v>
      </c>
      <c r="BC19" s="368">
        <f t="shared" si="13"/>
        <v>46266</v>
      </c>
      <c r="BD19" s="368">
        <f t="shared" si="13"/>
        <v>46296</v>
      </c>
      <c r="BE19" s="368">
        <f t="shared" si="13"/>
        <v>46327</v>
      </c>
      <c r="BF19" s="369">
        <f t="shared" si="13"/>
        <v>46357</v>
      </c>
      <c r="BG19" s="369">
        <f t="shared" si="13"/>
        <v>46388</v>
      </c>
      <c r="BH19" s="369">
        <f t="shared" si="13"/>
        <v>46419</v>
      </c>
      <c r="BI19" s="369">
        <f t="shared" si="13"/>
        <v>46447</v>
      </c>
      <c r="BJ19" s="369">
        <f t="shared" si="13"/>
        <v>46478</v>
      </c>
      <c r="BK19" s="369">
        <f t="shared" si="13"/>
        <v>46508</v>
      </c>
      <c r="BL19" s="369">
        <f t="shared" si="13"/>
        <v>46539</v>
      </c>
      <c r="BM19" s="432" t="s">
        <v>32</v>
      </c>
      <c r="BO19" s="55"/>
      <c r="BP19" s="181" t="s">
        <v>34</v>
      </c>
      <c r="BQ19" s="368">
        <f>BQ$3</f>
        <v>46023</v>
      </c>
      <c r="BR19" s="368">
        <f t="shared" ref="BR19:CH19" si="14">BR$3</f>
        <v>46054</v>
      </c>
      <c r="BS19" s="368">
        <f t="shared" si="14"/>
        <v>46082</v>
      </c>
      <c r="BT19" s="368">
        <f t="shared" si="14"/>
        <v>46113</v>
      </c>
      <c r="BU19" s="368">
        <f t="shared" si="14"/>
        <v>46143</v>
      </c>
      <c r="BV19" s="368">
        <f t="shared" si="14"/>
        <v>46174</v>
      </c>
      <c r="BW19" s="368">
        <f t="shared" si="14"/>
        <v>46204</v>
      </c>
      <c r="BX19" s="368">
        <f t="shared" si="14"/>
        <v>46235</v>
      </c>
      <c r="BY19" s="368">
        <f t="shared" si="14"/>
        <v>46266</v>
      </c>
      <c r="BZ19" s="368">
        <f t="shared" si="14"/>
        <v>46296</v>
      </c>
      <c r="CA19" s="368">
        <f t="shared" si="14"/>
        <v>46327</v>
      </c>
      <c r="CB19" s="369">
        <f t="shared" si="14"/>
        <v>46357</v>
      </c>
      <c r="CC19" s="369">
        <f t="shared" si="14"/>
        <v>46388</v>
      </c>
      <c r="CD19" s="369">
        <f t="shared" si="14"/>
        <v>46419</v>
      </c>
      <c r="CE19" s="369">
        <f t="shared" si="14"/>
        <v>46447</v>
      </c>
      <c r="CF19" s="369">
        <f t="shared" si="14"/>
        <v>46478</v>
      </c>
      <c r="CG19" s="369">
        <f t="shared" si="14"/>
        <v>46508</v>
      </c>
      <c r="CH19" s="369">
        <f t="shared" si="14"/>
        <v>46539</v>
      </c>
      <c r="CI19" s="432" t="s">
        <v>32</v>
      </c>
    </row>
    <row r="20" spans="1:88" ht="15.95" customHeight="1" x14ac:dyDescent="0.25">
      <c r="A20" s="662" t="s">
        <v>260</v>
      </c>
      <c r="B20" s="51" t="s">
        <v>57</v>
      </c>
      <c r="C20" s="593">
        <f>'Biz Curves'!BQ22</f>
        <v>0</v>
      </c>
      <c r="D20" s="593">
        <f>'Biz Curves'!BR22</f>
        <v>0</v>
      </c>
      <c r="E20" s="593">
        <f>'Biz Curves'!BS22</f>
        <v>0</v>
      </c>
      <c r="F20" s="593">
        <f>'Biz Curves'!BT22</f>
        <v>0</v>
      </c>
      <c r="G20" s="593">
        <f>'Biz Curves'!BU22</f>
        <v>0</v>
      </c>
      <c r="H20" s="593">
        <f>'Biz Curves'!BV22</f>
        <v>0</v>
      </c>
      <c r="I20" s="593">
        <f>'Biz Curves'!BW22</f>
        <v>0</v>
      </c>
      <c r="J20" s="593">
        <f>'Biz Curves'!BX22</f>
        <v>0</v>
      </c>
      <c r="K20" s="593">
        <f>'Biz Curves'!BY22</f>
        <v>0</v>
      </c>
      <c r="L20" s="593">
        <f>'Biz Curves'!BZ22</f>
        <v>0</v>
      </c>
      <c r="M20" s="593">
        <f>'Biz Curves'!CA22</f>
        <v>0</v>
      </c>
      <c r="N20" s="600">
        <f>'Biz Curves'!CB22</f>
        <v>0</v>
      </c>
      <c r="O20" s="373">
        <v>0</v>
      </c>
      <c r="P20" s="373">
        <v>0</v>
      </c>
      <c r="Q20" s="373">
        <v>0</v>
      </c>
      <c r="R20" s="373">
        <v>0</v>
      </c>
      <c r="S20" s="373">
        <v>0</v>
      </c>
      <c r="T20" s="373">
        <v>0</v>
      </c>
      <c r="U20" s="433">
        <f t="shared" ref="U20:U33" si="15">SUM(C20:T20)</f>
        <v>0</v>
      </c>
      <c r="W20" s="662" t="s">
        <v>260</v>
      </c>
      <c r="X20" s="51" t="s">
        <v>57</v>
      </c>
      <c r="Y20" s="593">
        <f>'Biz Curves'!CG22</f>
        <v>0</v>
      </c>
      <c r="Z20" s="593">
        <f>'Biz Curves'!CH22</f>
        <v>0</v>
      </c>
      <c r="AA20" s="593">
        <f>'Biz Curves'!CI22</f>
        <v>0</v>
      </c>
      <c r="AB20" s="593">
        <f>'Biz Curves'!CJ22</f>
        <v>0</v>
      </c>
      <c r="AC20" s="593">
        <f>'Biz Curves'!CK22</f>
        <v>0</v>
      </c>
      <c r="AD20" s="593">
        <f>'Biz Curves'!CL22</f>
        <v>0</v>
      </c>
      <c r="AE20" s="593">
        <f>'Biz Curves'!CM22</f>
        <v>0</v>
      </c>
      <c r="AF20" s="593">
        <f>'Biz Curves'!CN22</f>
        <v>0</v>
      </c>
      <c r="AG20" s="593">
        <f>'Biz Curves'!CO22</f>
        <v>0</v>
      </c>
      <c r="AH20" s="593">
        <f>'Biz Curves'!CP22</f>
        <v>649351.61086777493</v>
      </c>
      <c r="AI20" s="593">
        <f>'Biz Curves'!CQ22</f>
        <v>25766.812867111606</v>
      </c>
      <c r="AJ20" s="600">
        <f>'Biz Curves'!CR22</f>
        <v>320284.56935066328</v>
      </c>
      <c r="AK20" s="373">
        <v>0</v>
      </c>
      <c r="AL20" s="373">
        <v>0</v>
      </c>
      <c r="AM20" s="373">
        <v>0</v>
      </c>
      <c r="AN20" s="373">
        <v>0</v>
      </c>
      <c r="AO20" s="373">
        <v>0</v>
      </c>
      <c r="AP20" s="373">
        <v>0</v>
      </c>
      <c r="AQ20" s="433">
        <f t="shared" ref="AQ20:AQ33" si="16">SUM(Y20:AP20)</f>
        <v>995402.99308554991</v>
      </c>
      <c r="AS20" s="662" t="s">
        <v>260</v>
      </c>
      <c r="AT20" s="51" t="s">
        <v>57</v>
      </c>
      <c r="AU20" s="593">
        <f>'Biz Curves'!CW22</f>
        <v>0</v>
      </c>
      <c r="AV20" s="593">
        <f>'Biz Curves'!CX22</f>
        <v>0</v>
      </c>
      <c r="AW20" s="593">
        <f>'Biz Curves'!CY22</f>
        <v>0</v>
      </c>
      <c r="AX20" s="593">
        <f>'Biz Curves'!CZ22</f>
        <v>0</v>
      </c>
      <c r="AY20" s="593">
        <f>'Biz Curves'!DA22</f>
        <v>255291.71326185687</v>
      </c>
      <c r="AZ20" s="593">
        <f>'Biz Curves'!DB22</f>
        <v>844955.63717864174</v>
      </c>
      <c r="BA20" s="593">
        <f>'Biz Curves'!DC22</f>
        <v>0</v>
      </c>
      <c r="BB20" s="593">
        <f>'Biz Curves'!DD22</f>
        <v>0</v>
      </c>
      <c r="BC20" s="593">
        <f>'Biz Curves'!DE22</f>
        <v>0</v>
      </c>
      <c r="BD20" s="593">
        <f>'Biz Curves'!DF22</f>
        <v>0</v>
      </c>
      <c r="BE20" s="593">
        <f>'Biz Curves'!DG22</f>
        <v>43658.731435885311</v>
      </c>
      <c r="BF20" s="600">
        <f>'Biz Curves'!DH22</f>
        <v>542683.25960432517</v>
      </c>
      <c r="BG20" s="373">
        <v>0</v>
      </c>
      <c r="BH20" s="373">
        <v>0</v>
      </c>
      <c r="BI20" s="373">
        <v>0</v>
      </c>
      <c r="BJ20" s="373">
        <v>0</v>
      </c>
      <c r="BK20" s="373">
        <v>0</v>
      </c>
      <c r="BL20" s="373">
        <v>0</v>
      </c>
      <c r="BM20" s="433">
        <f t="shared" ref="BM20:BM33" si="17">SUM(AU20:BL20)</f>
        <v>1686589.3414807091</v>
      </c>
      <c r="BO20" s="662" t="s">
        <v>260</v>
      </c>
      <c r="BP20" s="51" t="s">
        <v>57</v>
      </c>
      <c r="BQ20" s="593">
        <f>'Biz Curves'!DM22</f>
        <v>0</v>
      </c>
      <c r="BR20" s="593">
        <f>'Biz Curves'!DN22</f>
        <v>0</v>
      </c>
      <c r="BS20" s="593">
        <f>'Biz Curves'!DO22</f>
        <v>0</v>
      </c>
      <c r="BT20" s="593">
        <f>'Biz Curves'!DP22</f>
        <v>0</v>
      </c>
      <c r="BU20" s="593">
        <f>'Biz Curves'!DQ22</f>
        <v>0</v>
      </c>
      <c r="BV20" s="593">
        <f>'Biz Curves'!DR22</f>
        <v>0</v>
      </c>
      <c r="BW20" s="593">
        <f>'Biz Curves'!DS22</f>
        <v>0</v>
      </c>
      <c r="BX20" s="593">
        <f>'Biz Curves'!DT22</f>
        <v>0</v>
      </c>
      <c r="BY20" s="593">
        <f>'Biz Curves'!DU22</f>
        <v>0</v>
      </c>
      <c r="BZ20" s="593">
        <f>'Biz Curves'!DV22</f>
        <v>0</v>
      </c>
      <c r="CA20" s="593">
        <f>'Biz Curves'!DW22</f>
        <v>0</v>
      </c>
      <c r="CB20" s="600">
        <f>'Biz Curves'!DX22</f>
        <v>0</v>
      </c>
      <c r="CC20" s="373">
        <v>0</v>
      </c>
      <c r="CD20" s="373">
        <v>0</v>
      </c>
      <c r="CE20" s="373">
        <v>0</v>
      </c>
      <c r="CF20" s="373">
        <v>0</v>
      </c>
      <c r="CG20" s="373">
        <v>0</v>
      </c>
      <c r="CH20" s="373">
        <v>0</v>
      </c>
      <c r="CI20" s="433">
        <f t="shared" ref="CI20:CI33" si="18">SUM(BQ20:CH20)</f>
        <v>0</v>
      </c>
    </row>
    <row r="21" spans="1:88" ht="15.95" customHeight="1" x14ac:dyDescent="0.25">
      <c r="A21" s="663"/>
      <c r="B21" s="2" t="s">
        <v>56</v>
      </c>
      <c r="C21" s="595">
        <f>'Biz Curves'!BQ23</f>
        <v>0</v>
      </c>
      <c r="D21" s="595">
        <f>'Biz Curves'!BR23</f>
        <v>0</v>
      </c>
      <c r="E21" s="595">
        <f>'Biz Curves'!BS23</f>
        <v>0</v>
      </c>
      <c r="F21" s="595">
        <f>'Biz Curves'!BT23</f>
        <v>0</v>
      </c>
      <c r="G21" s="595">
        <f>'Biz Curves'!BU23</f>
        <v>0</v>
      </c>
      <c r="H21" s="595">
        <f>'Biz Curves'!BV23</f>
        <v>0</v>
      </c>
      <c r="I21" s="595">
        <f>'Biz Curves'!BW23</f>
        <v>0</v>
      </c>
      <c r="J21" s="595">
        <f>'Biz Curves'!BX23</f>
        <v>0</v>
      </c>
      <c r="K21" s="595">
        <f>'Biz Curves'!BY23</f>
        <v>0</v>
      </c>
      <c r="L21" s="595">
        <f>'Biz Curves'!BZ23</f>
        <v>0</v>
      </c>
      <c r="M21" s="595">
        <f>'Biz Curves'!CA23</f>
        <v>0</v>
      </c>
      <c r="N21" s="601">
        <f>'Biz Curves'!CB23</f>
        <v>0</v>
      </c>
      <c r="O21" s="376">
        <v>0</v>
      </c>
      <c r="P21" s="376">
        <v>0</v>
      </c>
      <c r="Q21" s="376">
        <v>0</v>
      </c>
      <c r="R21" s="376">
        <v>0</v>
      </c>
      <c r="S21" s="376">
        <v>0</v>
      </c>
      <c r="T21" s="376">
        <v>0</v>
      </c>
      <c r="U21" s="434">
        <f t="shared" si="15"/>
        <v>0</v>
      </c>
      <c r="W21" s="663"/>
      <c r="X21" s="2" t="s">
        <v>56</v>
      </c>
      <c r="Y21" s="595">
        <f>'Biz Curves'!CG23</f>
        <v>0</v>
      </c>
      <c r="Z21" s="595">
        <f>'Biz Curves'!CH23</f>
        <v>0</v>
      </c>
      <c r="AA21" s="595">
        <f>'Biz Curves'!CI23</f>
        <v>0</v>
      </c>
      <c r="AB21" s="595">
        <f>'Biz Curves'!CJ23</f>
        <v>0</v>
      </c>
      <c r="AC21" s="595">
        <f>'Biz Curves'!CK23</f>
        <v>0</v>
      </c>
      <c r="AD21" s="595">
        <f>'Biz Curves'!CL23</f>
        <v>0</v>
      </c>
      <c r="AE21" s="595">
        <f>'Biz Curves'!CM23</f>
        <v>0</v>
      </c>
      <c r="AF21" s="595">
        <f>'Biz Curves'!CN23</f>
        <v>0</v>
      </c>
      <c r="AG21" s="595">
        <f>'Biz Curves'!CO23</f>
        <v>0</v>
      </c>
      <c r="AH21" s="595">
        <f>'Biz Curves'!CP23</f>
        <v>0</v>
      </c>
      <c r="AI21" s="595">
        <f>'Biz Curves'!CQ23</f>
        <v>0</v>
      </c>
      <c r="AJ21" s="601">
        <f>'Biz Curves'!CR23</f>
        <v>0</v>
      </c>
      <c r="AK21" s="376">
        <v>0</v>
      </c>
      <c r="AL21" s="376">
        <v>0</v>
      </c>
      <c r="AM21" s="376">
        <v>0</v>
      </c>
      <c r="AN21" s="376">
        <v>0</v>
      </c>
      <c r="AO21" s="376">
        <v>0</v>
      </c>
      <c r="AP21" s="376">
        <v>0</v>
      </c>
      <c r="AQ21" s="434">
        <f t="shared" si="16"/>
        <v>0</v>
      </c>
      <c r="AS21" s="663"/>
      <c r="AT21" s="2" t="s">
        <v>56</v>
      </c>
      <c r="AU21" s="595">
        <f>'Biz Curves'!CW23</f>
        <v>0</v>
      </c>
      <c r="AV21" s="595">
        <f>'Biz Curves'!CX23</f>
        <v>0</v>
      </c>
      <c r="AW21" s="595">
        <f>'Biz Curves'!CY23</f>
        <v>0</v>
      </c>
      <c r="AX21" s="595">
        <f>'Biz Curves'!CZ23</f>
        <v>0</v>
      </c>
      <c r="AY21" s="595">
        <f>'Biz Curves'!DA23</f>
        <v>0</v>
      </c>
      <c r="AZ21" s="595">
        <f>'Biz Curves'!DB23</f>
        <v>0</v>
      </c>
      <c r="BA21" s="595">
        <f>'Biz Curves'!DC23</f>
        <v>0</v>
      </c>
      <c r="BB21" s="595">
        <f>'Biz Curves'!DD23</f>
        <v>0</v>
      </c>
      <c r="BC21" s="595">
        <f>'Biz Curves'!DE23</f>
        <v>0</v>
      </c>
      <c r="BD21" s="595">
        <f>'Biz Curves'!DF23</f>
        <v>0</v>
      </c>
      <c r="BE21" s="595">
        <f>'Biz Curves'!DG23</f>
        <v>0</v>
      </c>
      <c r="BF21" s="601">
        <f>'Biz Curves'!DH23</f>
        <v>0</v>
      </c>
      <c r="BG21" s="376">
        <v>0</v>
      </c>
      <c r="BH21" s="376">
        <v>0</v>
      </c>
      <c r="BI21" s="376">
        <v>0</v>
      </c>
      <c r="BJ21" s="376">
        <v>0</v>
      </c>
      <c r="BK21" s="376">
        <v>0</v>
      </c>
      <c r="BL21" s="376">
        <v>0</v>
      </c>
      <c r="BM21" s="434">
        <f t="shared" si="17"/>
        <v>0</v>
      </c>
      <c r="BO21" s="663"/>
      <c r="BP21" s="2" t="s">
        <v>56</v>
      </c>
      <c r="BQ21" s="595">
        <f>'Biz Curves'!DM23</f>
        <v>0</v>
      </c>
      <c r="BR21" s="595">
        <f>'Biz Curves'!DN23</f>
        <v>0</v>
      </c>
      <c r="BS21" s="595">
        <f>'Biz Curves'!DO23</f>
        <v>0</v>
      </c>
      <c r="BT21" s="595">
        <f>'Biz Curves'!DP23</f>
        <v>0</v>
      </c>
      <c r="BU21" s="595">
        <f>'Biz Curves'!DQ23</f>
        <v>0</v>
      </c>
      <c r="BV21" s="595">
        <f>'Biz Curves'!DR23</f>
        <v>0</v>
      </c>
      <c r="BW21" s="595">
        <f>'Biz Curves'!DS23</f>
        <v>0</v>
      </c>
      <c r="BX21" s="595">
        <f>'Biz Curves'!DT23</f>
        <v>0</v>
      </c>
      <c r="BY21" s="595">
        <f>'Biz Curves'!DU23</f>
        <v>0</v>
      </c>
      <c r="BZ21" s="595">
        <f>'Biz Curves'!DV23</f>
        <v>0</v>
      </c>
      <c r="CA21" s="595">
        <f>'Biz Curves'!DW23</f>
        <v>0</v>
      </c>
      <c r="CB21" s="601">
        <f>'Biz Curves'!DX23</f>
        <v>0</v>
      </c>
      <c r="CC21" s="376">
        <v>0</v>
      </c>
      <c r="CD21" s="376">
        <v>0</v>
      </c>
      <c r="CE21" s="376">
        <v>0</v>
      </c>
      <c r="CF21" s="376">
        <v>0</v>
      </c>
      <c r="CG21" s="376">
        <v>0</v>
      </c>
      <c r="CH21" s="376">
        <v>0</v>
      </c>
      <c r="CI21" s="434">
        <f t="shared" si="18"/>
        <v>0</v>
      </c>
    </row>
    <row r="22" spans="1:88" ht="15.95" customHeight="1" x14ac:dyDescent="0.25">
      <c r="A22" s="663"/>
      <c r="B22" s="2" t="s">
        <v>55</v>
      </c>
      <c r="C22" s="595">
        <f>'Biz Curves'!BQ24</f>
        <v>0</v>
      </c>
      <c r="D22" s="595">
        <f>'Biz Curves'!BR24</f>
        <v>0</v>
      </c>
      <c r="E22" s="595">
        <f>'Biz Curves'!BS24</f>
        <v>44412.591460562937</v>
      </c>
      <c r="F22" s="595">
        <f>'Biz Curves'!BT24</f>
        <v>0</v>
      </c>
      <c r="G22" s="595">
        <f>'Biz Curves'!BU24</f>
        <v>0</v>
      </c>
      <c r="H22" s="595">
        <f>'Biz Curves'!BV24</f>
        <v>0</v>
      </c>
      <c r="I22" s="595">
        <f>'Biz Curves'!BW24</f>
        <v>0</v>
      </c>
      <c r="J22" s="595">
        <f>'Biz Curves'!BX24</f>
        <v>0</v>
      </c>
      <c r="K22" s="595">
        <f>'Biz Curves'!BY24</f>
        <v>0</v>
      </c>
      <c r="L22" s="595">
        <f>'Biz Curves'!BZ24</f>
        <v>0</v>
      </c>
      <c r="M22" s="595">
        <f>'Biz Curves'!CA24</f>
        <v>1762.3286274419177</v>
      </c>
      <c r="N22" s="601">
        <f>'Biz Curves'!CB24</f>
        <v>21905.9558667821</v>
      </c>
      <c r="O22" s="376">
        <v>0</v>
      </c>
      <c r="P22" s="376">
        <v>0</v>
      </c>
      <c r="Q22" s="376">
        <v>0</v>
      </c>
      <c r="R22" s="376">
        <v>0</v>
      </c>
      <c r="S22" s="376">
        <v>0</v>
      </c>
      <c r="T22" s="376">
        <v>0</v>
      </c>
      <c r="U22" s="434">
        <f t="shared" si="15"/>
        <v>68080.875954786956</v>
      </c>
      <c r="W22" s="663"/>
      <c r="X22" s="2" t="s">
        <v>55</v>
      </c>
      <c r="Y22" s="595">
        <f>'Biz Curves'!CG24</f>
        <v>0</v>
      </c>
      <c r="Z22" s="595">
        <f>'Biz Curves'!CH24</f>
        <v>0</v>
      </c>
      <c r="AA22" s="595">
        <f>'Biz Curves'!CI24</f>
        <v>38861.017527992568</v>
      </c>
      <c r="AB22" s="595">
        <f>'Biz Curves'!CJ24</f>
        <v>0</v>
      </c>
      <c r="AC22" s="595">
        <f>'Biz Curves'!CK24</f>
        <v>0</v>
      </c>
      <c r="AD22" s="595">
        <f>'Biz Curves'!CL24</f>
        <v>0</v>
      </c>
      <c r="AE22" s="595">
        <f>'Biz Curves'!CM24</f>
        <v>0</v>
      </c>
      <c r="AF22" s="595">
        <f>'Biz Curves'!CN24</f>
        <v>0</v>
      </c>
      <c r="AG22" s="595">
        <f>'Biz Curves'!CO24</f>
        <v>0</v>
      </c>
      <c r="AH22" s="595">
        <f>'Biz Curves'!CP24</f>
        <v>0</v>
      </c>
      <c r="AI22" s="595">
        <f>'Biz Curves'!CQ24</f>
        <v>1542.0375490116778</v>
      </c>
      <c r="AJ22" s="601">
        <f>'Biz Curves'!CR24</f>
        <v>19167.71138343434</v>
      </c>
      <c r="AK22" s="376">
        <v>0</v>
      </c>
      <c r="AL22" s="376">
        <v>0</v>
      </c>
      <c r="AM22" s="376">
        <v>0</v>
      </c>
      <c r="AN22" s="376">
        <v>0</v>
      </c>
      <c r="AO22" s="376">
        <v>0</v>
      </c>
      <c r="AP22" s="376">
        <v>0</v>
      </c>
      <c r="AQ22" s="434">
        <f t="shared" si="16"/>
        <v>59570.766460438586</v>
      </c>
      <c r="AS22" s="663"/>
      <c r="AT22" s="2" t="s">
        <v>55</v>
      </c>
      <c r="AU22" s="595">
        <f>'Biz Curves'!CW24</f>
        <v>0</v>
      </c>
      <c r="AV22" s="595">
        <f>'Biz Curves'!CX24</f>
        <v>0</v>
      </c>
      <c r="AW22" s="595">
        <f>'Biz Curves'!CY24</f>
        <v>0</v>
      </c>
      <c r="AX22" s="595">
        <f>'Biz Curves'!CZ24</f>
        <v>0</v>
      </c>
      <c r="AY22" s="595">
        <f>'Biz Curves'!DA24</f>
        <v>0</v>
      </c>
      <c r="AZ22" s="595">
        <f>'Biz Curves'!DB24</f>
        <v>0</v>
      </c>
      <c r="BA22" s="595">
        <f>'Biz Curves'!DC24</f>
        <v>0</v>
      </c>
      <c r="BB22" s="595">
        <f>'Biz Curves'!DD24</f>
        <v>0</v>
      </c>
      <c r="BC22" s="595">
        <f>'Biz Curves'!DE24</f>
        <v>0</v>
      </c>
      <c r="BD22" s="595">
        <f>'Biz Curves'!DF24</f>
        <v>0</v>
      </c>
      <c r="BE22" s="595">
        <f>'Biz Curves'!DG24</f>
        <v>0</v>
      </c>
      <c r="BF22" s="601">
        <f>'Biz Curves'!DH24</f>
        <v>0</v>
      </c>
      <c r="BG22" s="376">
        <v>0</v>
      </c>
      <c r="BH22" s="376">
        <v>0</v>
      </c>
      <c r="BI22" s="376">
        <v>0</v>
      </c>
      <c r="BJ22" s="376">
        <v>0</v>
      </c>
      <c r="BK22" s="376">
        <v>0</v>
      </c>
      <c r="BL22" s="376">
        <v>0</v>
      </c>
      <c r="BM22" s="434">
        <f t="shared" si="17"/>
        <v>0</v>
      </c>
      <c r="BO22" s="663"/>
      <c r="BP22" s="2" t="s">
        <v>55</v>
      </c>
      <c r="BQ22" s="595">
        <f>'Biz Curves'!DM24</f>
        <v>0</v>
      </c>
      <c r="BR22" s="595">
        <f>'Biz Curves'!DN24</f>
        <v>0</v>
      </c>
      <c r="BS22" s="595">
        <f>'Biz Curves'!DO24</f>
        <v>0</v>
      </c>
      <c r="BT22" s="595">
        <f>'Biz Curves'!DP24</f>
        <v>0</v>
      </c>
      <c r="BU22" s="595">
        <f>'Biz Curves'!DQ24</f>
        <v>0</v>
      </c>
      <c r="BV22" s="595">
        <f>'Biz Curves'!DR24</f>
        <v>0</v>
      </c>
      <c r="BW22" s="595">
        <f>'Biz Curves'!DS24</f>
        <v>0</v>
      </c>
      <c r="BX22" s="595">
        <f>'Biz Curves'!DT24</f>
        <v>0</v>
      </c>
      <c r="BY22" s="595">
        <f>'Biz Curves'!DU24</f>
        <v>0</v>
      </c>
      <c r="BZ22" s="595">
        <f>'Biz Curves'!DV24</f>
        <v>0</v>
      </c>
      <c r="CA22" s="595">
        <f>'Biz Curves'!DW24</f>
        <v>0</v>
      </c>
      <c r="CB22" s="601">
        <f>'Biz Curves'!DX24</f>
        <v>0</v>
      </c>
      <c r="CC22" s="376">
        <v>0</v>
      </c>
      <c r="CD22" s="376">
        <v>0</v>
      </c>
      <c r="CE22" s="376">
        <v>0</v>
      </c>
      <c r="CF22" s="376">
        <v>0</v>
      </c>
      <c r="CG22" s="376">
        <v>0</v>
      </c>
      <c r="CH22" s="376">
        <v>0</v>
      </c>
      <c r="CI22" s="434">
        <f t="shared" si="18"/>
        <v>0</v>
      </c>
    </row>
    <row r="23" spans="1:88" ht="15.95" customHeight="1" x14ac:dyDescent="0.25">
      <c r="A23" s="663"/>
      <c r="B23" s="2" t="s">
        <v>54</v>
      </c>
      <c r="C23" s="595">
        <f>'Biz Curves'!BQ25</f>
        <v>0</v>
      </c>
      <c r="D23" s="595">
        <f>'Biz Curves'!BR25</f>
        <v>0</v>
      </c>
      <c r="E23" s="595">
        <f>'Biz Curves'!BS25</f>
        <v>25128.246365746785</v>
      </c>
      <c r="F23" s="595">
        <f>'Biz Curves'!BT25</f>
        <v>1882.2705994871651</v>
      </c>
      <c r="G23" s="595">
        <f>'Biz Curves'!BU25</f>
        <v>970.89713283456024</v>
      </c>
      <c r="H23" s="595">
        <f>'Biz Curves'!BV25</f>
        <v>12023.780568754975</v>
      </c>
      <c r="I23" s="595">
        <f>'Biz Curves'!BW25</f>
        <v>970.89713283456024</v>
      </c>
      <c r="J23" s="595">
        <f>'Biz Curves'!BX25</f>
        <v>160794.58632765937</v>
      </c>
      <c r="K23" s="595">
        <f>'Biz Curves'!BY25</f>
        <v>130199.42191013432</v>
      </c>
      <c r="L23" s="595">
        <f>'Biz Curves'!BZ25</f>
        <v>212545.78445438869</v>
      </c>
      <c r="M23" s="595">
        <f>'Biz Curves'!CA25</f>
        <v>21606.843910221662</v>
      </c>
      <c r="N23" s="601">
        <f>'Biz Curves'!CB25</f>
        <v>268575.65708661504</v>
      </c>
      <c r="O23" s="376">
        <v>0</v>
      </c>
      <c r="P23" s="376">
        <v>0</v>
      </c>
      <c r="Q23" s="376">
        <v>0</v>
      </c>
      <c r="R23" s="376">
        <v>0</v>
      </c>
      <c r="S23" s="376">
        <v>0</v>
      </c>
      <c r="T23" s="376">
        <v>0</v>
      </c>
      <c r="U23" s="434">
        <f t="shared" si="15"/>
        <v>834698.38548867707</v>
      </c>
      <c r="W23" s="663"/>
      <c r="X23" s="2" t="s">
        <v>54</v>
      </c>
      <c r="Y23" s="595">
        <f>'Biz Curves'!CG25</f>
        <v>0</v>
      </c>
      <c r="Z23" s="595">
        <f>'Biz Curves'!CH25</f>
        <v>0</v>
      </c>
      <c r="AA23" s="595">
        <f>'Biz Curves'!CI25</f>
        <v>198655.60626379508</v>
      </c>
      <c r="AB23" s="595">
        <f>'Biz Curves'!CJ25</f>
        <v>92961.416346703059</v>
      </c>
      <c r="AC23" s="595">
        <f>'Biz Curves'!CK25</f>
        <v>746102.70062806248</v>
      </c>
      <c r="AD23" s="595">
        <f>'Biz Curves'!CL25</f>
        <v>1002407.63896315</v>
      </c>
      <c r="AE23" s="595">
        <f>'Biz Curves'!CM25</f>
        <v>378544.06195448834</v>
      </c>
      <c r="AF23" s="595">
        <f>'Biz Curves'!CN25</f>
        <v>1405610.3716946165</v>
      </c>
      <c r="AG23" s="595">
        <f>'Biz Curves'!CO25</f>
        <v>354245.17867087678</v>
      </c>
      <c r="AH23" s="595">
        <f>'Biz Curves'!CP25</f>
        <v>466885.11905733426</v>
      </c>
      <c r="AI23" s="595">
        <f>'Biz Curves'!CQ25</f>
        <v>184333.8217732418</v>
      </c>
      <c r="AJ23" s="601">
        <f>'Biz Curves'!CR25</f>
        <v>2291291.4774477822</v>
      </c>
      <c r="AK23" s="376">
        <v>0</v>
      </c>
      <c r="AL23" s="376">
        <v>0</v>
      </c>
      <c r="AM23" s="376">
        <v>0</v>
      </c>
      <c r="AN23" s="376">
        <v>0</v>
      </c>
      <c r="AO23" s="376">
        <v>0</v>
      </c>
      <c r="AP23" s="376">
        <v>0</v>
      </c>
      <c r="AQ23" s="434">
        <f t="shared" si="16"/>
        <v>7121037.3928000517</v>
      </c>
      <c r="AS23" s="663"/>
      <c r="AT23" s="2" t="s">
        <v>54</v>
      </c>
      <c r="AU23" s="595">
        <f>'Biz Curves'!CW25</f>
        <v>0</v>
      </c>
      <c r="AV23" s="595">
        <f>'Biz Curves'!CX25</f>
        <v>0</v>
      </c>
      <c r="AW23" s="595">
        <f>'Biz Curves'!CY25</f>
        <v>197155.60987600981</v>
      </c>
      <c r="AX23" s="595">
        <f>'Biz Curves'!CZ25</f>
        <v>0</v>
      </c>
      <c r="AY23" s="595">
        <f>'Biz Curves'!DA25</f>
        <v>6511.8890803059121</v>
      </c>
      <c r="AZ23" s="595">
        <f>'Biz Curves'!DB25</f>
        <v>93428.346439197077</v>
      </c>
      <c r="BA23" s="595">
        <f>'Biz Curves'!DC25</f>
        <v>211945.25680001965</v>
      </c>
      <c r="BB23" s="595">
        <f>'Biz Curves'!DD25</f>
        <v>0</v>
      </c>
      <c r="BC23" s="595">
        <f>'Biz Curves'!DE25</f>
        <v>0</v>
      </c>
      <c r="BD23" s="595">
        <f>'Biz Curves'!DF25</f>
        <v>591384.819243512</v>
      </c>
      <c r="BE23" s="595">
        <f>'Biz Curves'!DG25</f>
        <v>43665.817281867698</v>
      </c>
      <c r="BF23" s="601">
        <f>'Biz Curves'!DH25</f>
        <v>542771.33751837129</v>
      </c>
      <c r="BG23" s="376">
        <v>0</v>
      </c>
      <c r="BH23" s="376">
        <v>0</v>
      </c>
      <c r="BI23" s="376">
        <v>0</v>
      </c>
      <c r="BJ23" s="376">
        <v>0</v>
      </c>
      <c r="BK23" s="376">
        <v>0</v>
      </c>
      <c r="BL23" s="376">
        <v>0</v>
      </c>
      <c r="BM23" s="434">
        <f t="shared" si="17"/>
        <v>1686863.0762392832</v>
      </c>
      <c r="BO23" s="663"/>
      <c r="BP23" s="2" t="s">
        <v>54</v>
      </c>
      <c r="BQ23" s="595">
        <f>'Biz Curves'!DM25</f>
        <v>0</v>
      </c>
      <c r="BR23" s="595">
        <f>'Biz Curves'!DN25</f>
        <v>0</v>
      </c>
      <c r="BS23" s="595">
        <f>'Biz Curves'!DO25</f>
        <v>502883.70961604349</v>
      </c>
      <c r="BT23" s="595">
        <f>'Biz Curves'!DP25</f>
        <v>0</v>
      </c>
      <c r="BU23" s="595">
        <f>'Biz Curves'!DQ25</f>
        <v>0</v>
      </c>
      <c r="BV23" s="595">
        <f>'Biz Curves'!DR25</f>
        <v>10416.641581842181</v>
      </c>
      <c r="BW23" s="595">
        <f>'Biz Curves'!DS25</f>
        <v>0</v>
      </c>
      <c r="BX23" s="595">
        <f>'Biz Curves'!DT25</f>
        <v>0</v>
      </c>
      <c r="BY23" s="595">
        <f>'Biz Curves'!DU25</f>
        <v>0</v>
      </c>
      <c r="BZ23" s="595">
        <f>'Biz Curves'!DV25</f>
        <v>0</v>
      </c>
      <c r="CA23" s="595">
        <f>'Biz Curves'!DW25</f>
        <v>20368.185544752225</v>
      </c>
      <c r="CB23" s="601">
        <f>'Biz Curves'!DX25</f>
        <v>253178.98528234439</v>
      </c>
      <c r="CC23" s="376">
        <v>0</v>
      </c>
      <c r="CD23" s="376">
        <v>0</v>
      </c>
      <c r="CE23" s="376">
        <v>0</v>
      </c>
      <c r="CF23" s="376">
        <v>0</v>
      </c>
      <c r="CG23" s="376">
        <v>0</v>
      </c>
      <c r="CH23" s="376">
        <v>0</v>
      </c>
      <c r="CI23" s="434">
        <f t="shared" si="18"/>
        <v>786847.52202498226</v>
      </c>
    </row>
    <row r="24" spans="1:88" ht="15.95" customHeight="1" x14ac:dyDescent="0.25">
      <c r="A24" s="663"/>
      <c r="B24" s="2" t="s">
        <v>53</v>
      </c>
      <c r="C24" s="595">
        <f>'Biz Curves'!BQ26</f>
        <v>0</v>
      </c>
      <c r="D24" s="595">
        <f>'Biz Curves'!BR26</f>
        <v>0</v>
      </c>
      <c r="E24" s="595">
        <f>'Biz Curves'!BS26</f>
        <v>0</v>
      </c>
      <c r="F24" s="595">
        <f>'Biz Curves'!BT26</f>
        <v>0</v>
      </c>
      <c r="G24" s="595">
        <f>'Biz Curves'!BU26</f>
        <v>0</v>
      </c>
      <c r="H24" s="595">
        <f>'Biz Curves'!BV26</f>
        <v>0</v>
      </c>
      <c r="I24" s="595">
        <f>'Biz Curves'!BW26</f>
        <v>0</v>
      </c>
      <c r="J24" s="595">
        <f>'Biz Curves'!BX26</f>
        <v>0</v>
      </c>
      <c r="K24" s="595">
        <f>'Biz Curves'!BY26</f>
        <v>0</v>
      </c>
      <c r="L24" s="595">
        <f>'Biz Curves'!BZ26</f>
        <v>0</v>
      </c>
      <c r="M24" s="595">
        <f>'Biz Curves'!CA26</f>
        <v>0</v>
      </c>
      <c r="N24" s="601">
        <f>'Biz Curves'!CB26</f>
        <v>0</v>
      </c>
      <c r="O24" s="376">
        <v>0</v>
      </c>
      <c r="P24" s="376">
        <v>0</v>
      </c>
      <c r="Q24" s="376">
        <v>0</v>
      </c>
      <c r="R24" s="376">
        <v>0</v>
      </c>
      <c r="S24" s="376">
        <v>0</v>
      </c>
      <c r="T24" s="376">
        <v>0</v>
      </c>
      <c r="U24" s="434">
        <f t="shared" si="15"/>
        <v>0</v>
      </c>
      <c r="W24" s="663"/>
      <c r="X24" s="2" t="s">
        <v>53</v>
      </c>
      <c r="Y24" s="595">
        <f>'Biz Curves'!CG26</f>
        <v>0</v>
      </c>
      <c r="Z24" s="595">
        <f>'Biz Curves'!CH26</f>
        <v>0</v>
      </c>
      <c r="AA24" s="595">
        <f>'Biz Curves'!CI26</f>
        <v>0</v>
      </c>
      <c r="AB24" s="595">
        <f>'Biz Curves'!CJ26</f>
        <v>0</v>
      </c>
      <c r="AC24" s="595">
        <f>'Biz Curves'!CK26</f>
        <v>0</v>
      </c>
      <c r="AD24" s="595">
        <f>'Biz Curves'!CL26</f>
        <v>0</v>
      </c>
      <c r="AE24" s="595">
        <f>'Biz Curves'!CM26</f>
        <v>0</v>
      </c>
      <c r="AF24" s="595">
        <f>'Biz Curves'!CN26</f>
        <v>0</v>
      </c>
      <c r="AG24" s="595">
        <f>'Biz Curves'!CO26</f>
        <v>0</v>
      </c>
      <c r="AH24" s="595">
        <f>'Biz Curves'!CP26</f>
        <v>0</v>
      </c>
      <c r="AI24" s="595">
        <f>'Biz Curves'!CQ26</f>
        <v>0</v>
      </c>
      <c r="AJ24" s="601">
        <f>'Biz Curves'!CR26</f>
        <v>0</v>
      </c>
      <c r="AK24" s="376">
        <v>0</v>
      </c>
      <c r="AL24" s="376">
        <v>0</v>
      </c>
      <c r="AM24" s="376">
        <v>0</v>
      </c>
      <c r="AN24" s="376">
        <v>0</v>
      </c>
      <c r="AO24" s="376">
        <v>0</v>
      </c>
      <c r="AP24" s="376">
        <v>0</v>
      </c>
      <c r="AQ24" s="434">
        <f t="shared" si="16"/>
        <v>0</v>
      </c>
      <c r="AS24" s="663"/>
      <c r="AT24" s="2" t="s">
        <v>53</v>
      </c>
      <c r="AU24" s="595">
        <f>'Biz Curves'!CW26</f>
        <v>0</v>
      </c>
      <c r="AV24" s="595">
        <f>'Biz Curves'!CX26</f>
        <v>0</v>
      </c>
      <c r="AW24" s="595">
        <f>'Biz Curves'!CY26</f>
        <v>0</v>
      </c>
      <c r="AX24" s="595">
        <f>'Biz Curves'!CZ26</f>
        <v>0</v>
      </c>
      <c r="AY24" s="595">
        <f>'Biz Curves'!DA26</f>
        <v>0</v>
      </c>
      <c r="AZ24" s="595">
        <f>'Biz Curves'!DB26</f>
        <v>0</v>
      </c>
      <c r="BA24" s="595">
        <f>'Biz Curves'!DC26</f>
        <v>0</v>
      </c>
      <c r="BB24" s="595">
        <f>'Biz Curves'!DD26</f>
        <v>0</v>
      </c>
      <c r="BC24" s="595">
        <f>'Biz Curves'!DE26</f>
        <v>0</v>
      </c>
      <c r="BD24" s="595">
        <f>'Biz Curves'!DF26</f>
        <v>0</v>
      </c>
      <c r="BE24" s="595">
        <f>'Biz Curves'!DG26</f>
        <v>0</v>
      </c>
      <c r="BF24" s="601">
        <f>'Biz Curves'!DH26</f>
        <v>0</v>
      </c>
      <c r="BG24" s="376">
        <v>0</v>
      </c>
      <c r="BH24" s="376">
        <v>0</v>
      </c>
      <c r="BI24" s="376">
        <v>0</v>
      </c>
      <c r="BJ24" s="376">
        <v>0</v>
      </c>
      <c r="BK24" s="376">
        <v>0</v>
      </c>
      <c r="BL24" s="376">
        <v>0</v>
      </c>
      <c r="BM24" s="434">
        <f t="shared" si="17"/>
        <v>0</v>
      </c>
      <c r="BO24" s="663"/>
      <c r="BP24" s="2" t="s">
        <v>53</v>
      </c>
      <c r="BQ24" s="595">
        <f>'Biz Curves'!DM26</f>
        <v>0</v>
      </c>
      <c r="BR24" s="595">
        <f>'Biz Curves'!DN26</f>
        <v>0</v>
      </c>
      <c r="BS24" s="595">
        <f>'Biz Curves'!DO26</f>
        <v>0</v>
      </c>
      <c r="BT24" s="595">
        <f>'Biz Curves'!DP26</f>
        <v>0</v>
      </c>
      <c r="BU24" s="595">
        <f>'Biz Curves'!DQ26</f>
        <v>0</v>
      </c>
      <c r="BV24" s="595">
        <f>'Biz Curves'!DR26</f>
        <v>0</v>
      </c>
      <c r="BW24" s="595">
        <f>'Biz Curves'!DS26</f>
        <v>0</v>
      </c>
      <c r="BX24" s="595">
        <f>'Biz Curves'!DT26</f>
        <v>0</v>
      </c>
      <c r="BY24" s="595">
        <f>'Biz Curves'!DU26</f>
        <v>0</v>
      </c>
      <c r="BZ24" s="595">
        <f>'Biz Curves'!DV26</f>
        <v>0</v>
      </c>
      <c r="CA24" s="595">
        <f>'Biz Curves'!DW26</f>
        <v>0</v>
      </c>
      <c r="CB24" s="601">
        <f>'Biz Curves'!DX26</f>
        <v>0</v>
      </c>
      <c r="CC24" s="376">
        <v>0</v>
      </c>
      <c r="CD24" s="376">
        <v>0</v>
      </c>
      <c r="CE24" s="376">
        <v>0</v>
      </c>
      <c r="CF24" s="376">
        <v>0</v>
      </c>
      <c r="CG24" s="376">
        <v>0</v>
      </c>
      <c r="CH24" s="376">
        <v>0</v>
      </c>
      <c r="CI24" s="434">
        <f t="shared" si="18"/>
        <v>0</v>
      </c>
    </row>
    <row r="25" spans="1:88" ht="15.95" customHeight="1" x14ac:dyDescent="0.25">
      <c r="A25" s="663"/>
      <c r="B25" s="2" t="s">
        <v>52</v>
      </c>
      <c r="C25" s="595">
        <f>'Biz Curves'!BQ27</f>
        <v>0</v>
      </c>
      <c r="D25" s="595">
        <f>'Biz Curves'!BR27</f>
        <v>0</v>
      </c>
      <c r="E25" s="595">
        <f>'Biz Curves'!BS27</f>
        <v>0</v>
      </c>
      <c r="F25" s="595">
        <f>'Biz Curves'!BT27</f>
        <v>0</v>
      </c>
      <c r="G25" s="595">
        <f>'Biz Curves'!BU27</f>
        <v>0</v>
      </c>
      <c r="H25" s="595">
        <f>'Biz Curves'!BV27</f>
        <v>0</v>
      </c>
      <c r="I25" s="595">
        <f>'Biz Curves'!BW27</f>
        <v>0</v>
      </c>
      <c r="J25" s="595">
        <f>'Biz Curves'!BX27</f>
        <v>0</v>
      </c>
      <c r="K25" s="595">
        <f>'Biz Curves'!BY27</f>
        <v>0</v>
      </c>
      <c r="L25" s="595">
        <f>'Biz Curves'!BZ27</f>
        <v>0</v>
      </c>
      <c r="M25" s="595">
        <f>'Biz Curves'!CA27</f>
        <v>0</v>
      </c>
      <c r="N25" s="601">
        <f>'Biz Curves'!CB27</f>
        <v>0</v>
      </c>
      <c r="O25" s="376">
        <v>0</v>
      </c>
      <c r="P25" s="376">
        <v>0</v>
      </c>
      <c r="Q25" s="376">
        <v>0</v>
      </c>
      <c r="R25" s="376">
        <v>0</v>
      </c>
      <c r="S25" s="376">
        <v>0</v>
      </c>
      <c r="T25" s="376">
        <v>0</v>
      </c>
      <c r="U25" s="434">
        <f t="shared" si="15"/>
        <v>0</v>
      </c>
      <c r="W25" s="663"/>
      <c r="X25" s="2" t="s">
        <v>52</v>
      </c>
      <c r="Y25" s="595">
        <f>'Biz Curves'!CG27</f>
        <v>0</v>
      </c>
      <c r="Z25" s="595">
        <f>'Biz Curves'!CH27</f>
        <v>0</v>
      </c>
      <c r="AA25" s="595">
        <f>'Biz Curves'!CI27</f>
        <v>0</v>
      </c>
      <c r="AB25" s="595">
        <f>'Biz Curves'!CJ27</f>
        <v>0</v>
      </c>
      <c r="AC25" s="595">
        <f>'Biz Curves'!CK27</f>
        <v>0</v>
      </c>
      <c r="AD25" s="595">
        <f>'Biz Curves'!CL27</f>
        <v>0</v>
      </c>
      <c r="AE25" s="595">
        <f>'Biz Curves'!CM27</f>
        <v>0</v>
      </c>
      <c r="AF25" s="595">
        <f>'Biz Curves'!CN27</f>
        <v>0</v>
      </c>
      <c r="AG25" s="595">
        <f>'Biz Curves'!CO27</f>
        <v>0</v>
      </c>
      <c r="AH25" s="595">
        <f>'Biz Curves'!CP27</f>
        <v>0</v>
      </c>
      <c r="AI25" s="595">
        <f>'Biz Curves'!CQ27</f>
        <v>0</v>
      </c>
      <c r="AJ25" s="601">
        <f>'Biz Curves'!CR27</f>
        <v>0</v>
      </c>
      <c r="AK25" s="376">
        <v>0</v>
      </c>
      <c r="AL25" s="376">
        <v>0</v>
      </c>
      <c r="AM25" s="376">
        <v>0</v>
      </c>
      <c r="AN25" s="376">
        <v>0</v>
      </c>
      <c r="AO25" s="376">
        <v>0</v>
      </c>
      <c r="AP25" s="376">
        <v>0</v>
      </c>
      <c r="AQ25" s="434">
        <f t="shared" si="16"/>
        <v>0</v>
      </c>
      <c r="AS25" s="663"/>
      <c r="AT25" s="2" t="s">
        <v>52</v>
      </c>
      <c r="AU25" s="595">
        <f>'Biz Curves'!CW27</f>
        <v>0</v>
      </c>
      <c r="AV25" s="595">
        <f>'Biz Curves'!CX27</f>
        <v>0</v>
      </c>
      <c r="AW25" s="595">
        <f>'Biz Curves'!CY27</f>
        <v>0</v>
      </c>
      <c r="AX25" s="595">
        <f>'Biz Curves'!CZ27</f>
        <v>0</v>
      </c>
      <c r="AY25" s="595">
        <f>'Biz Curves'!DA27</f>
        <v>0</v>
      </c>
      <c r="AZ25" s="595">
        <f>'Biz Curves'!DB27</f>
        <v>0</v>
      </c>
      <c r="BA25" s="595">
        <f>'Biz Curves'!DC27</f>
        <v>0</v>
      </c>
      <c r="BB25" s="595">
        <f>'Biz Curves'!DD27</f>
        <v>0</v>
      </c>
      <c r="BC25" s="595">
        <f>'Biz Curves'!DE27</f>
        <v>0</v>
      </c>
      <c r="BD25" s="595">
        <f>'Biz Curves'!DF27</f>
        <v>0</v>
      </c>
      <c r="BE25" s="595">
        <f>'Biz Curves'!DG27</f>
        <v>0</v>
      </c>
      <c r="BF25" s="601">
        <f>'Biz Curves'!DH27</f>
        <v>0</v>
      </c>
      <c r="BG25" s="376">
        <v>0</v>
      </c>
      <c r="BH25" s="376">
        <v>0</v>
      </c>
      <c r="BI25" s="376">
        <v>0</v>
      </c>
      <c r="BJ25" s="376">
        <v>0</v>
      </c>
      <c r="BK25" s="376">
        <v>0</v>
      </c>
      <c r="BL25" s="376">
        <v>0</v>
      </c>
      <c r="BM25" s="434">
        <f t="shared" si="17"/>
        <v>0</v>
      </c>
      <c r="BO25" s="663"/>
      <c r="BP25" s="2" t="s">
        <v>52</v>
      </c>
      <c r="BQ25" s="595">
        <f>'Biz Curves'!DM27</f>
        <v>0</v>
      </c>
      <c r="BR25" s="595">
        <f>'Biz Curves'!DN27</f>
        <v>0</v>
      </c>
      <c r="BS25" s="595">
        <f>'Biz Curves'!DO27</f>
        <v>0</v>
      </c>
      <c r="BT25" s="595">
        <f>'Biz Curves'!DP27</f>
        <v>0</v>
      </c>
      <c r="BU25" s="595">
        <f>'Biz Curves'!DQ27</f>
        <v>0</v>
      </c>
      <c r="BV25" s="595">
        <f>'Biz Curves'!DR27</f>
        <v>0</v>
      </c>
      <c r="BW25" s="595">
        <f>'Biz Curves'!DS27</f>
        <v>0</v>
      </c>
      <c r="BX25" s="595">
        <f>'Biz Curves'!DT27</f>
        <v>0</v>
      </c>
      <c r="BY25" s="595">
        <f>'Biz Curves'!DU27</f>
        <v>0</v>
      </c>
      <c r="BZ25" s="595">
        <f>'Biz Curves'!DV27</f>
        <v>0</v>
      </c>
      <c r="CA25" s="595">
        <f>'Biz Curves'!DW27</f>
        <v>0</v>
      </c>
      <c r="CB25" s="601">
        <f>'Biz Curves'!DX27</f>
        <v>0</v>
      </c>
      <c r="CC25" s="376">
        <v>0</v>
      </c>
      <c r="CD25" s="376">
        <v>0</v>
      </c>
      <c r="CE25" s="376">
        <v>0</v>
      </c>
      <c r="CF25" s="376">
        <v>0</v>
      </c>
      <c r="CG25" s="376">
        <v>0</v>
      </c>
      <c r="CH25" s="376">
        <v>0</v>
      </c>
      <c r="CI25" s="434">
        <f t="shared" si="18"/>
        <v>0</v>
      </c>
    </row>
    <row r="26" spans="1:88" ht="15.95" customHeight="1" x14ac:dyDescent="0.25">
      <c r="A26" s="663"/>
      <c r="B26" s="2" t="s">
        <v>51</v>
      </c>
      <c r="C26" s="595">
        <f>'Biz Curves'!BQ28</f>
        <v>0</v>
      </c>
      <c r="D26" s="595">
        <f>'Biz Curves'!BR28</f>
        <v>0</v>
      </c>
      <c r="E26" s="595">
        <f>'Biz Curves'!BS28</f>
        <v>0</v>
      </c>
      <c r="F26" s="595">
        <f>'Biz Curves'!BT28</f>
        <v>111091.00231758929</v>
      </c>
      <c r="G26" s="595">
        <f>'Biz Curves'!BU28</f>
        <v>11047.592443370908</v>
      </c>
      <c r="H26" s="595">
        <f>'Biz Curves'!BV28</f>
        <v>0</v>
      </c>
      <c r="I26" s="595">
        <f>'Biz Curves'!BW28</f>
        <v>73204.850166843418</v>
      </c>
      <c r="J26" s="595">
        <f>'Biz Curves'!BX28</f>
        <v>35870.283989383657</v>
      </c>
      <c r="K26" s="595">
        <f>'Biz Curves'!BY28</f>
        <v>424434.16308450111</v>
      </c>
      <c r="L26" s="595">
        <f>'Biz Curves'!BZ28</f>
        <v>0</v>
      </c>
      <c r="M26" s="595">
        <f>'Biz Curves'!CA28</f>
        <v>26016.6545476758</v>
      </c>
      <c r="N26" s="601">
        <f>'Biz Curves'!CB28</f>
        <v>323390.13135703333</v>
      </c>
      <c r="O26" s="376">
        <v>0</v>
      </c>
      <c r="P26" s="376">
        <v>0</v>
      </c>
      <c r="Q26" s="376">
        <v>0</v>
      </c>
      <c r="R26" s="376">
        <v>0</v>
      </c>
      <c r="S26" s="376">
        <v>0</v>
      </c>
      <c r="T26" s="376">
        <v>0</v>
      </c>
      <c r="U26" s="434">
        <f t="shared" si="15"/>
        <v>1005054.6779063975</v>
      </c>
      <c r="W26" s="663"/>
      <c r="X26" s="2" t="s">
        <v>51</v>
      </c>
      <c r="Y26" s="595">
        <f>'Biz Curves'!CG28</f>
        <v>0</v>
      </c>
      <c r="Z26" s="595">
        <f>'Biz Curves'!CH28</f>
        <v>0</v>
      </c>
      <c r="AA26" s="595">
        <f>'Biz Curves'!CI28</f>
        <v>181256.17726474087</v>
      </c>
      <c r="AB26" s="595">
        <f>'Biz Curves'!CJ28</f>
        <v>86339.739170994886</v>
      </c>
      <c r="AC26" s="595">
        <f>'Biz Curves'!CK28</f>
        <v>95837.070797360197</v>
      </c>
      <c r="AD26" s="595">
        <f>'Biz Curves'!CL28</f>
        <v>2409175.415277971</v>
      </c>
      <c r="AE26" s="595">
        <f>'Biz Curves'!CM28</f>
        <v>286072.06241861469</v>
      </c>
      <c r="AF26" s="595">
        <f>'Biz Curves'!CN28</f>
        <v>1620045.0404891788</v>
      </c>
      <c r="AG26" s="595">
        <f>'Biz Curves'!CO28</f>
        <v>525611.16811245144</v>
      </c>
      <c r="AH26" s="595">
        <f>'Biz Curves'!CP28</f>
        <v>1310097.3741909135</v>
      </c>
      <c r="AI26" s="595">
        <f>'Biz Curves'!CQ28</f>
        <v>258498.16991826775</v>
      </c>
      <c r="AJ26" s="601">
        <f>'Biz Curves'!CR28</f>
        <v>3213163.2056009052</v>
      </c>
      <c r="AK26" s="376">
        <v>0</v>
      </c>
      <c r="AL26" s="376">
        <v>0</v>
      </c>
      <c r="AM26" s="376">
        <v>0</v>
      </c>
      <c r="AN26" s="376">
        <v>0</v>
      </c>
      <c r="AO26" s="376">
        <v>0</v>
      </c>
      <c r="AP26" s="376">
        <v>0</v>
      </c>
      <c r="AQ26" s="434">
        <f t="shared" si="16"/>
        <v>9986095.4232413992</v>
      </c>
      <c r="AS26" s="663"/>
      <c r="AT26" s="2" t="s">
        <v>51</v>
      </c>
      <c r="AU26" s="595">
        <f>'Biz Curves'!CW28</f>
        <v>0</v>
      </c>
      <c r="AV26" s="595">
        <f>'Biz Curves'!CX28</f>
        <v>0</v>
      </c>
      <c r="AW26" s="595">
        <f>'Biz Curves'!CY28</f>
        <v>0</v>
      </c>
      <c r="AX26" s="595">
        <f>'Biz Curves'!CZ28</f>
        <v>0</v>
      </c>
      <c r="AY26" s="595">
        <f>'Biz Curves'!DA28</f>
        <v>0</v>
      </c>
      <c r="AZ26" s="595">
        <f>'Biz Curves'!DB28</f>
        <v>35203.618928145755</v>
      </c>
      <c r="BA26" s="595">
        <f>'Biz Curves'!DC28</f>
        <v>3564255.9670052868</v>
      </c>
      <c r="BB26" s="595">
        <f>'Biz Curves'!DD28</f>
        <v>0</v>
      </c>
      <c r="BC26" s="595">
        <f>'Biz Curves'!DE28</f>
        <v>68355.655495220111</v>
      </c>
      <c r="BD26" s="595">
        <f>'Biz Curves'!DF28</f>
        <v>62681.065985873713</v>
      </c>
      <c r="BE26" s="595">
        <f>'Biz Curves'!DG28</f>
        <v>148029.20119986293</v>
      </c>
      <c r="BF26" s="601">
        <f>'Biz Curves'!DH28</f>
        <v>1840020.6964725587</v>
      </c>
      <c r="BG26" s="376">
        <v>0</v>
      </c>
      <c r="BH26" s="376">
        <v>0</v>
      </c>
      <c r="BI26" s="376">
        <v>0</v>
      </c>
      <c r="BJ26" s="376">
        <v>0</v>
      </c>
      <c r="BK26" s="376">
        <v>0</v>
      </c>
      <c r="BL26" s="376">
        <v>0</v>
      </c>
      <c r="BM26" s="434">
        <f t="shared" si="17"/>
        <v>5718546.2050869484</v>
      </c>
      <c r="BO26" s="663"/>
      <c r="BP26" s="2" t="s">
        <v>51</v>
      </c>
      <c r="BQ26" s="595">
        <f>'Biz Curves'!DM28</f>
        <v>0</v>
      </c>
      <c r="BR26" s="595">
        <f>'Biz Curves'!DN28</f>
        <v>0</v>
      </c>
      <c r="BS26" s="595">
        <f>'Biz Curves'!DO28</f>
        <v>0</v>
      </c>
      <c r="BT26" s="595">
        <f>'Biz Curves'!DP28</f>
        <v>0</v>
      </c>
      <c r="BU26" s="595">
        <f>'Biz Curves'!DQ28</f>
        <v>0</v>
      </c>
      <c r="BV26" s="595">
        <f>'Biz Curves'!DR28</f>
        <v>15080.651514232726</v>
      </c>
      <c r="BW26" s="595">
        <f>'Biz Curves'!DS28</f>
        <v>0</v>
      </c>
      <c r="BX26" s="595">
        <f>'Biz Curves'!DT28</f>
        <v>0</v>
      </c>
      <c r="BY26" s="595">
        <f>'Biz Curves'!DU28</f>
        <v>0</v>
      </c>
      <c r="BZ26" s="595">
        <f>'Biz Curves'!DV28</f>
        <v>0</v>
      </c>
      <c r="CA26" s="595">
        <f>'Biz Curves'!DW28</f>
        <v>598.41281514966943</v>
      </c>
      <c r="CB26" s="601">
        <f>'Biz Curves'!DX28</f>
        <v>7438.3429484507615</v>
      </c>
      <c r="CC26" s="376">
        <v>0</v>
      </c>
      <c r="CD26" s="376">
        <v>0</v>
      </c>
      <c r="CE26" s="376">
        <v>0</v>
      </c>
      <c r="CF26" s="376">
        <v>0</v>
      </c>
      <c r="CG26" s="376">
        <v>0</v>
      </c>
      <c r="CH26" s="376">
        <v>0</v>
      </c>
      <c r="CI26" s="434">
        <f t="shared" si="18"/>
        <v>23117.407277833157</v>
      </c>
    </row>
    <row r="27" spans="1:88" ht="15.95" customHeight="1" x14ac:dyDescent="0.25">
      <c r="A27" s="663"/>
      <c r="B27" s="2" t="s">
        <v>50</v>
      </c>
      <c r="C27" s="595">
        <f>'Biz Curves'!BQ29</f>
        <v>0</v>
      </c>
      <c r="D27" s="595">
        <f>'Biz Curves'!BR29</f>
        <v>0</v>
      </c>
      <c r="E27" s="595">
        <f>'Biz Curves'!BS29</f>
        <v>0</v>
      </c>
      <c r="F27" s="595">
        <f>'Biz Curves'!BT29</f>
        <v>0</v>
      </c>
      <c r="G27" s="595">
        <f>'Biz Curves'!BU29</f>
        <v>0</v>
      </c>
      <c r="H27" s="595">
        <f>'Biz Curves'!BV29</f>
        <v>0</v>
      </c>
      <c r="I27" s="595">
        <f>'Biz Curves'!BW29</f>
        <v>0</v>
      </c>
      <c r="J27" s="595">
        <f>'Biz Curves'!BX29</f>
        <v>0</v>
      </c>
      <c r="K27" s="595">
        <f>'Biz Curves'!BY29</f>
        <v>0</v>
      </c>
      <c r="L27" s="595">
        <f>'Biz Curves'!BZ29</f>
        <v>0</v>
      </c>
      <c r="M27" s="595">
        <f>'Biz Curves'!CA29</f>
        <v>0</v>
      </c>
      <c r="N27" s="601">
        <f>'Biz Curves'!CB29</f>
        <v>0</v>
      </c>
      <c r="O27" s="376">
        <v>0</v>
      </c>
      <c r="P27" s="376">
        <v>0</v>
      </c>
      <c r="Q27" s="376">
        <v>0</v>
      </c>
      <c r="R27" s="376">
        <v>0</v>
      </c>
      <c r="S27" s="376">
        <v>0</v>
      </c>
      <c r="T27" s="376">
        <v>0</v>
      </c>
      <c r="U27" s="434">
        <f t="shared" si="15"/>
        <v>0</v>
      </c>
      <c r="W27" s="663"/>
      <c r="X27" s="2" t="s">
        <v>50</v>
      </c>
      <c r="Y27" s="595">
        <f>'Biz Curves'!CG29</f>
        <v>0</v>
      </c>
      <c r="Z27" s="595">
        <f>'Biz Curves'!CH29</f>
        <v>0</v>
      </c>
      <c r="AA27" s="595">
        <f>'Biz Curves'!CI29</f>
        <v>0</v>
      </c>
      <c r="AB27" s="595">
        <f>'Biz Curves'!CJ29</f>
        <v>0</v>
      </c>
      <c r="AC27" s="595">
        <f>'Biz Curves'!CK29</f>
        <v>0</v>
      </c>
      <c r="AD27" s="595">
        <f>'Biz Curves'!CL29</f>
        <v>0</v>
      </c>
      <c r="AE27" s="595">
        <f>'Biz Curves'!CM29</f>
        <v>0</v>
      </c>
      <c r="AF27" s="595">
        <f>'Biz Curves'!CN29</f>
        <v>0</v>
      </c>
      <c r="AG27" s="595">
        <f>'Biz Curves'!CO29</f>
        <v>0</v>
      </c>
      <c r="AH27" s="595">
        <f>'Biz Curves'!CP29</f>
        <v>93856.916835707161</v>
      </c>
      <c r="AI27" s="595">
        <f>'Biz Curves'!CQ29</f>
        <v>3724.3206483431231</v>
      </c>
      <c r="AJ27" s="601">
        <f>'Biz Curves'!CR29</f>
        <v>46293.751622688556</v>
      </c>
      <c r="AK27" s="376">
        <v>0</v>
      </c>
      <c r="AL27" s="376">
        <v>0</v>
      </c>
      <c r="AM27" s="376">
        <v>0</v>
      </c>
      <c r="AN27" s="376">
        <v>0</v>
      </c>
      <c r="AO27" s="376">
        <v>0</v>
      </c>
      <c r="AP27" s="376">
        <v>0</v>
      </c>
      <c r="AQ27" s="434">
        <f t="shared" si="16"/>
        <v>143874.98910673885</v>
      </c>
      <c r="AS27" s="663"/>
      <c r="AT27" s="2" t="s">
        <v>50</v>
      </c>
      <c r="AU27" s="595">
        <f>'Biz Curves'!CW29</f>
        <v>0</v>
      </c>
      <c r="AV27" s="595">
        <f>'Biz Curves'!CX29</f>
        <v>0</v>
      </c>
      <c r="AW27" s="595">
        <f>'Biz Curves'!CY29</f>
        <v>0</v>
      </c>
      <c r="AX27" s="595">
        <f>'Biz Curves'!CZ29</f>
        <v>0</v>
      </c>
      <c r="AY27" s="595">
        <f>'Biz Curves'!DA29</f>
        <v>0</v>
      </c>
      <c r="AZ27" s="595">
        <f>'Biz Curves'!DB29</f>
        <v>0</v>
      </c>
      <c r="BA27" s="595">
        <f>'Biz Curves'!DC29</f>
        <v>0</v>
      </c>
      <c r="BB27" s="595">
        <f>'Biz Curves'!DD29</f>
        <v>0</v>
      </c>
      <c r="BC27" s="595">
        <f>'Biz Curves'!DE29</f>
        <v>0</v>
      </c>
      <c r="BD27" s="595">
        <f>'Biz Curves'!DF29</f>
        <v>0</v>
      </c>
      <c r="BE27" s="595">
        <f>'Biz Curves'!DG29</f>
        <v>0</v>
      </c>
      <c r="BF27" s="601">
        <f>'Biz Curves'!DH29</f>
        <v>0</v>
      </c>
      <c r="BG27" s="376">
        <v>0</v>
      </c>
      <c r="BH27" s="376">
        <v>0</v>
      </c>
      <c r="BI27" s="376">
        <v>0</v>
      </c>
      <c r="BJ27" s="376">
        <v>0</v>
      </c>
      <c r="BK27" s="376">
        <v>0</v>
      </c>
      <c r="BL27" s="376">
        <v>0</v>
      </c>
      <c r="BM27" s="434">
        <f t="shared" si="17"/>
        <v>0</v>
      </c>
      <c r="BO27" s="663"/>
      <c r="BP27" s="2" t="s">
        <v>50</v>
      </c>
      <c r="BQ27" s="595">
        <f>'Biz Curves'!DM29</f>
        <v>0</v>
      </c>
      <c r="BR27" s="595">
        <f>'Biz Curves'!DN29</f>
        <v>0</v>
      </c>
      <c r="BS27" s="595">
        <f>'Biz Curves'!DO29</f>
        <v>0</v>
      </c>
      <c r="BT27" s="595">
        <f>'Biz Curves'!DP29</f>
        <v>0</v>
      </c>
      <c r="BU27" s="595">
        <f>'Biz Curves'!DQ29</f>
        <v>0</v>
      </c>
      <c r="BV27" s="595">
        <f>'Biz Curves'!DR29</f>
        <v>0</v>
      </c>
      <c r="BW27" s="595">
        <f>'Biz Curves'!DS29</f>
        <v>0</v>
      </c>
      <c r="BX27" s="595">
        <f>'Biz Curves'!DT29</f>
        <v>0</v>
      </c>
      <c r="BY27" s="595">
        <f>'Biz Curves'!DU29</f>
        <v>0</v>
      </c>
      <c r="BZ27" s="595">
        <f>'Biz Curves'!DV29</f>
        <v>0</v>
      </c>
      <c r="CA27" s="595">
        <f>'Biz Curves'!DW29</f>
        <v>0</v>
      </c>
      <c r="CB27" s="601">
        <f>'Biz Curves'!DX29</f>
        <v>0</v>
      </c>
      <c r="CC27" s="376">
        <v>0</v>
      </c>
      <c r="CD27" s="376">
        <v>0</v>
      </c>
      <c r="CE27" s="376">
        <v>0</v>
      </c>
      <c r="CF27" s="376">
        <v>0</v>
      </c>
      <c r="CG27" s="376">
        <v>0</v>
      </c>
      <c r="CH27" s="376">
        <v>0</v>
      </c>
      <c r="CI27" s="434">
        <f t="shared" si="18"/>
        <v>0</v>
      </c>
    </row>
    <row r="28" spans="1:88" ht="15.95" customHeight="1" x14ac:dyDescent="0.25">
      <c r="A28" s="663"/>
      <c r="B28" s="2" t="s">
        <v>49</v>
      </c>
      <c r="C28" s="595">
        <f>'Biz Curves'!BQ30</f>
        <v>0</v>
      </c>
      <c r="D28" s="595">
        <f>'Biz Curves'!BR30</f>
        <v>0</v>
      </c>
      <c r="E28" s="595">
        <f>'Biz Curves'!BS30</f>
        <v>0</v>
      </c>
      <c r="F28" s="595">
        <f>'Biz Curves'!BT30</f>
        <v>0</v>
      </c>
      <c r="G28" s="595">
        <f>'Biz Curves'!BU30</f>
        <v>0</v>
      </c>
      <c r="H28" s="595">
        <f>'Biz Curves'!BV30</f>
        <v>0</v>
      </c>
      <c r="I28" s="595">
        <f>'Biz Curves'!BW30</f>
        <v>0</v>
      </c>
      <c r="J28" s="595">
        <f>'Biz Curves'!BX30</f>
        <v>0</v>
      </c>
      <c r="K28" s="595">
        <f>'Biz Curves'!BY30</f>
        <v>0</v>
      </c>
      <c r="L28" s="595">
        <f>'Biz Curves'!BZ30</f>
        <v>0</v>
      </c>
      <c r="M28" s="595">
        <f>'Biz Curves'!CA30</f>
        <v>0</v>
      </c>
      <c r="N28" s="601">
        <f>'Biz Curves'!CB30</f>
        <v>0</v>
      </c>
      <c r="O28" s="376">
        <v>0</v>
      </c>
      <c r="P28" s="376">
        <v>0</v>
      </c>
      <c r="Q28" s="376">
        <v>0</v>
      </c>
      <c r="R28" s="376">
        <v>0</v>
      </c>
      <c r="S28" s="376">
        <v>0</v>
      </c>
      <c r="T28" s="376">
        <v>0</v>
      </c>
      <c r="U28" s="434">
        <f t="shared" si="15"/>
        <v>0</v>
      </c>
      <c r="W28" s="663"/>
      <c r="X28" s="2" t="s">
        <v>49</v>
      </c>
      <c r="Y28" s="595">
        <f>'Biz Curves'!CG30</f>
        <v>0</v>
      </c>
      <c r="Z28" s="595">
        <f>'Biz Curves'!CH30</f>
        <v>0</v>
      </c>
      <c r="AA28" s="595">
        <f>'Biz Curves'!CI30</f>
        <v>0</v>
      </c>
      <c r="AB28" s="595">
        <f>'Biz Curves'!CJ30</f>
        <v>0</v>
      </c>
      <c r="AC28" s="595">
        <f>'Biz Curves'!CK30</f>
        <v>243158.14459769963</v>
      </c>
      <c r="AD28" s="595">
        <f>'Biz Curves'!CL30</f>
        <v>0</v>
      </c>
      <c r="AE28" s="595">
        <f>'Biz Curves'!CM30</f>
        <v>0</v>
      </c>
      <c r="AF28" s="595">
        <f>'Biz Curves'!CN30</f>
        <v>0</v>
      </c>
      <c r="AG28" s="595">
        <f>'Biz Curves'!CO30</f>
        <v>0</v>
      </c>
      <c r="AH28" s="595">
        <f>'Biz Curves'!CP30</f>
        <v>0</v>
      </c>
      <c r="AI28" s="595">
        <f>'Biz Curves'!CQ30</f>
        <v>9648.717742595687</v>
      </c>
      <c r="AJ28" s="601">
        <f>'Biz Curves'!CR30</f>
        <v>119934.71691323626</v>
      </c>
      <c r="AK28" s="376">
        <v>0</v>
      </c>
      <c r="AL28" s="376">
        <v>0</v>
      </c>
      <c r="AM28" s="376">
        <v>0</v>
      </c>
      <c r="AN28" s="376">
        <v>0</v>
      </c>
      <c r="AO28" s="376">
        <v>0</v>
      </c>
      <c r="AP28" s="376">
        <v>0</v>
      </c>
      <c r="AQ28" s="434">
        <f t="shared" si="16"/>
        <v>372741.57925353158</v>
      </c>
      <c r="AS28" s="663"/>
      <c r="AT28" s="2" t="s">
        <v>49</v>
      </c>
      <c r="AU28" s="595">
        <f>'Biz Curves'!CW30</f>
        <v>0</v>
      </c>
      <c r="AV28" s="595">
        <f>'Biz Curves'!CX30</f>
        <v>0</v>
      </c>
      <c r="AW28" s="595">
        <f>'Biz Curves'!CY30</f>
        <v>0</v>
      </c>
      <c r="AX28" s="595">
        <f>'Biz Curves'!CZ30</f>
        <v>0</v>
      </c>
      <c r="AY28" s="595">
        <f>'Biz Curves'!DA30</f>
        <v>0</v>
      </c>
      <c r="AZ28" s="595">
        <f>'Biz Curves'!DB30</f>
        <v>0</v>
      </c>
      <c r="BA28" s="595">
        <f>'Biz Curves'!DC30</f>
        <v>0</v>
      </c>
      <c r="BB28" s="595">
        <f>'Biz Curves'!DD30</f>
        <v>0</v>
      </c>
      <c r="BC28" s="595">
        <f>'Biz Curves'!DE30</f>
        <v>0</v>
      </c>
      <c r="BD28" s="595">
        <f>'Biz Curves'!DF30</f>
        <v>0</v>
      </c>
      <c r="BE28" s="595">
        <f>'Biz Curves'!DG30</f>
        <v>0</v>
      </c>
      <c r="BF28" s="601">
        <f>'Biz Curves'!DH30</f>
        <v>0</v>
      </c>
      <c r="BG28" s="376">
        <v>0</v>
      </c>
      <c r="BH28" s="376">
        <v>0</v>
      </c>
      <c r="BI28" s="376">
        <v>0</v>
      </c>
      <c r="BJ28" s="376">
        <v>0</v>
      </c>
      <c r="BK28" s="376">
        <v>0</v>
      </c>
      <c r="BL28" s="376">
        <v>0</v>
      </c>
      <c r="BM28" s="434">
        <f t="shared" si="17"/>
        <v>0</v>
      </c>
      <c r="BO28" s="663"/>
      <c r="BP28" s="2" t="s">
        <v>49</v>
      </c>
      <c r="BQ28" s="595">
        <f>'Biz Curves'!DM30</f>
        <v>0</v>
      </c>
      <c r="BR28" s="595">
        <f>'Biz Curves'!DN30</f>
        <v>0</v>
      </c>
      <c r="BS28" s="595">
        <f>'Biz Curves'!DO30</f>
        <v>0</v>
      </c>
      <c r="BT28" s="595">
        <f>'Biz Curves'!DP30</f>
        <v>0</v>
      </c>
      <c r="BU28" s="595">
        <f>'Biz Curves'!DQ30</f>
        <v>0</v>
      </c>
      <c r="BV28" s="595">
        <f>'Biz Curves'!DR30</f>
        <v>0</v>
      </c>
      <c r="BW28" s="595">
        <f>'Biz Curves'!DS30</f>
        <v>0</v>
      </c>
      <c r="BX28" s="595">
        <f>'Biz Curves'!DT30</f>
        <v>0</v>
      </c>
      <c r="BY28" s="595">
        <f>'Biz Curves'!DU30</f>
        <v>0</v>
      </c>
      <c r="BZ28" s="595">
        <f>'Biz Curves'!DV30</f>
        <v>0</v>
      </c>
      <c r="CA28" s="595">
        <f>'Biz Curves'!DW30</f>
        <v>0</v>
      </c>
      <c r="CB28" s="601">
        <f>'Biz Curves'!DX30</f>
        <v>0</v>
      </c>
      <c r="CC28" s="376">
        <v>0</v>
      </c>
      <c r="CD28" s="376">
        <v>0</v>
      </c>
      <c r="CE28" s="376">
        <v>0</v>
      </c>
      <c r="CF28" s="376">
        <v>0</v>
      </c>
      <c r="CG28" s="376">
        <v>0</v>
      </c>
      <c r="CH28" s="376">
        <v>0</v>
      </c>
      <c r="CI28" s="434">
        <f t="shared" si="18"/>
        <v>0</v>
      </c>
    </row>
    <row r="29" spans="1:88" ht="15.95" customHeight="1" x14ac:dyDescent="0.25">
      <c r="A29" s="663"/>
      <c r="B29" s="2" t="s">
        <v>48</v>
      </c>
      <c r="C29" s="595">
        <f>'Biz Curves'!BQ31</f>
        <v>0</v>
      </c>
      <c r="D29" s="595">
        <f>'Biz Curves'!BR31</f>
        <v>0</v>
      </c>
      <c r="E29" s="595">
        <f>'Biz Curves'!BS31</f>
        <v>0</v>
      </c>
      <c r="F29" s="595">
        <f>'Biz Curves'!BT31</f>
        <v>0</v>
      </c>
      <c r="G29" s="595">
        <f>'Biz Curves'!BU31</f>
        <v>0</v>
      </c>
      <c r="H29" s="595">
        <f>'Biz Curves'!BV31</f>
        <v>0</v>
      </c>
      <c r="I29" s="595">
        <f>'Biz Curves'!BW31</f>
        <v>169668.90358132019</v>
      </c>
      <c r="J29" s="595">
        <f>'Biz Curves'!BX31</f>
        <v>0</v>
      </c>
      <c r="K29" s="595">
        <f>'Biz Curves'!BY31</f>
        <v>0</v>
      </c>
      <c r="L29" s="595">
        <f>'Biz Curves'!BZ31</f>
        <v>0</v>
      </c>
      <c r="M29" s="595">
        <f>'Biz Curves'!CA31</f>
        <v>6732.6034382289354</v>
      </c>
      <c r="N29" s="601">
        <f>'Biz Curves'!CB31</f>
        <v>83687.066923759223</v>
      </c>
      <c r="O29" s="376">
        <v>0</v>
      </c>
      <c r="P29" s="376">
        <v>0</v>
      </c>
      <c r="Q29" s="376">
        <v>0</v>
      </c>
      <c r="R29" s="376">
        <v>0</v>
      </c>
      <c r="S29" s="376">
        <v>0</v>
      </c>
      <c r="T29" s="376">
        <v>0</v>
      </c>
      <c r="U29" s="434">
        <f t="shared" si="15"/>
        <v>260088.57394330832</v>
      </c>
      <c r="W29" s="663"/>
      <c r="X29" s="2" t="s">
        <v>48</v>
      </c>
      <c r="Y29" s="595">
        <f>'Biz Curves'!CG31</f>
        <v>0</v>
      </c>
      <c r="Z29" s="595">
        <f>'Biz Curves'!CH31</f>
        <v>0</v>
      </c>
      <c r="AA29" s="595">
        <f>'Biz Curves'!CI31</f>
        <v>0</v>
      </c>
      <c r="AB29" s="595">
        <f>'Biz Curves'!CJ31</f>
        <v>0</v>
      </c>
      <c r="AC29" s="595">
        <f>'Biz Curves'!CK31</f>
        <v>217687.30646437226</v>
      </c>
      <c r="AD29" s="595">
        <f>'Biz Curves'!CL31</f>
        <v>0</v>
      </c>
      <c r="AE29" s="595">
        <f>'Biz Curves'!CM31</f>
        <v>228951.82960227298</v>
      </c>
      <c r="AF29" s="595">
        <f>'Biz Curves'!CN31</f>
        <v>0</v>
      </c>
      <c r="AG29" s="595">
        <f>'Biz Curves'!CO31</f>
        <v>0</v>
      </c>
      <c r="AH29" s="595">
        <f>'Biz Curves'!CP31</f>
        <v>274433.20155783632</v>
      </c>
      <c r="AI29" s="595">
        <f>'Biz Curves'!CQ31</f>
        <v>28612.751052378702</v>
      </c>
      <c r="AJ29" s="601">
        <f>'Biz Curves'!CR31</f>
        <v>355659.92177658627</v>
      </c>
      <c r="AK29" s="376">
        <v>0</v>
      </c>
      <c r="AL29" s="376">
        <v>0</v>
      </c>
      <c r="AM29" s="376">
        <v>0</v>
      </c>
      <c r="AN29" s="376">
        <v>0</v>
      </c>
      <c r="AO29" s="376">
        <v>0</v>
      </c>
      <c r="AP29" s="376">
        <v>0</v>
      </c>
      <c r="AQ29" s="434">
        <f t="shared" si="16"/>
        <v>1105345.0104534465</v>
      </c>
      <c r="AS29" s="663"/>
      <c r="AT29" s="2" t="s">
        <v>48</v>
      </c>
      <c r="AU29" s="595">
        <f>'Biz Curves'!CW31</f>
        <v>0</v>
      </c>
      <c r="AV29" s="595">
        <f>'Biz Curves'!CX31</f>
        <v>0</v>
      </c>
      <c r="AW29" s="595">
        <f>'Biz Curves'!CY31</f>
        <v>0</v>
      </c>
      <c r="AX29" s="595">
        <f>'Biz Curves'!CZ31</f>
        <v>0</v>
      </c>
      <c r="AY29" s="595">
        <f>'Biz Curves'!DA31</f>
        <v>0</v>
      </c>
      <c r="AZ29" s="595">
        <f>'Biz Curves'!DB31</f>
        <v>0</v>
      </c>
      <c r="BA29" s="595">
        <f>'Biz Curves'!DC31</f>
        <v>53058.073286457606</v>
      </c>
      <c r="BB29" s="595">
        <f>'Biz Curves'!DD31</f>
        <v>0</v>
      </c>
      <c r="BC29" s="595">
        <f>'Biz Curves'!DE31</f>
        <v>0</v>
      </c>
      <c r="BD29" s="595">
        <f>'Biz Curves'!DF31</f>
        <v>0</v>
      </c>
      <c r="BE29" s="595">
        <f>'Biz Curves'!DG31</f>
        <v>2105.3885484855314</v>
      </c>
      <c r="BF29" s="601">
        <f>'Biz Curves'!DH31</f>
        <v>26170.231764604589</v>
      </c>
      <c r="BG29" s="376">
        <v>0</v>
      </c>
      <c r="BH29" s="376">
        <v>0</v>
      </c>
      <c r="BI29" s="376">
        <v>0</v>
      </c>
      <c r="BJ29" s="376">
        <v>0</v>
      </c>
      <c r="BK29" s="376">
        <v>0</v>
      </c>
      <c r="BL29" s="376">
        <v>0</v>
      </c>
      <c r="BM29" s="434">
        <f t="shared" si="17"/>
        <v>81333.693599547725</v>
      </c>
      <c r="BO29" s="663"/>
      <c r="BP29" s="2" t="s">
        <v>48</v>
      </c>
      <c r="BQ29" s="595">
        <f>'Biz Curves'!DM31</f>
        <v>0</v>
      </c>
      <c r="BR29" s="595">
        <f>'Biz Curves'!DN31</f>
        <v>0</v>
      </c>
      <c r="BS29" s="595">
        <f>'Biz Curves'!DO31</f>
        <v>0</v>
      </c>
      <c r="BT29" s="595">
        <f>'Biz Curves'!DP31</f>
        <v>0</v>
      </c>
      <c r="BU29" s="595">
        <f>'Biz Curves'!DQ31</f>
        <v>0</v>
      </c>
      <c r="BV29" s="595">
        <f>'Biz Curves'!DR31</f>
        <v>0</v>
      </c>
      <c r="BW29" s="595">
        <f>'Biz Curves'!DS31</f>
        <v>0</v>
      </c>
      <c r="BX29" s="595">
        <f>'Biz Curves'!DT31</f>
        <v>0</v>
      </c>
      <c r="BY29" s="595">
        <f>'Biz Curves'!DU31</f>
        <v>0</v>
      </c>
      <c r="BZ29" s="595">
        <f>'Biz Curves'!DV31</f>
        <v>0</v>
      </c>
      <c r="CA29" s="595">
        <f>'Biz Curves'!DW31</f>
        <v>0</v>
      </c>
      <c r="CB29" s="601">
        <f>'Biz Curves'!DX31</f>
        <v>0</v>
      </c>
      <c r="CC29" s="376">
        <v>0</v>
      </c>
      <c r="CD29" s="376">
        <v>0</v>
      </c>
      <c r="CE29" s="376">
        <v>0</v>
      </c>
      <c r="CF29" s="376">
        <v>0</v>
      </c>
      <c r="CG29" s="376">
        <v>0</v>
      </c>
      <c r="CH29" s="376">
        <v>0</v>
      </c>
      <c r="CI29" s="434">
        <f t="shared" si="18"/>
        <v>0</v>
      </c>
    </row>
    <row r="30" spans="1:88" ht="15.95" customHeight="1" x14ac:dyDescent="0.25">
      <c r="A30" s="663"/>
      <c r="B30" s="2" t="s">
        <v>47</v>
      </c>
      <c r="C30" s="595">
        <f>'Biz Curves'!BQ32</f>
        <v>0</v>
      </c>
      <c r="D30" s="595">
        <f>'Biz Curves'!BR32</f>
        <v>0</v>
      </c>
      <c r="E30" s="595">
        <f>'Biz Curves'!BS32</f>
        <v>0</v>
      </c>
      <c r="F30" s="595">
        <f>'Biz Curves'!BT32</f>
        <v>0</v>
      </c>
      <c r="G30" s="595">
        <f>'Biz Curves'!BU32</f>
        <v>0</v>
      </c>
      <c r="H30" s="595">
        <f>'Biz Curves'!BV32</f>
        <v>0</v>
      </c>
      <c r="I30" s="595">
        <f>'Biz Curves'!BW32</f>
        <v>191434.72418185521</v>
      </c>
      <c r="J30" s="595">
        <f>'Biz Curves'!BX32</f>
        <v>0</v>
      </c>
      <c r="K30" s="595">
        <f>'Biz Curves'!BY32</f>
        <v>0</v>
      </c>
      <c r="L30" s="595">
        <f>'Biz Curves'!BZ32</f>
        <v>0</v>
      </c>
      <c r="M30" s="595">
        <f>'Biz Curves'!CA32</f>
        <v>7596.2893318600027</v>
      </c>
      <c r="N30" s="601">
        <f>'Biz Curves'!CB32</f>
        <v>94422.786002502951</v>
      </c>
      <c r="O30" s="376">
        <v>0</v>
      </c>
      <c r="P30" s="376">
        <v>0</v>
      </c>
      <c r="Q30" s="376">
        <v>0</v>
      </c>
      <c r="R30" s="376">
        <v>0</v>
      </c>
      <c r="S30" s="376">
        <v>0</v>
      </c>
      <c r="T30" s="376">
        <v>0</v>
      </c>
      <c r="U30" s="434">
        <f t="shared" si="15"/>
        <v>293453.79951621813</v>
      </c>
      <c r="W30" s="663"/>
      <c r="X30" s="2" t="s">
        <v>47</v>
      </c>
      <c r="Y30" s="595">
        <f>'Biz Curves'!CG32</f>
        <v>0</v>
      </c>
      <c r="Z30" s="595">
        <f>'Biz Curves'!CH32</f>
        <v>0</v>
      </c>
      <c r="AA30" s="595">
        <f>'Biz Curves'!CI32</f>
        <v>0</v>
      </c>
      <c r="AB30" s="595">
        <f>'Biz Curves'!CJ32</f>
        <v>50375.540063857487</v>
      </c>
      <c r="AC30" s="595">
        <f>'Biz Curves'!CK32</f>
        <v>1926148.8007002277</v>
      </c>
      <c r="AD30" s="595">
        <f>'Biz Curves'!CL32</f>
        <v>0</v>
      </c>
      <c r="AE30" s="595">
        <f>'Biz Curves'!CM32</f>
        <v>-191434.72418185521</v>
      </c>
      <c r="AF30" s="595">
        <f>'Biz Curves'!CN32</f>
        <v>412149.80113268294</v>
      </c>
      <c r="AG30" s="595">
        <f>'Biz Curves'!CO32</f>
        <v>0</v>
      </c>
      <c r="AH30" s="595">
        <f>'Biz Curves'!CP32</f>
        <v>0</v>
      </c>
      <c r="AI30" s="595">
        <f>'Biz Curves'!CQ32</f>
        <v>87188.290523899108</v>
      </c>
      <c r="AJ30" s="601">
        <f>'Biz Curves'!CR32</f>
        <v>1083760.8914570375</v>
      </c>
      <c r="AK30" s="376">
        <v>0</v>
      </c>
      <c r="AL30" s="376">
        <v>0</v>
      </c>
      <c r="AM30" s="376">
        <v>0</v>
      </c>
      <c r="AN30" s="376">
        <v>0</v>
      </c>
      <c r="AO30" s="376">
        <v>0</v>
      </c>
      <c r="AP30" s="376">
        <v>0</v>
      </c>
      <c r="AQ30" s="434">
        <f t="shared" si="16"/>
        <v>3368188.5996958502</v>
      </c>
      <c r="AS30" s="663"/>
      <c r="AT30" s="2" t="s">
        <v>47</v>
      </c>
      <c r="AU30" s="595">
        <f>'Biz Curves'!CW32</f>
        <v>0</v>
      </c>
      <c r="AV30" s="595">
        <f>'Biz Curves'!CX32</f>
        <v>0</v>
      </c>
      <c r="AW30" s="595">
        <f>'Biz Curves'!CY32</f>
        <v>0</v>
      </c>
      <c r="AX30" s="595">
        <f>'Biz Curves'!CZ32</f>
        <v>0</v>
      </c>
      <c r="AY30" s="595">
        <f>'Biz Curves'!DA32</f>
        <v>0</v>
      </c>
      <c r="AZ30" s="595">
        <f>'Biz Curves'!DB32</f>
        <v>0</v>
      </c>
      <c r="BA30" s="595">
        <f>'Biz Curves'!DC32</f>
        <v>0</v>
      </c>
      <c r="BB30" s="595">
        <f>'Biz Curves'!DD32</f>
        <v>0</v>
      </c>
      <c r="BC30" s="595">
        <f>'Biz Curves'!DE32</f>
        <v>0</v>
      </c>
      <c r="BD30" s="595">
        <f>'Biz Curves'!DF32</f>
        <v>0</v>
      </c>
      <c r="BE30" s="595">
        <f>'Biz Curves'!DG32</f>
        <v>0</v>
      </c>
      <c r="BF30" s="601">
        <f>'Biz Curves'!DH32</f>
        <v>0</v>
      </c>
      <c r="BG30" s="376">
        <v>0</v>
      </c>
      <c r="BH30" s="376">
        <v>0</v>
      </c>
      <c r="BI30" s="376">
        <v>0</v>
      </c>
      <c r="BJ30" s="376">
        <v>0</v>
      </c>
      <c r="BK30" s="376">
        <v>0</v>
      </c>
      <c r="BL30" s="376">
        <v>0</v>
      </c>
      <c r="BM30" s="434">
        <f t="shared" si="17"/>
        <v>0</v>
      </c>
      <c r="BO30" s="663"/>
      <c r="BP30" s="2" t="s">
        <v>47</v>
      </c>
      <c r="BQ30" s="595">
        <f>'Biz Curves'!DM32</f>
        <v>0</v>
      </c>
      <c r="BR30" s="595">
        <f>'Biz Curves'!DN32</f>
        <v>0</v>
      </c>
      <c r="BS30" s="595">
        <f>'Biz Curves'!DO32</f>
        <v>0</v>
      </c>
      <c r="BT30" s="595">
        <f>'Biz Curves'!DP32</f>
        <v>0</v>
      </c>
      <c r="BU30" s="595">
        <f>'Biz Curves'!DQ32</f>
        <v>0</v>
      </c>
      <c r="BV30" s="595">
        <f>'Biz Curves'!DR32</f>
        <v>0</v>
      </c>
      <c r="BW30" s="595">
        <f>'Biz Curves'!DS32</f>
        <v>0</v>
      </c>
      <c r="BX30" s="595">
        <f>'Biz Curves'!DT32</f>
        <v>0</v>
      </c>
      <c r="BY30" s="595">
        <f>'Biz Curves'!DU32</f>
        <v>0</v>
      </c>
      <c r="BZ30" s="595">
        <f>'Biz Curves'!DV32</f>
        <v>0</v>
      </c>
      <c r="CA30" s="595">
        <f>'Biz Curves'!DW32</f>
        <v>0</v>
      </c>
      <c r="CB30" s="601">
        <f>'Biz Curves'!DX32</f>
        <v>0</v>
      </c>
      <c r="CC30" s="376">
        <v>0</v>
      </c>
      <c r="CD30" s="376">
        <v>0</v>
      </c>
      <c r="CE30" s="376">
        <v>0</v>
      </c>
      <c r="CF30" s="376">
        <v>0</v>
      </c>
      <c r="CG30" s="376">
        <v>0</v>
      </c>
      <c r="CH30" s="376">
        <v>0</v>
      </c>
      <c r="CI30" s="434">
        <f t="shared" si="18"/>
        <v>0</v>
      </c>
    </row>
    <row r="31" spans="1:88" ht="15.95" customHeight="1" x14ac:dyDescent="0.25">
      <c r="A31" s="663"/>
      <c r="B31" s="2" t="s">
        <v>46</v>
      </c>
      <c r="C31" s="595">
        <f>'Biz Curves'!BQ33</f>
        <v>0</v>
      </c>
      <c r="D31" s="595">
        <f>'Biz Curves'!BR33</f>
        <v>0</v>
      </c>
      <c r="E31" s="595">
        <f>'Biz Curves'!BS33</f>
        <v>182039.24416206789</v>
      </c>
      <c r="F31" s="595">
        <f>'Biz Curves'!BT33</f>
        <v>0</v>
      </c>
      <c r="G31" s="595">
        <f>'Biz Curves'!BU33</f>
        <v>0</v>
      </c>
      <c r="H31" s="595">
        <f>'Biz Curves'!BV33</f>
        <v>0</v>
      </c>
      <c r="I31" s="595">
        <f>'Biz Curves'!BW33</f>
        <v>0</v>
      </c>
      <c r="J31" s="595">
        <f>'Biz Curves'!BX33</f>
        <v>0</v>
      </c>
      <c r="K31" s="595">
        <f>'Biz Curves'!BY33</f>
        <v>0</v>
      </c>
      <c r="L31" s="595">
        <f>'Biz Curves'!BZ33</f>
        <v>0</v>
      </c>
      <c r="M31" s="595">
        <f>'Biz Curves'!CA33</f>
        <v>7223.4688576903609</v>
      </c>
      <c r="N31" s="601">
        <f>'Biz Curves'!CB33</f>
        <v>89788.582865686403</v>
      </c>
      <c r="O31" s="376">
        <v>0</v>
      </c>
      <c r="P31" s="376">
        <v>0</v>
      </c>
      <c r="Q31" s="376">
        <v>0</v>
      </c>
      <c r="R31" s="376">
        <v>0</v>
      </c>
      <c r="S31" s="376">
        <v>0</v>
      </c>
      <c r="T31" s="376">
        <v>0</v>
      </c>
      <c r="U31" s="434">
        <f t="shared" si="15"/>
        <v>279051.29588544468</v>
      </c>
      <c r="W31" s="663"/>
      <c r="X31" s="2" t="s">
        <v>46</v>
      </c>
      <c r="Y31" s="595">
        <f>'Biz Curves'!CG33</f>
        <v>0</v>
      </c>
      <c r="Z31" s="595">
        <f>'Biz Curves'!CH33</f>
        <v>0</v>
      </c>
      <c r="AA31" s="595">
        <f>'Biz Curves'!CI33</f>
        <v>27956.281883458352</v>
      </c>
      <c r="AB31" s="595">
        <f>'Biz Curves'!CJ33</f>
        <v>0</v>
      </c>
      <c r="AC31" s="595">
        <f>'Biz Curves'!CK33</f>
        <v>5388.8759116730225</v>
      </c>
      <c r="AD31" s="595">
        <f>'Biz Curves'!CL33</f>
        <v>13437.798327610759</v>
      </c>
      <c r="AE31" s="595">
        <f>'Biz Curves'!CM33</f>
        <v>1812949.3378516599</v>
      </c>
      <c r="AF31" s="595">
        <f>'Biz Curves'!CN33</f>
        <v>0</v>
      </c>
      <c r="AG31" s="595">
        <f>'Biz Curves'!CO33</f>
        <v>0</v>
      </c>
      <c r="AH31" s="595">
        <f>'Biz Curves'!CP33</f>
        <v>0</v>
      </c>
      <c r="AI31" s="595">
        <f>'Biz Curves'!CQ33</f>
        <v>73795.726690697687</v>
      </c>
      <c r="AJ31" s="601">
        <f>'Biz Curves'!CR33</f>
        <v>917289.71933574078</v>
      </c>
      <c r="AK31" s="376">
        <v>0</v>
      </c>
      <c r="AL31" s="376">
        <v>0</v>
      </c>
      <c r="AM31" s="376">
        <v>0</v>
      </c>
      <c r="AN31" s="376">
        <v>0</v>
      </c>
      <c r="AO31" s="376">
        <v>0</v>
      </c>
      <c r="AP31" s="376">
        <v>0</v>
      </c>
      <c r="AQ31" s="434">
        <f t="shared" si="16"/>
        <v>2850817.7400008403</v>
      </c>
      <c r="AS31" s="663"/>
      <c r="AT31" s="2" t="s">
        <v>46</v>
      </c>
      <c r="AU31" s="595">
        <f>'Biz Curves'!CW33</f>
        <v>0</v>
      </c>
      <c r="AV31" s="595">
        <f>'Biz Curves'!CX33</f>
        <v>0</v>
      </c>
      <c r="AW31" s="595">
        <f>'Biz Curves'!CY33</f>
        <v>738209.86249233515</v>
      </c>
      <c r="AX31" s="595">
        <f>'Biz Curves'!CZ33</f>
        <v>0</v>
      </c>
      <c r="AY31" s="595">
        <f>'Biz Curves'!DA33</f>
        <v>0</v>
      </c>
      <c r="AZ31" s="595">
        <f>'Biz Curves'!DB33</f>
        <v>0</v>
      </c>
      <c r="BA31" s="595">
        <f>'Biz Curves'!DC33</f>
        <v>0</v>
      </c>
      <c r="BB31" s="595">
        <f>'Biz Curves'!DD33</f>
        <v>0</v>
      </c>
      <c r="BC31" s="595">
        <f>'Biz Curves'!DE33</f>
        <v>0</v>
      </c>
      <c r="BD31" s="595">
        <f>'Biz Curves'!DF33</f>
        <v>0</v>
      </c>
      <c r="BE31" s="595">
        <f>'Biz Curves'!DG33</f>
        <v>29292.78231569588</v>
      </c>
      <c r="BF31" s="601">
        <f>'Biz Curves'!DH33</f>
        <v>364112.79180905089</v>
      </c>
      <c r="BG31" s="376">
        <v>0</v>
      </c>
      <c r="BH31" s="376">
        <v>0</v>
      </c>
      <c r="BI31" s="376">
        <v>0</v>
      </c>
      <c r="BJ31" s="376">
        <v>0</v>
      </c>
      <c r="BK31" s="376">
        <v>0</v>
      </c>
      <c r="BL31" s="376">
        <v>0</v>
      </c>
      <c r="BM31" s="434">
        <f t="shared" si="17"/>
        <v>1131615.436617082</v>
      </c>
      <c r="BO31" s="663"/>
      <c r="BP31" s="2" t="s">
        <v>46</v>
      </c>
      <c r="BQ31" s="595">
        <f>'Biz Curves'!DM33</f>
        <v>0</v>
      </c>
      <c r="BR31" s="595">
        <f>'Biz Curves'!DN33</f>
        <v>0</v>
      </c>
      <c r="BS31" s="595">
        <f>'Biz Curves'!DO33</f>
        <v>0</v>
      </c>
      <c r="BT31" s="595">
        <f>'Biz Curves'!DP33</f>
        <v>0</v>
      </c>
      <c r="BU31" s="595">
        <f>'Biz Curves'!DQ33</f>
        <v>0</v>
      </c>
      <c r="BV31" s="595">
        <f>'Biz Curves'!DR33</f>
        <v>0</v>
      </c>
      <c r="BW31" s="595">
        <f>'Biz Curves'!DS33</f>
        <v>0</v>
      </c>
      <c r="BX31" s="595">
        <f>'Biz Curves'!DT33</f>
        <v>0</v>
      </c>
      <c r="BY31" s="595">
        <f>'Biz Curves'!DU33</f>
        <v>0</v>
      </c>
      <c r="BZ31" s="595">
        <f>'Biz Curves'!DV33</f>
        <v>0</v>
      </c>
      <c r="CA31" s="595">
        <f>'Biz Curves'!DW33</f>
        <v>0</v>
      </c>
      <c r="CB31" s="601">
        <f>'Biz Curves'!DX33</f>
        <v>0</v>
      </c>
      <c r="CC31" s="376">
        <v>0</v>
      </c>
      <c r="CD31" s="376">
        <v>0</v>
      </c>
      <c r="CE31" s="376">
        <v>0</v>
      </c>
      <c r="CF31" s="376">
        <v>0</v>
      </c>
      <c r="CG31" s="376">
        <v>0</v>
      </c>
      <c r="CH31" s="376">
        <v>0</v>
      </c>
      <c r="CI31" s="434">
        <f t="shared" si="18"/>
        <v>0</v>
      </c>
    </row>
    <row r="32" spans="1:88" ht="15.95" customHeight="1" thickBot="1" x14ac:dyDescent="0.3">
      <c r="A32" s="664"/>
      <c r="B32" s="2" t="s">
        <v>45</v>
      </c>
      <c r="C32" s="595">
        <f>'Biz Curves'!BQ34</f>
        <v>0</v>
      </c>
      <c r="D32" s="595">
        <f>'Biz Curves'!BR34</f>
        <v>0</v>
      </c>
      <c r="E32" s="595">
        <f>'Biz Curves'!BS34</f>
        <v>0</v>
      </c>
      <c r="F32" s="595">
        <f>'Biz Curves'!BT34</f>
        <v>0</v>
      </c>
      <c r="G32" s="595">
        <f>'Biz Curves'!BU34</f>
        <v>0</v>
      </c>
      <c r="H32" s="595">
        <f>'Biz Curves'!BV34</f>
        <v>0</v>
      </c>
      <c r="I32" s="595">
        <f>'Biz Curves'!BW34</f>
        <v>0</v>
      </c>
      <c r="J32" s="595">
        <f>'Biz Curves'!BX34</f>
        <v>0</v>
      </c>
      <c r="K32" s="595">
        <f>'Biz Curves'!BY34</f>
        <v>0</v>
      </c>
      <c r="L32" s="595">
        <f>'Biz Curves'!BZ34</f>
        <v>0</v>
      </c>
      <c r="M32" s="595">
        <f>'Biz Curves'!CA34</f>
        <v>0</v>
      </c>
      <c r="N32" s="601">
        <f>'Biz Curves'!CB34</f>
        <v>0</v>
      </c>
      <c r="O32" s="376">
        <v>0</v>
      </c>
      <c r="P32" s="376">
        <v>0</v>
      </c>
      <c r="Q32" s="376">
        <v>0</v>
      </c>
      <c r="R32" s="376">
        <v>0</v>
      </c>
      <c r="S32" s="376">
        <v>0</v>
      </c>
      <c r="T32" s="376">
        <v>0</v>
      </c>
      <c r="U32" s="434">
        <f t="shared" si="15"/>
        <v>0</v>
      </c>
      <c r="V32" s="400">
        <f>SUM(U20:U32)</f>
        <v>2740427.6086948328</v>
      </c>
      <c r="W32" s="664"/>
      <c r="X32" s="2" t="s">
        <v>45</v>
      </c>
      <c r="Y32" s="595">
        <f>'Biz Curves'!CG34</f>
        <v>0</v>
      </c>
      <c r="Z32" s="595">
        <f>'Biz Curves'!CH34</f>
        <v>0</v>
      </c>
      <c r="AA32" s="595">
        <f>'Biz Curves'!CI34</f>
        <v>0</v>
      </c>
      <c r="AB32" s="595">
        <f>'Biz Curves'!CJ34</f>
        <v>0</v>
      </c>
      <c r="AC32" s="595">
        <f>'Biz Curves'!CK34</f>
        <v>0</v>
      </c>
      <c r="AD32" s="595">
        <f>'Biz Curves'!CL34</f>
        <v>0</v>
      </c>
      <c r="AE32" s="595">
        <f>'Biz Curves'!CM34</f>
        <v>0</v>
      </c>
      <c r="AF32" s="595">
        <f>'Biz Curves'!CN34</f>
        <v>0</v>
      </c>
      <c r="AG32" s="595">
        <f>'Biz Curves'!CO34</f>
        <v>0</v>
      </c>
      <c r="AH32" s="595">
        <f>'Biz Curves'!CP34</f>
        <v>0</v>
      </c>
      <c r="AI32" s="595">
        <f>'Biz Curves'!CQ34</f>
        <v>0</v>
      </c>
      <c r="AJ32" s="601">
        <f>'Biz Curves'!CR34</f>
        <v>0</v>
      </c>
      <c r="AK32" s="376">
        <v>0</v>
      </c>
      <c r="AL32" s="376">
        <v>0</v>
      </c>
      <c r="AM32" s="376">
        <v>0</v>
      </c>
      <c r="AN32" s="376">
        <v>0</v>
      </c>
      <c r="AO32" s="376">
        <v>0</v>
      </c>
      <c r="AP32" s="376">
        <v>0</v>
      </c>
      <c r="AQ32" s="434">
        <f t="shared" si="16"/>
        <v>0</v>
      </c>
      <c r="AR32" s="400">
        <f>SUM(AQ20:AQ32)</f>
        <v>26003074.494097847</v>
      </c>
      <c r="AS32" s="664"/>
      <c r="AT32" s="2" t="s">
        <v>45</v>
      </c>
      <c r="AU32" s="595">
        <f>'Biz Curves'!CW34</f>
        <v>0</v>
      </c>
      <c r="AV32" s="595">
        <f>'Biz Curves'!CX34</f>
        <v>0</v>
      </c>
      <c r="AW32" s="595">
        <f>'Biz Curves'!CY34</f>
        <v>0</v>
      </c>
      <c r="AX32" s="595">
        <f>'Biz Curves'!CZ34</f>
        <v>0</v>
      </c>
      <c r="AY32" s="595">
        <f>'Biz Curves'!DA34</f>
        <v>0</v>
      </c>
      <c r="AZ32" s="595">
        <f>'Biz Curves'!DB34</f>
        <v>0</v>
      </c>
      <c r="BA32" s="595">
        <f>'Biz Curves'!DC34</f>
        <v>0</v>
      </c>
      <c r="BB32" s="595">
        <f>'Biz Curves'!DD34</f>
        <v>0</v>
      </c>
      <c r="BC32" s="595">
        <f>'Biz Curves'!DE34</f>
        <v>0</v>
      </c>
      <c r="BD32" s="595">
        <f>'Biz Curves'!DF34</f>
        <v>0</v>
      </c>
      <c r="BE32" s="595">
        <f>'Biz Curves'!DG34</f>
        <v>0</v>
      </c>
      <c r="BF32" s="601">
        <f>'Biz Curves'!DH34</f>
        <v>0</v>
      </c>
      <c r="BG32" s="376">
        <v>0</v>
      </c>
      <c r="BH32" s="376">
        <v>0</v>
      </c>
      <c r="BI32" s="376">
        <v>0</v>
      </c>
      <c r="BJ32" s="376">
        <v>0</v>
      </c>
      <c r="BK32" s="376">
        <v>0</v>
      </c>
      <c r="BL32" s="376">
        <v>0</v>
      </c>
      <c r="BM32" s="434">
        <f t="shared" si="17"/>
        <v>0</v>
      </c>
      <c r="BN32" s="400">
        <f>SUM(BM20:BM32)</f>
        <v>10304947.75302357</v>
      </c>
      <c r="BO32" s="664"/>
      <c r="BP32" s="2" t="s">
        <v>45</v>
      </c>
      <c r="BQ32" s="595">
        <f>'Biz Curves'!DM34</f>
        <v>0</v>
      </c>
      <c r="BR32" s="595">
        <f>'Biz Curves'!DN34</f>
        <v>0</v>
      </c>
      <c r="BS32" s="595">
        <f>'Biz Curves'!DO34</f>
        <v>0</v>
      </c>
      <c r="BT32" s="595">
        <f>'Biz Curves'!DP34</f>
        <v>0</v>
      </c>
      <c r="BU32" s="595">
        <f>'Biz Curves'!DQ34</f>
        <v>0</v>
      </c>
      <c r="BV32" s="595">
        <f>'Biz Curves'!DR34</f>
        <v>0</v>
      </c>
      <c r="BW32" s="595">
        <f>'Biz Curves'!DS34</f>
        <v>0</v>
      </c>
      <c r="BX32" s="595">
        <f>'Biz Curves'!DT34</f>
        <v>0</v>
      </c>
      <c r="BY32" s="595">
        <f>'Biz Curves'!DU34</f>
        <v>0</v>
      </c>
      <c r="BZ32" s="595">
        <f>'Biz Curves'!DV34</f>
        <v>0</v>
      </c>
      <c r="CA32" s="595">
        <f>'Biz Curves'!DW34</f>
        <v>0</v>
      </c>
      <c r="CB32" s="601">
        <f>'Biz Curves'!DX34</f>
        <v>0</v>
      </c>
      <c r="CC32" s="376">
        <v>0</v>
      </c>
      <c r="CD32" s="376">
        <v>0</v>
      </c>
      <c r="CE32" s="376">
        <v>0</v>
      </c>
      <c r="CF32" s="376">
        <v>0</v>
      </c>
      <c r="CG32" s="376">
        <v>0</v>
      </c>
      <c r="CH32" s="376">
        <v>0</v>
      </c>
      <c r="CI32" s="434">
        <f t="shared" si="18"/>
        <v>0</v>
      </c>
      <c r="CJ32" s="400">
        <f>SUM(CI20:CI32)</f>
        <v>809964.92930281546</v>
      </c>
    </row>
    <row r="33" spans="1:88" ht="15.95" customHeight="1" thickBot="1" x14ac:dyDescent="0.4">
      <c r="A33" s="55"/>
      <c r="B33" s="47" t="s">
        <v>41</v>
      </c>
      <c r="C33" s="152">
        <f>SUM(C20:C32)</f>
        <v>0</v>
      </c>
      <c r="D33" s="152">
        <f t="shared" ref="D33:T33" si="19">SUM(D20:D32)</f>
        <v>0</v>
      </c>
      <c r="E33" s="152">
        <f t="shared" si="19"/>
        <v>251580.08198837761</v>
      </c>
      <c r="F33" s="152">
        <f t="shared" si="19"/>
        <v>112973.27291707645</v>
      </c>
      <c r="G33" s="152">
        <f t="shared" si="19"/>
        <v>12018.489576205468</v>
      </c>
      <c r="H33" s="152">
        <f t="shared" si="19"/>
        <v>12023.780568754975</v>
      </c>
      <c r="I33" s="152">
        <f t="shared" si="19"/>
        <v>435279.37506285339</v>
      </c>
      <c r="J33" s="152">
        <f t="shared" si="19"/>
        <v>196664.87031704304</v>
      </c>
      <c r="K33" s="152">
        <f t="shared" si="19"/>
        <v>554633.58499463543</v>
      </c>
      <c r="L33" s="152">
        <f t="shared" si="19"/>
        <v>212545.78445438869</v>
      </c>
      <c r="M33" s="152">
        <f t="shared" si="19"/>
        <v>70938.188713118681</v>
      </c>
      <c r="N33" s="387">
        <f t="shared" si="19"/>
        <v>881770.18010237906</v>
      </c>
      <c r="O33" s="387">
        <f t="shared" si="19"/>
        <v>0</v>
      </c>
      <c r="P33" s="387">
        <f t="shared" si="19"/>
        <v>0</v>
      </c>
      <c r="Q33" s="387">
        <f t="shared" si="19"/>
        <v>0</v>
      </c>
      <c r="R33" s="387">
        <f t="shared" si="19"/>
        <v>0</v>
      </c>
      <c r="S33" s="387">
        <f t="shared" si="19"/>
        <v>0</v>
      </c>
      <c r="T33" s="387">
        <f t="shared" si="19"/>
        <v>0</v>
      </c>
      <c r="U33" s="435">
        <f t="shared" si="15"/>
        <v>2740427.6086948328</v>
      </c>
      <c r="V33" s="389" t="str">
        <f>IF(U33=V32,"ok","ERROR")</f>
        <v>ok</v>
      </c>
      <c r="W33" s="55"/>
      <c r="X33" s="47" t="s">
        <v>41</v>
      </c>
      <c r="Y33" s="152">
        <f>SUM(Y20:Y32)</f>
        <v>0</v>
      </c>
      <c r="Z33" s="152">
        <f t="shared" ref="Z33:AP33" si="20">SUM(Z20:Z32)</f>
        <v>0</v>
      </c>
      <c r="AA33" s="152">
        <f t="shared" si="20"/>
        <v>446729.0829399869</v>
      </c>
      <c r="AB33" s="152">
        <f t="shared" si="20"/>
        <v>229676.69558155542</v>
      </c>
      <c r="AC33" s="152">
        <f t="shared" si="20"/>
        <v>3234322.8990993951</v>
      </c>
      <c r="AD33" s="152">
        <f t="shared" si="20"/>
        <v>3425020.8525687316</v>
      </c>
      <c r="AE33" s="152">
        <f t="shared" si="20"/>
        <v>2515082.5676451805</v>
      </c>
      <c r="AF33" s="152">
        <f t="shared" si="20"/>
        <v>3437805.2133164778</v>
      </c>
      <c r="AG33" s="152">
        <f t="shared" si="20"/>
        <v>879856.34678332822</v>
      </c>
      <c r="AH33" s="152">
        <f t="shared" si="20"/>
        <v>2794624.2225095662</v>
      </c>
      <c r="AI33" s="152">
        <f t="shared" si="20"/>
        <v>673110.6487655472</v>
      </c>
      <c r="AJ33" s="387">
        <f t="shared" si="20"/>
        <v>8366845.9648880754</v>
      </c>
      <c r="AK33" s="387">
        <f t="shared" si="20"/>
        <v>0</v>
      </c>
      <c r="AL33" s="387">
        <f t="shared" si="20"/>
        <v>0</v>
      </c>
      <c r="AM33" s="387">
        <f t="shared" si="20"/>
        <v>0</v>
      </c>
      <c r="AN33" s="387">
        <f t="shared" si="20"/>
        <v>0</v>
      </c>
      <c r="AO33" s="387">
        <f t="shared" si="20"/>
        <v>0</v>
      </c>
      <c r="AP33" s="387">
        <f t="shared" si="20"/>
        <v>0</v>
      </c>
      <c r="AQ33" s="435">
        <f t="shared" si="16"/>
        <v>26003074.494097844</v>
      </c>
      <c r="AR33" s="389" t="str">
        <f>IF(AQ33=AR32,"ok","ERROR")</f>
        <v>ok</v>
      </c>
      <c r="AS33" s="55"/>
      <c r="AT33" s="47" t="s">
        <v>41</v>
      </c>
      <c r="AU33" s="152">
        <f>SUM(AU20:AU32)</f>
        <v>0</v>
      </c>
      <c r="AV33" s="152">
        <f t="shared" ref="AV33:BL33" si="21">SUM(AV20:AV32)</f>
        <v>0</v>
      </c>
      <c r="AW33" s="152">
        <f t="shared" si="21"/>
        <v>935365.4723683449</v>
      </c>
      <c r="AX33" s="152">
        <f t="shared" si="21"/>
        <v>0</v>
      </c>
      <c r="AY33" s="152">
        <f t="shared" si="21"/>
        <v>261803.60234216278</v>
      </c>
      <c r="AZ33" s="152">
        <f t="shared" si="21"/>
        <v>973587.60254598456</v>
      </c>
      <c r="BA33" s="152">
        <f t="shared" si="21"/>
        <v>3829259.2970917639</v>
      </c>
      <c r="BB33" s="152">
        <f t="shared" si="21"/>
        <v>0</v>
      </c>
      <c r="BC33" s="152">
        <f t="shared" si="21"/>
        <v>68355.655495220111</v>
      </c>
      <c r="BD33" s="152">
        <f t="shared" si="21"/>
        <v>654065.88522938569</v>
      </c>
      <c r="BE33" s="152">
        <f t="shared" si="21"/>
        <v>266751.92078179732</v>
      </c>
      <c r="BF33" s="387">
        <f t="shared" si="21"/>
        <v>3315758.317168911</v>
      </c>
      <c r="BG33" s="387">
        <f t="shared" si="21"/>
        <v>0</v>
      </c>
      <c r="BH33" s="387">
        <f t="shared" si="21"/>
        <v>0</v>
      </c>
      <c r="BI33" s="387">
        <f t="shared" si="21"/>
        <v>0</v>
      </c>
      <c r="BJ33" s="387">
        <f t="shared" si="21"/>
        <v>0</v>
      </c>
      <c r="BK33" s="387">
        <f t="shared" si="21"/>
        <v>0</v>
      </c>
      <c r="BL33" s="387">
        <f t="shared" si="21"/>
        <v>0</v>
      </c>
      <c r="BM33" s="435">
        <f t="shared" si="17"/>
        <v>10304947.75302357</v>
      </c>
      <c r="BN33" s="389" t="str">
        <f>IF(BM33=BN32,"ok","ERROR")</f>
        <v>ok</v>
      </c>
      <c r="BO33" s="55"/>
      <c r="BP33" s="47" t="s">
        <v>41</v>
      </c>
      <c r="BQ33" s="152">
        <f>SUM(BQ20:BQ32)</f>
        <v>0</v>
      </c>
      <c r="BR33" s="152">
        <f t="shared" ref="BR33:CH33" si="22">SUM(BR20:BR32)</f>
        <v>0</v>
      </c>
      <c r="BS33" s="152">
        <f t="shared" si="22"/>
        <v>502883.70961604349</v>
      </c>
      <c r="BT33" s="152">
        <f t="shared" si="22"/>
        <v>0</v>
      </c>
      <c r="BU33" s="152">
        <f t="shared" si="22"/>
        <v>0</v>
      </c>
      <c r="BV33" s="152">
        <f t="shared" si="22"/>
        <v>25497.293096074907</v>
      </c>
      <c r="BW33" s="152">
        <f t="shared" si="22"/>
        <v>0</v>
      </c>
      <c r="BX33" s="152">
        <f t="shared" si="22"/>
        <v>0</v>
      </c>
      <c r="BY33" s="152">
        <f t="shared" si="22"/>
        <v>0</v>
      </c>
      <c r="BZ33" s="152">
        <f t="shared" si="22"/>
        <v>0</v>
      </c>
      <c r="CA33" s="152">
        <f t="shared" si="22"/>
        <v>20966.598359901895</v>
      </c>
      <c r="CB33" s="387">
        <f t="shared" si="22"/>
        <v>260617.32823079516</v>
      </c>
      <c r="CC33" s="387">
        <f t="shared" si="22"/>
        <v>0</v>
      </c>
      <c r="CD33" s="387">
        <f t="shared" si="22"/>
        <v>0</v>
      </c>
      <c r="CE33" s="387">
        <f t="shared" si="22"/>
        <v>0</v>
      </c>
      <c r="CF33" s="387">
        <f t="shared" si="22"/>
        <v>0</v>
      </c>
      <c r="CG33" s="387">
        <f t="shared" si="22"/>
        <v>0</v>
      </c>
      <c r="CH33" s="387">
        <f t="shared" si="22"/>
        <v>0</v>
      </c>
      <c r="CI33" s="435">
        <f t="shared" si="18"/>
        <v>809964.92930281558</v>
      </c>
      <c r="CJ33" s="389" t="str">
        <f>IF(CI33=CJ32,"ok","ERROR")</f>
        <v>ERROR</v>
      </c>
    </row>
    <row r="34" spans="1:88" ht="15.6" customHeight="1" thickBot="1" x14ac:dyDescent="0.4">
      <c r="A34" s="55"/>
      <c r="W34" s="55"/>
      <c r="AS34" s="55"/>
      <c r="BO34" s="55"/>
    </row>
    <row r="35" spans="1:88" ht="15.95" customHeight="1" thickBot="1" x14ac:dyDescent="0.4">
      <c r="A35" s="55"/>
      <c r="B35" s="189" t="s">
        <v>34</v>
      </c>
      <c r="C35" s="484">
        <f>C$3</f>
        <v>46023</v>
      </c>
      <c r="D35" s="484">
        <f t="shared" ref="D35:T35" si="23">D$3</f>
        <v>46054</v>
      </c>
      <c r="E35" s="484">
        <f t="shared" si="23"/>
        <v>46082</v>
      </c>
      <c r="F35" s="484">
        <f t="shared" si="23"/>
        <v>46113</v>
      </c>
      <c r="G35" s="484">
        <f t="shared" si="23"/>
        <v>46143</v>
      </c>
      <c r="H35" s="484">
        <f t="shared" si="23"/>
        <v>46174</v>
      </c>
      <c r="I35" s="484">
        <f t="shared" si="23"/>
        <v>46204</v>
      </c>
      <c r="J35" s="484">
        <f t="shared" si="23"/>
        <v>46235</v>
      </c>
      <c r="K35" s="484">
        <f t="shared" si="23"/>
        <v>46266</v>
      </c>
      <c r="L35" s="484">
        <f t="shared" si="23"/>
        <v>46296</v>
      </c>
      <c r="M35" s="484">
        <f t="shared" si="23"/>
        <v>46327</v>
      </c>
      <c r="N35" s="484">
        <f t="shared" si="23"/>
        <v>46357</v>
      </c>
      <c r="O35" s="484">
        <f t="shared" si="23"/>
        <v>46388</v>
      </c>
      <c r="P35" s="484">
        <f t="shared" si="23"/>
        <v>46419</v>
      </c>
      <c r="Q35" s="484">
        <f t="shared" si="23"/>
        <v>46447</v>
      </c>
      <c r="R35" s="484">
        <f t="shared" si="23"/>
        <v>46478</v>
      </c>
      <c r="S35" s="484">
        <f t="shared" si="23"/>
        <v>46508</v>
      </c>
      <c r="T35" s="484">
        <f t="shared" si="23"/>
        <v>46539</v>
      </c>
      <c r="U35" s="506" t="s">
        <v>32</v>
      </c>
      <c r="W35" s="55"/>
      <c r="X35" s="189" t="s">
        <v>34</v>
      </c>
      <c r="Y35" s="484">
        <f>Y$3</f>
        <v>46023</v>
      </c>
      <c r="Z35" s="484">
        <f t="shared" ref="Z35:AP35" si="24">Z$3</f>
        <v>46054</v>
      </c>
      <c r="AA35" s="484">
        <f t="shared" si="24"/>
        <v>46082</v>
      </c>
      <c r="AB35" s="484">
        <f t="shared" si="24"/>
        <v>46113</v>
      </c>
      <c r="AC35" s="484">
        <f t="shared" si="24"/>
        <v>46143</v>
      </c>
      <c r="AD35" s="484">
        <f t="shared" si="24"/>
        <v>46174</v>
      </c>
      <c r="AE35" s="484">
        <f t="shared" si="24"/>
        <v>46204</v>
      </c>
      <c r="AF35" s="484">
        <f t="shared" si="24"/>
        <v>46235</v>
      </c>
      <c r="AG35" s="484">
        <f t="shared" si="24"/>
        <v>46266</v>
      </c>
      <c r="AH35" s="484">
        <f t="shared" si="24"/>
        <v>46296</v>
      </c>
      <c r="AI35" s="484">
        <f t="shared" si="24"/>
        <v>46327</v>
      </c>
      <c r="AJ35" s="484">
        <f t="shared" si="24"/>
        <v>46357</v>
      </c>
      <c r="AK35" s="484">
        <f t="shared" si="24"/>
        <v>46388</v>
      </c>
      <c r="AL35" s="484">
        <f t="shared" si="24"/>
        <v>46419</v>
      </c>
      <c r="AM35" s="484">
        <f t="shared" si="24"/>
        <v>46447</v>
      </c>
      <c r="AN35" s="484">
        <f t="shared" si="24"/>
        <v>46478</v>
      </c>
      <c r="AO35" s="484">
        <f t="shared" si="24"/>
        <v>46508</v>
      </c>
      <c r="AP35" s="484">
        <f t="shared" si="24"/>
        <v>46539</v>
      </c>
      <c r="AQ35" s="506" t="s">
        <v>32</v>
      </c>
      <c r="AS35" s="55"/>
      <c r="AT35" s="189" t="s">
        <v>34</v>
      </c>
      <c r="AU35" s="484">
        <f>AU$3</f>
        <v>46023</v>
      </c>
      <c r="AV35" s="484">
        <f t="shared" ref="AV35:BL35" si="25">AV$3</f>
        <v>46054</v>
      </c>
      <c r="AW35" s="484">
        <f t="shared" si="25"/>
        <v>46082</v>
      </c>
      <c r="AX35" s="484">
        <f t="shared" si="25"/>
        <v>46113</v>
      </c>
      <c r="AY35" s="484">
        <f t="shared" si="25"/>
        <v>46143</v>
      </c>
      <c r="AZ35" s="484">
        <f t="shared" si="25"/>
        <v>46174</v>
      </c>
      <c r="BA35" s="484">
        <f t="shared" si="25"/>
        <v>46204</v>
      </c>
      <c r="BB35" s="484">
        <f t="shared" si="25"/>
        <v>46235</v>
      </c>
      <c r="BC35" s="484">
        <f t="shared" si="25"/>
        <v>46266</v>
      </c>
      <c r="BD35" s="484">
        <f t="shared" si="25"/>
        <v>46296</v>
      </c>
      <c r="BE35" s="484">
        <f t="shared" si="25"/>
        <v>46327</v>
      </c>
      <c r="BF35" s="484">
        <f t="shared" si="25"/>
        <v>46357</v>
      </c>
      <c r="BG35" s="484">
        <f t="shared" si="25"/>
        <v>46388</v>
      </c>
      <c r="BH35" s="484">
        <f t="shared" si="25"/>
        <v>46419</v>
      </c>
      <c r="BI35" s="484">
        <f t="shared" si="25"/>
        <v>46447</v>
      </c>
      <c r="BJ35" s="484">
        <f t="shared" si="25"/>
        <v>46478</v>
      </c>
      <c r="BK35" s="484">
        <f t="shared" si="25"/>
        <v>46508</v>
      </c>
      <c r="BL35" s="484">
        <f t="shared" si="25"/>
        <v>46539</v>
      </c>
      <c r="BM35" s="506" t="s">
        <v>32</v>
      </c>
      <c r="BO35" s="55"/>
      <c r="BP35" s="189" t="s">
        <v>34</v>
      </c>
      <c r="BQ35" s="484">
        <f>BQ$3</f>
        <v>46023</v>
      </c>
      <c r="BR35" s="484">
        <f t="shared" ref="BR35:CH35" si="26">BR$3</f>
        <v>46054</v>
      </c>
      <c r="BS35" s="484">
        <f t="shared" si="26"/>
        <v>46082</v>
      </c>
      <c r="BT35" s="484">
        <f t="shared" si="26"/>
        <v>46113</v>
      </c>
      <c r="BU35" s="484">
        <f t="shared" si="26"/>
        <v>46143</v>
      </c>
      <c r="BV35" s="484">
        <f t="shared" si="26"/>
        <v>46174</v>
      </c>
      <c r="BW35" s="484">
        <f t="shared" si="26"/>
        <v>46204</v>
      </c>
      <c r="BX35" s="484">
        <f t="shared" si="26"/>
        <v>46235</v>
      </c>
      <c r="BY35" s="484">
        <f t="shared" si="26"/>
        <v>46266</v>
      </c>
      <c r="BZ35" s="484">
        <f t="shared" si="26"/>
        <v>46296</v>
      </c>
      <c r="CA35" s="484">
        <f t="shared" si="26"/>
        <v>46327</v>
      </c>
      <c r="CB35" s="484">
        <f t="shared" si="26"/>
        <v>46357</v>
      </c>
      <c r="CC35" s="484">
        <f t="shared" si="26"/>
        <v>46388</v>
      </c>
      <c r="CD35" s="484">
        <f t="shared" si="26"/>
        <v>46419</v>
      </c>
      <c r="CE35" s="484">
        <f t="shared" si="26"/>
        <v>46447</v>
      </c>
      <c r="CF35" s="484">
        <f t="shared" si="26"/>
        <v>46478</v>
      </c>
      <c r="CG35" s="484">
        <f t="shared" si="26"/>
        <v>46508</v>
      </c>
      <c r="CH35" s="484">
        <f t="shared" si="26"/>
        <v>46539</v>
      </c>
      <c r="CI35" s="506" t="s">
        <v>32</v>
      </c>
    </row>
    <row r="36" spans="1:88" ht="15.95" customHeight="1" x14ac:dyDescent="0.25">
      <c r="A36" s="697" t="s">
        <v>261</v>
      </c>
      <c r="B36" s="186" t="s">
        <v>57</v>
      </c>
      <c r="C36" s="186">
        <v>0</v>
      </c>
      <c r="D36" s="186">
        <v>0</v>
      </c>
      <c r="E36" s="186">
        <v>0</v>
      </c>
      <c r="F36" s="186">
        <v>0</v>
      </c>
      <c r="G36" s="186">
        <v>0</v>
      </c>
      <c r="H36" s="186">
        <v>0</v>
      </c>
      <c r="I36" s="186">
        <v>0</v>
      </c>
      <c r="J36" s="186">
        <v>0</v>
      </c>
      <c r="K36" s="186">
        <v>0</v>
      </c>
      <c r="L36" s="186">
        <v>0</v>
      </c>
      <c r="M36" s="186">
        <v>0</v>
      </c>
      <c r="N36" s="488">
        <v>0</v>
      </c>
      <c r="O36" s="488">
        <v>0</v>
      </c>
      <c r="P36" s="488">
        <v>0</v>
      </c>
      <c r="Q36" s="488">
        <v>0</v>
      </c>
      <c r="R36" s="488">
        <v>0</v>
      </c>
      <c r="S36" s="488">
        <v>0</v>
      </c>
      <c r="T36" s="488">
        <v>0</v>
      </c>
      <c r="U36" s="489">
        <f t="shared" ref="U36:U49" si="27">SUM(C36:T36)</f>
        <v>0</v>
      </c>
      <c r="W36" s="697" t="s">
        <v>261</v>
      </c>
      <c r="X36" s="186" t="s">
        <v>57</v>
      </c>
      <c r="Y36" s="186">
        <v>0</v>
      </c>
      <c r="Z36" s="186">
        <v>0</v>
      </c>
      <c r="AA36" s="186">
        <v>0</v>
      </c>
      <c r="AB36" s="186">
        <v>0</v>
      </c>
      <c r="AC36" s="186">
        <v>0</v>
      </c>
      <c r="AD36" s="186">
        <v>0</v>
      </c>
      <c r="AE36" s="186">
        <v>0</v>
      </c>
      <c r="AF36" s="186">
        <v>0</v>
      </c>
      <c r="AG36" s="186">
        <v>0</v>
      </c>
      <c r="AH36" s="186">
        <v>0</v>
      </c>
      <c r="AI36" s="186">
        <v>0</v>
      </c>
      <c r="AJ36" s="488">
        <v>0</v>
      </c>
      <c r="AK36" s="488">
        <v>0</v>
      </c>
      <c r="AL36" s="488">
        <v>0</v>
      </c>
      <c r="AM36" s="488">
        <v>0</v>
      </c>
      <c r="AN36" s="488">
        <v>0</v>
      </c>
      <c r="AO36" s="488">
        <v>0</v>
      </c>
      <c r="AP36" s="488">
        <v>0</v>
      </c>
      <c r="AQ36" s="489">
        <f t="shared" ref="AQ36:AQ49" si="28">SUM(Y36:AP36)</f>
        <v>0</v>
      </c>
      <c r="AS36" s="697" t="s">
        <v>261</v>
      </c>
      <c r="AT36" s="186" t="s">
        <v>57</v>
      </c>
      <c r="AU36" s="186">
        <v>0</v>
      </c>
      <c r="AV36" s="186">
        <v>0</v>
      </c>
      <c r="AW36" s="186">
        <v>0</v>
      </c>
      <c r="AX36" s="186">
        <v>0</v>
      </c>
      <c r="AY36" s="186">
        <v>0</v>
      </c>
      <c r="AZ36" s="186">
        <v>0</v>
      </c>
      <c r="BA36" s="186">
        <v>0</v>
      </c>
      <c r="BB36" s="186">
        <v>0</v>
      </c>
      <c r="BC36" s="186">
        <v>0</v>
      </c>
      <c r="BD36" s="186">
        <v>0</v>
      </c>
      <c r="BE36" s="186">
        <v>0</v>
      </c>
      <c r="BF36" s="488">
        <v>0</v>
      </c>
      <c r="BG36" s="488">
        <v>0</v>
      </c>
      <c r="BH36" s="488">
        <v>0</v>
      </c>
      <c r="BI36" s="488">
        <v>0</v>
      </c>
      <c r="BJ36" s="488">
        <v>0</v>
      </c>
      <c r="BK36" s="488">
        <v>0</v>
      </c>
      <c r="BL36" s="488">
        <v>0</v>
      </c>
      <c r="BM36" s="489">
        <f t="shared" ref="BM36:BM49" si="29">SUM(AU36:BL36)</f>
        <v>0</v>
      </c>
      <c r="BO36" s="697" t="s">
        <v>261</v>
      </c>
      <c r="BP36" s="186" t="s">
        <v>57</v>
      </c>
      <c r="BQ36" s="186">
        <v>0</v>
      </c>
      <c r="BR36" s="186">
        <v>0</v>
      </c>
      <c r="BS36" s="186">
        <v>0</v>
      </c>
      <c r="BT36" s="186">
        <v>0</v>
      </c>
      <c r="BU36" s="186">
        <v>0</v>
      </c>
      <c r="BV36" s="186">
        <v>0</v>
      </c>
      <c r="BW36" s="186">
        <v>0</v>
      </c>
      <c r="BX36" s="186">
        <v>0</v>
      </c>
      <c r="BY36" s="186">
        <v>0</v>
      </c>
      <c r="BZ36" s="186">
        <v>0</v>
      </c>
      <c r="CA36" s="186">
        <v>0</v>
      </c>
      <c r="CB36" s="488">
        <v>0</v>
      </c>
      <c r="CC36" s="488">
        <v>0</v>
      </c>
      <c r="CD36" s="488">
        <v>0</v>
      </c>
      <c r="CE36" s="488">
        <v>0</v>
      </c>
      <c r="CF36" s="488">
        <v>0</v>
      </c>
      <c r="CG36" s="488">
        <v>0</v>
      </c>
      <c r="CH36" s="488">
        <v>0</v>
      </c>
      <c r="CI36" s="489">
        <f t="shared" ref="CI36:CI49" si="30">SUM(BQ36:CH36)</f>
        <v>0</v>
      </c>
    </row>
    <row r="37" spans="1:88" ht="15.95" customHeight="1" x14ac:dyDescent="0.25">
      <c r="A37" s="698"/>
      <c r="B37" s="117" t="s">
        <v>56</v>
      </c>
      <c r="C37" s="117">
        <v>0</v>
      </c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491">
        <v>0</v>
      </c>
      <c r="O37" s="491">
        <v>0</v>
      </c>
      <c r="P37" s="491">
        <v>0</v>
      </c>
      <c r="Q37" s="491">
        <v>0</v>
      </c>
      <c r="R37" s="491">
        <v>0</v>
      </c>
      <c r="S37" s="491">
        <v>0</v>
      </c>
      <c r="T37" s="491">
        <v>0</v>
      </c>
      <c r="U37" s="219">
        <f t="shared" si="27"/>
        <v>0</v>
      </c>
      <c r="W37" s="698"/>
      <c r="X37" s="117" t="s">
        <v>56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491">
        <v>0</v>
      </c>
      <c r="AK37" s="491">
        <v>0</v>
      </c>
      <c r="AL37" s="491">
        <v>0</v>
      </c>
      <c r="AM37" s="491">
        <v>0</v>
      </c>
      <c r="AN37" s="491">
        <v>0</v>
      </c>
      <c r="AO37" s="491">
        <v>0</v>
      </c>
      <c r="AP37" s="491">
        <v>0</v>
      </c>
      <c r="AQ37" s="219">
        <f t="shared" si="28"/>
        <v>0</v>
      </c>
      <c r="AS37" s="698"/>
      <c r="AT37" s="117" t="s">
        <v>56</v>
      </c>
      <c r="AU37" s="117">
        <v>0</v>
      </c>
      <c r="AV37" s="117">
        <v>0</v>
      </c>
      <c r="AW37" s="117">
        <v>0</v>
      </c>
      <c r="AX37" s="117">
        <v>0</v>
      </c>
      <c r="AY37" s="117">
        <v>0</v>
      </c>
      <c r="AZ37" s="117">
        <v>0</v>
      </c>
      <c r="BA37" s="117">
        <v>0</v>
      </c>
      <c r="BB37" s="117">
        <v>0</v>
      </c>
      <c r="BC37" s="117">
        <v>0</v>
      </c>
      <c r="BD37" s="117">
        <v>0</v>
      </c>
      <c r="BE37" s="117">
        <v>0</v>
      </c>
      <c r="BF37" s="491">
        <v>0</v>
      </c>
      <c r="BG37" s="491">
        <v>0</v>
      </c>
      <c r="BH37" s="491">
        <v>0</v>
      </c>
      <c r="BI37" s="491">
        <v>0</v>
      </c>
      <c r="BJ37" s="491">
        <v>0</v>
      </c>
      <c r="BK37" s="491">
        <v>0</v>
      </c>
      <c r="BL37" s="491">
        <v>0</v>
      </c>
      <c r="BM37" s="219">
        <f t="shared" si="29"/>
        <v>0</v>
      </c>
      <c r="BO37" s="698"/>
      <c r="BP37" s="117" t="s">
        <v>56</v>
      </c>
      <c r="BQ37" s="117">
        <v>0</v>
      </c>
      <c r="BR37" s="117">
        <v>0</v>
      </c>
      <c r="BS37" s="117">
        <v>0</v>
      </c>
      <c r="BT37" s="117">
        <v>0</v>
      </c>
      <c r="BU37" s="117">
        <v>0</v>
      </c>
      <c r="BV37" s="117">
        <v>0</v>
      </c>
      <c r="BW37" s="117">
        <v>0</v>
      </c>
      <c r="BX37" s="117">
        <v>0</v>
      </c>
      <c r="BY37" s="117">
        <v>0</v>
      </c>
      <c r="BZ37" s="117">
        <v>0</v>
      </c>
      <c r="CA37" s="117">
        <v>0</v>
      </c>
      <c r="CB37" s="491">
        <v>0</v>
      </c>
      <c r="CC37" s="491">
        <v>0</v>
      </c>
      <c r="CD37" s="491">
        <v>0</v>
      </c>
      <c r="CE37" s="491">
        <v>0</v>
      </c>
      <c r="CF37" s="491">
        <v>0</v>
      </c>
      <c r="CG37" s="491">
        <v>0</v>
      </c>
      <c r="CH37" s="491">
        <v>0</v>
      </c>
      <c r="CI37" s="219">
        <f t="shared" si="30"/>
        <v>0</v>
      </c>
    </row>
    <row r="38" spans="1:88" ht="15.95" customHeight="1" x14ac:dyDescent="0.25">
      <c r="A38" s="698"/>
      <c r="B38" s="117" t="s">
        <v>55</v>
      </c>
      <c r="C38" s="117">
        <v>0</v>
      </c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491">
        <v>0</v>
      </c>
      <c r="O38" s="491">
        <v>0</v>
      </c>
      <c r="P38" s="491">
        <v>0</v>
      </c>
      <c r="Q38" s="491">
        <v>0</v>
      </c>
      <c r="R38" s="491">
        <v>0</v>
      </c>
      <c r="S38" s="491">
        <v>0</v>
      </c>
      <c r="T38" s="491">
        <v>0</v>
      </c>
      <c r="U38" s="219">
        <f t="shared" si="27"/>
        <v>0</v>
      </c>
      <c r="W38" s="698"/>
      <c r="X38" s="117" t="s">
        <v>55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491">
        <v>0</v>
      </c>
      <c r="AK38" s="491">
        <v>0</v>
      </c>
      <c r="AL38" s="491">
        <v>0</v>
      </c>
      <c r="AM38" s="491">
        <v>0</v>
      </c>
      <c r="AN38" s="491">
        <v>0</v>
      </c>
      <c r="AO38" s="491">
        <v>0</v>
      </c>
      <c r="AP38" s="491">
        <v>0</v>
      </c>
      <c r="AQ38" s="219">
        <f t="shared" si="28"/>
        <v>0</v>
      </c>
      <c r="AS38" s="698"/>
      <c r="AT38" s="117" t="s">
        <v>55</v>
      </c>
      <c r="AU38" s="117">
        <v>0</v>
      </c>
      <c r="AV38" s="117">
        <v>0</v>
      </c>
      <c r="AW38" s="117">
        <v>0</v>
      </c>
      <c r="AX38" s="117">
        <v>0</v>
      </c>
      <c r="AY38" s="117">
        <v>0</v>
      </c>
      <c r="AZ38" s="117">
        <v>0</v>
      </c>
      <c r="BA38" s="117">
        <v>0</v>
      </c>
      <c r="BB38" s="117">
        <v>0</v>
      </c>
      <c r="BC38" s="117">
        <v>0</v>
      </c>
      <c r="BD38" s="117">
        <v>0</v>
      </c>
      <c r="BE38" s="117">
        <v>0</v>
      </c>
      <c r="BF38" s="491">
        <v>0</v>
      </c>
      <c r="BG38" s="491">
        <v>0</v>
      </c>
      <c r="BH38" s="491">
        <v>0</v>
      </c>
      <c r="BI38" s="491">
        <v>0</v>
      </c>
      <c r="BJ38" s="491">
        <v>0</v>
      </c>
      <c r="BK38" s="491">
        <v>0</v>
      </c>
      <c r="BL38" s="491">
        <v>0</v>
      </c>
      <c r="BM38" s="219">
        <f t="shared" si="29"/>
        <v>0</v>
      </c>
      <c r="BO38" s="698"/>
      <c r="BP38" s="117" t="s">
        <v>55</v>
      </c>
      <c r="BQ38" s="117">
        <v>0</v>
      </c>
      <c r="BR38" s="117">
        <v>0</v>
      </c>
      <c r="BS38" s="117">
        <v>0</v>
      </c>
      <c r="BT38" s="117">
        <v>0</v>
      </c>
      <c r="BU38" s="117">
        <v>0</v>
      </c>
      <c r="BV38" s="117">
        <v>0</v>
      </c>
      <c r="BW38" s="117">
        <v>0</v>
      </c>
      <c r="BX38" s="117">
        <v>0</v>
      </c>
      <c r="BY38" s="117">
        <v>0</v>
      </c>
      <c r="BZ38" s="117">
        <v>0</v>
      </c>
      <c r="CA38" s="117">
        <v>0</v>
      </c>
      <c r="CB38" s="491">
        <v>0</v>
      </c>
      <c r="CC38" s="491">
        <v>0</v>
      </c>
      <c r="CD38" s="491">
        <v>0</v>
      </c>
      <c r="CE38" s="491">
        <v>0</v>
      </c>
      <c r="CF38" s="491">
        <v>0</v>
      </c>
      <c r="CG38" s="491">
        <v>0</v>
      </c>
      <c r="CH38" s="491">
        <v>0</v>
      </c>
      <c r="CI38" s="219">
        <f t="shared" si="30"/>
        <v>0</v>
      </c>
    </row>
    <row r="39" spans="1:88" ht="15.95" customHeight="1" x14ac:dyDescent="0.25">
      <c r="A39" s="698"/>
      <c r="B39" s="117" t="s">
        <v>54</v>
      </c>
      <c r="C39" s="117">
        <v>0</v>
      </c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491">
        <v>0</v>
      </c>
      <c r="O39" s="491">
        <v>0</v>
      </c>
      <c r="P39" s="491">
        <v>0</v>
      </c>
      <c r="Q39" s="491">
        <v>0</v>
      </c>
      <c r="R39" s="491">
        <v>0</v>
      </c>
      <c r="S39" s="491">
        <v>0</v>
      </c>
      <c r="T39" s="491">
        <v>0</v>
      </c>
      <c r="U39" s="219">
        <f t="shared" si="27"/>
        <v>0</v>
      </c>
      <c r="W39" s="698"/>
      <c r="X39" s="117" t="s">
        <v>54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491">
        <v>0</v>
      </c>
      <c r="AK39" s="491">
        <v>0</v>
      </c>
      <c r="AL39" s="491">
        <v>0</v>
      </c>
      <c r="AM39" s="491">
        <v>0</v>
      </c>
      <c r="AN39" s="491">
        <v>0</v>
      </c>
      <c r="AO39" s="491">
        <v>0</v>
      </c>
      <c r="AP39" s="491">
        <v>0</v>
      </c>
      <c r="AQ39" s="219">
        <f t="shared" si="28"/>
        <v>0</v>
      </c>
      <c r="AS39" s="698"/>
      <c r="AT39" s="117" t="s">
        <v>54</v>
      </c>
      <c r="AU39" s="117">
        <v>0</v>
      </c>
      <c r="AV39" s="117">
        <v>0</v>
      </c>
      <c r="AW39" s="117">
        <v>0</v>
      </c>
      <c r="AX39" s="117">
        <v>0</v>
      </c>
      <c r="AY39" s="117">
        <v>0</v>
      </c>
      <c r="AZ39" s="117">
        <v>0</v>
      </c>
      <c r="BA39" s="117">
        <v>0</v>
      </c>
      <c r="BB39" s="117">
        <v>0</v>
      </c>
      <c r="BC39" s="117">
        <v>0</v>
      </c>
      <c r="BD39" s="117">
        <v>0</v>
      </c>
      <c r="BE39" s="117">
        <v>0</v>
      </c>
      <c r="BF39" s="491">
        <v>0</v>
      </c>
      <c r="BG39" s="491">
        <v>0</v>
      </c>
      <c r="BH39" s="491">
        <v>0</v>
      </c>
      <c r="BI39" s="491">
        <v>0</v>
      </c>
      <c r="BJ39" s="491">
        <v>0</v>
      </c>
      <c r="BK39" s="491">
        <v>0</v>
      </c>
      <c r="BL39" s="491">
        <v>0</v>
      </c>
      <c r="BM39" s="219">
        <f t="shared" si="29"/>
        <v>0</v>
      </c>
      <c r="BO39" s="698"/>
      <c r="BP39" s="117" t="s">
        <v>54</v>
      </c>
      <c r="BQ39" s="117">
        <v>0</v>
      </c>
      <c r="BR39" s="117">
        <v>0</v>
      </c>
      <c r="BS39" s="117">
        <v>0</v>
      </c>
      <c r="BT39" s="117">
        <v>0</v>
      </c>
      <c r="BU39" s="117">
        <v>0</v>
      </c>
      <c r="BV39" s="117">
        <v>0</v>
      </c>
      <c r="BW39" s="117">
        <v>0</v>
      </c>
      <c r="BX39" s="117">
        <v>0</v>
      </c>
      <c r="BY39" s="117">
        <v>0</v>
      </c>
      <c r="BZ39" s="117">
        <v>0</v>
      </c>
      <c r="CA39" s="117">
        <v>0</v>
      </c>
      <c r="CB39" s="491">
        <v>0</v>
      </c>
      <c r="CC39" s="491">
        <v>0</v>
      </c>
      <c r="CD39" s="491">
        <v>0</v>
      </c>
      <c r="CE39" s="491">
        <v>0</v>
      </c>
      <c r="CF39" s="491">
        <v>0</v>
      </c>
      <c r="CG39" s="491">
        <v>0</v>
      </c>
      <c r="CH39" s="491">
        <v>0</v>
      </c>
      <c r="CI39" s="219">
        <f t="shared" si="30"/>
        <v>0</v>
      </c>
    </row>
    <row r="40" spans="1:88" ht="15.95" customHeight="1" x14ac:dyDescent="0.25">
      <c r="A40" s="698"/>
      <c r="B40" s="117" t="s">
        <v>53</v>
      </c>
      <c r="C40" s="117">
        <v>0</v>
      </c>
      <c r="D40" s="117">
        <v>0</v>
      </c>
      <c r="E40" s="117">
        <v>0</v>
      </c>
      <c r="F40" s="117">
        <v>0</v>
      </c>
      <c r="G40" s="117">
        <v>0</v>
      </c>
      <c r="H40" s="117">
        <v>0</v>
      </c>
      <c r="I40" s="117">
        <v>0</v>
      </c>
      <c r="J40" s="117">
        <v>0</v>
      </c>
      <c r="K40" s="117">
        <v>0</v>
      </c>
      <c r="L40" s="117">
        <v>0</v>
      </c>
      <c r="M40" s="117">
        <v>0</v>
      </c>
      <c r="N40" s="491">
        <v>0</v>
      </c>
      <c r="O40" s="491">
        <v>0</v>
      </c>
      <c r="P40" s="491">
        <v>0</v>
      </c>
      <c r="Q40" s="491">
        <v>0</v>
      </c>
      <c r="R40" s="491">
        <v>0</v>
      </c>
      <c r="S40" s="491">
        <v>0</v>
      </c>
      <c r="T40" s="491">
        <v>0</v>
      </c>
      <c r="U40" s="219">
        <f t="shared" si="27"/>
        <v>0</v>
      </c>
      <c r="W40" s="698"/>
      <c r="X40" s="117" t="s">
        <v>53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>
        <v>0</v>
      </c>
      <c r="AH40" s="117">
        <v>0</v>
      </c>
      <c r="AI40" s="117">
        <v>0</v>
      </c>
      <c r="AJ40" s="491">
        <v>0</v>
      </c>
      <c r="AK40" s="491">
        <v>0</v>
      </c>
      <c r="AL40" s="491">
        <v>0</v>
      </c>
      <c r="AM40" s="491">
        <v>0</v>
      </c>
      <c r="AN40" s="491">
        <v>0</v>
      </c>
      <c r="AO40" s="491">
        <v>0</v>
      </c>
      <c r="AP40" s="491">
        <v>0</v>
      </c>
      <c r="AQ40" s="219">
        <f t="shared" si="28"/>
        <v>0</v>
      </c>
      <c r="AS40" s="698"/>
      <c r="AT40" s="117" t="s">
        <v>53</v>
      </c>
      <c r="AU40" s="117">
        <v>0</v>
      </c>
      <c r="AV40" s="117">
        <v>0</v>
      </c>
      <c r="AW40" s="117">
        <v>0</v>
      </c>
      <c r="AX40" s="117">
        <v>0</v>
      </c>
      <c r="AY40" s="117">
        <v>0</v>
      </c>
      <c r="AZ40" s="117">
        <v>0</v>
      </c>
      <c r="BA40" s="117">
        <v>0</v>
      </c>
      <c r="BB40" s="117">
        <v>0</v>
      </c>
      <c r="BC40" s="117">
        <v>0</v>
      </c>
      <c r="BD40" s="117">
        <v>0</v>
      </c>
      <c r="BE40" s="117">
        <v>0</v>
      </c>
      <c r="BF40" s="491">
        <v>0</v>
      </c>
      <c r="BG40" s="491">
        <v>0</v>
      </c>
      <c r="BH40" s="491">
        <v>0</v>
      </c>
      <c r="BI40" s="491">
        <v>0</v>
      </c>
      <c r="BJ40" s="491">
        <v>0</v>
      </c>
      <c r="BK40" s="491">
        <v>0</v>
      </c>
      <c r="BL40" s="491">
        <v>0</v>
      </c>
      <c r="BM40" s="219">
        <f t="shared" si="29"/>
        <v>0</v>
      </c>
      <c r="BO40" s="698"/>
      <c r="BP40" s="117" t="s">
        <v>53</v>
      </c>
      <c r="BQ40" s="117">
        <v>0</v>
      </c>
      <c r="BR40" s="117">
        <v>0</v>
      </c>
      <c r="BS40" s="117">
        <v>0</v>
      </c>
      <c r="BT40" s="117">
        <v>0</v>
      </c>
      <c r="BU40" s="117">
        <v>0</v>
      </c>
      <c r="BV40" s="117">
        <v>0</v>
      </c>
      <c r="BW40" s="117">
        <v>0</v>
      </c>
      <c r="BX40" s="117">
        <v>0</v>
      </c>
      <c r="BY40" s="117">
        <v>0</v>
      </c>
      <c r="BZ40" s="117">
        <v>0</v>
      </c>
      <c r="CA40" s="117">
        <v>0</v>
      </c>
      <c r="CB40" s="491">
        <v>0</v>
      </c>
      <c r="CC40" s="491">
        <v>0</v>
      </c>
      <c r="CD40" s="491">
        <v>0</v>
      </c>
      <c r="CE40" s="491">
        <v>0</v>
      </c>
      <c r="CF40" s="491">
        <v>0</v>
      </c>
      <c r="CG40" s="491">
        <v>0</v>
      </c>
      <c r="CH40" s="491">
        <v>0</v>
      </c>
      <c r="CI40" s="219">
        <f t="shared" si="30"/>
        <v>0</v>
      </c>
    </row>
    <row r="41" spans="1:88" ht="15.95" customHeight="1" x14ac:dyDescent="0.25">
      <c r="A41" s="698"/>
      <c r="B41" s="117" t="s">
        <v>52</v>
      </c>
      <c r="C41" s="117">
        <v>0</v>
      </c>
      <c r="D41" s="117">
        <v>0</v>
      </c>
      <c r="E41" s="117">
        <v>0</v>
      </c>
      <c r="F41" s="117">
        <v>0</v>
      </c>
      <c r="G41" s="117">
        <v>0</v>
      </c>
      <c r="H41" s="117">
        <v>0</v>
      </c>
      <c r="I41" s="117">
        <v>0</v>
      </c>
      <c r="J41" s="117">
        <v>0</v>
      </c>
      <c r="K41" s="117">
        <v>0</v>
      </c>
      <c r="L41" s="117">
        <v>0</v>
      </c>
      <c r="M41" s="117">
        <v>0</v>
      </c>
      <c r="N41" s="491">
        <v>0</v>
      </c>
      <c r="O41" s="491">
        <v>0</v>
      </c>
      <c r="P41" s="491">
        <v>0</v>
      </c>
      <c r="Q41" s="491">
        <v>0</v>
      </c>
      <c r="R41" s="491">
        <v>0</v>
      </c>
      <c r="S41" s="491">
        <v>0</v>
      </c>
      <c r="T41" s="491">
        <v>0</v>
      </c>
      <c r="U41" s="219">
        <f t="shared" si="27"/>
        <v>0</v>
      </c>
      <c r="W41" s="698"/>
      <c r="X41" s="117" t="s">
        <v>52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>
        <v>0</v>
      </c>
      <c r="AH41" s="117">
        <v>0</v>
      </c>
      <c r="AI41" s="117">
        <v>0</v>
      </c>
      <c r="AJ41" s="491">
        <v>0</v>
      </c>
      <c r="AK41" s="491">
        <v>0</v>
      </c>
      <c r="AL41" s="491">
        <v>0</v>
      </c>
      <c r="AM41" s="491">
        <v>0</v>
      </c>
      <c r="AN41" s="491">
        <v>0</v>
      </c>
      <c r="AO41" s="491">
        <v>0</v>
      </c>
      <c r="AP41" s="491">
        <v>0</v>
      </c>
      <c r="AQ41" s="219">
        <f t="shared" si="28"/>
        <v>0</v>
      </c>
      <c r="AS41" s="698"/>
      <c r="AT41" s="117" t="s">
        <v>52</v>
      </c>
      <c r="AU41" s="117">
        <v>0</v>
      </c>
      <c r="AV41" s="117">
        <v>0</v>
      </c>
      <c r="AW41" s="117">
        <v>0</v>
      </c>
      <c r="AX41" s="117">
        <v>0</v>
      </c>
      <c r="AY41" s="117">
        <v>0</v>
      </c>
      <c r="AZ41" s="117">
        <v>0</v>
      </c>
      <c r="BA41" s="117">
        <v>0</v>
      </c>
      <c r="BB41" s="117">
        <v>0</v>
      </c>
      <c r="BC41" s="117">
        <v>0</v>
      </c>
      <c r="BD41" s="117">
        <v>0</v>
      </c>
      <c r="BE41" s="117">
        <v>0</v>
      </c>
      <c r="BF41" s="491">
        <v>0</v>
      </c>
      <c r="BG41" s="491">
        <v>0</v>
      </c>
      <c r="BH41" s="491">
        <v>0</v>
      </c>
      <c r="BI41" s="491">
        <v>0</v>
      </c>
      <c r="BJ41" s="491">
        <v>0</v>
      </c>
      <c r="BK41" s="491">
        <v>0</v>
      </c>
      <c r="BL41" s="491">
        <v>0</v>
      </c>
      <c r="BM41" s="219">
        <f t="shared" si="29"/>
        <v>0</v>
      </c>
      <c r="BO41" s="698"/>
      <c r="BP41" s="117" t="s">
        <v>52</v>
      </c>
      <c r="BQ41" s="117">
        <v>0</v>
      </c>
      <c r="BR41" s="117">
        <v>0</v>
      </c>
      <c r="BS41" s="117">
        <v>0</v>
      </c>
      <c r="BT41" s="117">
        <v>0</v>
      </c>
      <c r="BU41" s="117">
        <v>0</v>
      </c>
      <c r="BV41" s="117">
        <v>0</v>
      </c>
      <c r="BW41" s="117">
        <v>0</v>
      </c>
      <c r="BX41" s="117">
        <v>0</v>
      </c>
      <c r="BY41" s="117">
        <v>0</v>
      </c>
      <c r="BZ41" s="117">
        <v>0</v>
      </c>
      <c r="CA41" s="117">
        <v>0</v>
      </c>
      <c r="CB41" s="491">
        <v>0</v>
      </c>
      <c r="CC41" s="491">
        <v>0</v>
      </c>
      <c r="CD41" s="491">
        <v>0</v>
      </c>
      <c r="CE41" s="491">
        <v>0</v>
      </c>
      <c r="CF41" s="491">
        <v>0</v>
      </c>
      <c r="CG41" s="491">
        <v>0</v>
      </c>
      <c r="CH41" s="491">
        <v>0</v>
      </c>
      <c r="CI41" s="219">
        <f t="shared" si="30"/>
        <v>0</v>
      </c>
    </row>
    <row r="42" spans="1:88" ht="15.95" customHeight="1" x14ac:dyDescent="0.25">
      <c r="A42" s="698"/>
      <c r="B42" s="117" t="s">
        <v>51</v>
      </c>
      <c r="C42" s="117">
        <v>0</v>
      </c>
      <c r="D42" s="117">
        <v>0</v>
      </c>
      <c r="E42" s="117">
        <v>0</v>
      </c>
      <c r="F42" s="117">
        <v>0</v>
      </c>
      <c r="G42" s="117">
        <v>0</v>
      </c>
      <c r="H42" s="117">
        <v>0</v>
      </c>
      <c r="I42" s="117">
        <v>0</v>
      </c>
      <c r="J42" s="117">
        <v>0</v>
      </c>
      <c r="K42" s="117">
        <v>0</v>
      </c>
      <c r="L42" s="117">
        <v>0</v>
      </c>
      <c r="M42" s="117">
        <v>0</v>
      </c>
      <c r="N42" s="491">
        <v>0</v>
      </c>
      <c r="O42" s="491">
        <v>0</v>
      </c>
      <c r="P42" s="491">
        <v>0</v>
      </c>
      <c r="Q42" s="491">
        <v>0</v>
      </c>
      <c r="R42" s="491">
        <v>0</v>
      </c>
      <c r="S42" s="491">
        <v>0</v>
      </c>
      <c r="T42" s="491">
        <v>0</v>
      </c>
      <c r="U42" s="219">
        <f t="shared" si="27"/>
        <v>0</v>
      </c>
      <c r="W42" s="698"/>
      <c r="X42" s="117" t="s">
        <v>51</v>
      </c>
      <c r="Y42" s="117">
        <v>0</v>
      </c>
      <c r="Z42" s="117">
        <v>0</v>
      </c>
      <c r="AA42" s="117">
        <v>0</v>
      </c>
      <c r="AB42" s="117">
        <v>0</v>
      </c>
      <c r="AC42" s="117">
        <v>0</v>
      </c>
      <c r="AD42" s="117">
        <v>0</v>
      </c>
      <c r="AE42" s="117">
        <v>0</v>
      </c>
      <c r="AF42" s="117">
        <v>0</v>
      </c>
      <c r="AG42" s="117">
        <v>0</v>
      </c>
      <c r="AH42" s="117">
        <v>0</v>
      </c>
      <c r="AI42" s="117">
        <v>0</v>
      </c>
      <c r="AJ42" s="491">
        <v>0</v>
      </c>
      <c r="AK42" s="491">
        <v>0</v>
      </c>
      <c r="AL42" s="491">
        <v>0</v>
      </c>
      <c r="AM42" s="491">
        <v>0</v>
      </c>
      <c r="AN42" s="491">
        <v>0</v>
      </c>
      <c r="AO42" s="491">
        <v>0</v>
      </c>
      <c r="AP42" s="491">
        <v>0</v>
      </c>
      <c r="AQ42" s="219">
        <f t="shared" si="28"/>
        <v>0</v>
      </c>
      <c r="AS42" s="698"/>
      <c r="AT42" s="117" t="s">
        <v>51</v>
      </c>
      <c r="AU42" s="117">
        <v>0</v>
      </c>
      <c r="AV42" s="117">
        <v>0</v>
      </c>
      <c r="AW42" s="117">
        <v>0</v>
      </c>
      <c r="AX42" s="117">
        <v>0</v>
      </c>
      <c r="AY42" s="117">
        <v>0</v>
      </c>
      <c r="AZ42" s="117">
        <v>0</v>
      </c>
      <c r="BA42" s="117">
        <v>0</v>
      </c>
      <c r="BB42" s="117">
        <v>0</v>
      </c>
      <c r="BC42" s="117">
        <v>0</v>
      </c>
      <c r="BD42" s="117">
        <v>0</v>
      </c>
      <c r="BE42" s="117">
        <v>0</v>
      </c>
      <c r="BF42" s="491">
        <v>0</v>
      </c>
      <c r="BG42" s="491">
        <v>0</v>
      </c>
      <c r="BH42" s="491">
        <v>0</v>
      </c>
      <c r="BI42" s="491">
        <v>0</v>
      </c>
      <c r="BJ42" s="491">
        <v>0</v>
      </c>
      <c r="BK42" s="491">
        <v>0</v>
      </c>
      <c r="BL42" s="491">
        <v>0</v>
      </c>
      <c r="BM42" s="219">
        <f t="shared" si="29"/>
        <v>0</v>
      </c>
      <c r="BO42" s="698"/>
      <c r="BP42" s="117" t="s">
        <v>51</v>
      </c>
      <c r="BQ42" s="117">
        <v>0</v>
      </c>
      <c r="BR42" s="117">
        <v>0</v>
      </c>
      <c r="BS42" s="117">
        <v>0</v>
      </c>
      <c r="BT42" s="117">
        <v>0</v>
      </c>
      <c r="BU42" s="117">
        <v>0</v>
      </c>
      <c r="BV42" s="117">
        <v>0</v>
      </c>
      <c r="BW42" s="117">
        <v>0</v>
      </c>
      <c r="BX42" s="117">
        <v>0</v>
      </c>
      <c r="BY42" s="117">
        <v>0</v>
      </c>
      <c r="BZ42" s="117">
        <v>0</v>
      </c>
      <c r="CA42" s="117">
        <v>0</v>
      </c>
      <c r="CB42" s="491">
        <v>0</v>
      </c>
      <c r="CC42" s="491">
        <v>0</v>
      </c>
      <c r="CD42" s="491">
        <v>0</v>
      </c>
      <c r="CE42" s="491">
        <v>0</v>
      </c>
      <c r="CF42" s="491">
        <v>0</v>
      </c>
      <c r="CG42" s="491">
        <v>0</v>
      </c>
      <c r="CH42" s="491">
        <v>0</v>
      </c>
      <c r="CI42" s="219">
        <f t="shared" si="30"/>
        <v>0</v>
      </c>
    </row>
    <row r="43" spans="1:88" ht="15.95" customHeight="1" x14ac:dyDescent="0.25">
      <c r="A43" s="698"/>
      <c r="B43" s="117" t="s">
        <v>50</v>
      </c>
      <c r="C43" s="117">
        <v>0</v>
      </c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491">
        <v>0</v>
      </c>
      <c r="O43" s="491">
        <v>0</v>
      </c>
      <c r="P43" s="491">
        <v>0</v>
      </c>
      <c r="Q43" s="491">
        <v>0</v>
      </c>
      <c r="R43" s="491">
        <v>0</v>
      </c>
      <c r="S43" s="491">
        <v>0</v>
      </c>
      <c r="T43" s="491">
        <v>0</v>
      </c>
      <c r="U43" s="219">
        <f t="shared" si="27"/>
        <v>0</v>
      </c>
      <c r="W43" s="698"/>
      <c r="X43" s="117" t="s">
        <v>50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491">
        <v>0</v>
      </c>
      <c r="AK43" s="491">
        <v>0</v>
      </c>
      <c r="AL43" s="491">
        <v>0</v>
      </c>
      <c r="AM43" s="491">
        <v>0</v>
      </c>
      <c r="AN43" s="491">
        <v>0</v>
      </c>
      <c r="AO43" s="491">
        <v>0</v>
      </c>
      <c r="AP43" s="491">
        <v>0</v>
      </c>
      <c r="AQ43" s="219">
        <f t="shared" si="28"/>
        <v>0</v>
      </c>
      <c r="AS43" s="698"/>
      <c r="AT43" s="117" t="s">
        <v>50</v>
      </c>
      <c r="AU43" s="117">
        <v>0</v>
      </c>
      <c r="AV43" s="117">
        <v>0</v>
      </c>
      <c r="AW43" s="117">
        <v>0</v>
      </c>
      <c r="AX43" s="117">
        <v>0</v>
      </c>
      <c r="AY43" s="117">
        <v>0</v>
      </c>
      <c r="AZ43" s="117">
        <v>0</v>
      </c>
      <c r="BA43" s="117">
        <v>0</v>
      </c>
      <c r="BB43" s="117">
        <v>0</v>
      </c>
      <c r="BC43" s="117">
        <v>0</v>
      </c>
      <c r="BD43" s="117">
        <v>0</v>
      </c>
      <c r="BE43" s="117">
        <v>0</v>
      </c>
      <c r="BF43" s="491">
        <v>0</v>
      </c>
      <c r="BG43" s="491">
        <v>0</v>
      </c>
      <c r="BH43" s="491">
        <v>0</v>
      </c>
      <c r="BI43" s="491">
        <v>0</v>
      </c>
      <c r="BJ43" s="491">
        <v>0</v>
      </c>
      <c r="BK43" s="491">
        <v>0</v>
      </c>
      <c r="BL43" s="491">
        <v>0</v>
      </c>
      <c r="BM43" s="219">
        <f t="shared" si="29"/>
        <v>0</v>
      </c>
      <c r="BO43" s="698"/>
      <c r="BP43" s="117" t="s">
        <v>50</v>
      </c>
      <c r="BQ43" s="117">
        <v>0</v>
      </c>
      <c r="BR43" s="117">
        <v>0</v>
      </c>
      <c r="BS43" s="117">
        <v>0</v>
      </c>
      <c r="BT43" s="117">
        <v>0</v>
      </c>
      <c r="BU43" s="117">
        <v>0</v>
      </c>
      <c r="BV43" s="117">
        <v>0</v>
      </c>
      <c r="BW43" s="117">
        <v>0</v>
      </c>
      <c r="BX43" s="117">
        <v>0</v>
      </c>
      <c r="BY43" s="117">
        <v>0</v>
      </c>
      <c r="BZ43" s="117">
        <v>0</v>
      </c>
      <c r="CA43" s="117">
        <v>0</v>
      </c>
      <c r="CB43" s="491">
        <v>0</v>
      </c>
      <c r="CC43" s="491">
        <v>0</v>
      </c>
      <c r="CD43" s="491">
        <v>0</v>
      </c>
      <c r="CE43" s="491">
        <v>0</v>
      </c>
      <c r="CF43" s="491">
        <v>0</v>
      </c>
      <c r="CG43" s="491">
        <v>0</v>
      </c>
      <c r="CH43" s="491">
        <v>0</v>
      </c>
      <c r="CI43" s="219">
        <f t="shared" si="30"/>
        <v>0</v>
      </c>
    </row>
    <row r="44" spans="1:88" ht="15.95" customHeight="1" x14ac:dyDescent="0.25">
      <c r="A44" s="698"/>
      <c r="B44" s="117" t="s">
        <v>49</v>
      </c>
      <c r="C44" s="117">
        <v>0</v>
      </c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491">
        <v>0</v>
      </c>
      <c r="O44" s="491">
        <v>0</v>
      </c>
      <c r="P44" s="491">
        <v>0</v>
      </c>
      <c r="Q44" s="491">
        <v>0</v>
      </c>
      <c r="R44" s="491">
        <v>0</v>
      </c>
      <c r="S44" s="491">
        <v>0</v>
      </c>
      <c r="T44" s="491">
        <v>0</v>
      </c>
      <c r="U44" s="219">
        <f t="shared" si="27"/>
        <v>0</v>
      </c>
      <c r="W44" s="698"/>
      <c r="X44" s="117" t="s">
        <v>49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491">
        <v>0</v>
      </c>
      <c r="AK44" s="491">
        <v>0</v>
      </c>
      <c r="AL44" s="491">
        <v>0</v>
      </c>
      <c r="AM44" s="491">
        <v>0</v>
      </c>
      <c r="AN44" s="491">
        <v>0</v>
      </c>
      <c r="AO44" s="491">
        <v>0</v>
      </c>
      <c r="AP44" s="491">
        <v>0</v>
      </c>
      <c r="AQ44" s="219">
        <f t="shared" si="28"/>
        <v>0</v>
      </c>
      <c r="AS44" s="698"/>
      <c r="AT44" s="117" t="s">
        <v>49</v>
      </c>
      <c r="AU44" s="117">
        <v>0</v>
      </c>
      <c r="AV44" s="117">
        <v>0</v>
      </c>
      <c r="AW44" s="117">
        <v>0</v>
      </c>
      <c r="AX44" s="117">
        <v>0</v>
      </c>
      <c r="AY44" s="117">
        <v>0</v>
      </c>
      <c r="AZ44" s="117">
        <v>0</v>
      </c>
      <c r="BA44" s="117">
        <v>0</v>
      </c>
      <c r="BB44" s="117">
        <v>0</v>
      </c>
      <c r="BC44" s="117">
        <v>0</v>
      </c>
      <c r="BD44" s="117">
        <v>0</v>
      </c>
      <c r="BE44" s="117">
        <v>0</v>
      </c>
      <c r="BF44" s="491">
        <v>0</v>
      </c>
      <c r="BG44" s="491">
        <v>0</v>
      </c>
      <c r="BH44" s="491">
        <v>0</v>
      </c>
      <c r="BI44" s="491">
        <v>0</v>
      </c>
      <c r="BJ44" s="491">
        <v>0</v>
      </c>
      <c r="BK44" s="491">
        <v>0</v>
      </c>
      <c r="BL44" s="491">
        <v>0</v>
      </c>
      <c r="BM44" s="219">
        <f t="shared" si="29"/>
        <v>0</v>
      </c>
      <c r="BO44" s="698"/>
      <c r="BP44" s="117" t="s">
        <v>49</v>
      </c>
      <c r="BQ44" s="117">
        <v>0</v>
      </c>
      <c r="BR44" s="117">
        <v>0</v>
      </c>
      <c r="BS44" s="117">
        <v>0</v>
      </c>
      <c r="BT44" s="117">
        <v>0</v>
      </c>
      <c r="BU44" s="117">
        <v>0</v>
      </c>
      <c r="BV44" s="117">
        <v>0</v>
      </c>
      <c r="BW44" s="117">
        <v>0</v>
      </c>
      <c r="BX44" s="117">
        <v>0</v>
      </c>
      <c r="BY44" s="117">
        <v>0</v>
      </c>
      <c r="BZ44" s="117">
        <v>0</v>
      </c>
      <c r="CA44" s="117">
        <v>0</v>
      </c>
      <c r="CB44" s="491">
        <v>0</v>
      </c>
      <c r="CC44" s="491">
        <v>0</v>
      </c>
      <c r="CD44" s="491">
        <v>0</v>
      </c>
      <c r="CE44" s="491">
        <v>0</v>
      </c>
      <c r="CF44" s="491">
        <v>0</v>
      </c>
      <c r="CG44" s="491">
        <v>0</v>
      </c>
      <c r="CH44" s="491">
        <v>0</v>
      </c>
      <c r="CI44" s="219">
        <f t="shared" si="30"/>
        <v>0</v>
      </c>
    </row>
    <row r="45" spans="1:88" ht="15.95" customHeight="1" x14ac:dyDescent="0.25">
      <c r="A45" s="698"/>
      <c r="B45" s="117" t="s">
        <v>48</v>
      </c>
      <c r="C45" s="117">
        <v>0</v>
      </c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491">
        <v>0</v>
      </c>
      <c r="O45" s="491">
        <v>0</v>
      </c>
      <c r="P45" s="491">
        <v>0</v>
      </c>
      <c r="Q45" s="491">
        <v>0</v>
      </c>
      <c r="R45" s="491">
        <v>0</v>
      </c>
      <c r="S45" s="491">
        <v>0</v>
      </c>
      <c r="T45" s="491">
        <v>0</v>
      </c>
      <c r="U45" s="219">
        <f t="shared" si="27"/>
        <v>0</v>
      </c>
      <c r="W45" s="698"/>
      <c r="X45" s="117" t="s">
        <v>48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491">
        <v>0</v>
      </c>
      <c r="AK45" s="491">
        <v>0</v>
      </c>
      <c r="AL45" s="491">
        <v>0</v>
      </c>
      <c r="AM45" s="491">
        <v>0</v>
      </c>
      <c r="AN45" s="491">
        <v>0</v>
      </c>
      <c r="AO45" s="491">
        <v>0</v>
      </c>
      <c r="AP45" s="491">
        <v>0</v>
      </c>
      <c r="AQ45" s="219">
        <f t="shared" si="28"/>
        <v>0</v>
      </c>
      <c r="AS45" s="698"/>
      <c r="AT45" s="117" t="s">
        <v>48</v>
      </c>
      <c r="AU45" s="117">
        <v>0</v>
      </c>
      <c r="AV45" s="117">
        <v>0</v>
      </c>
      <c r="AW45" s="117">
        <v>0</v>
      </c>
      <c r="AX45" s="117">
        <v>0</v>
      </c>
      <c r="AY45" s="117">
        <v>0</v>
      </c>
      <c r="AZ45" s="117">
        <v>0</v>
      </c>
      <c r="BA45" s="117">
        <v>0</v>
      </c>
      <c r="BB45" s="117">
        <v>0</v>
      </c>
      <c r="BC45" s="117">
        <v>0</v>
      </c>
      <c r="BD45" s="117">
        <v>0</v>
      </c>
      <c r="BE45" s="117">
        <v>0</v>
      </c>
      <c r="BF45" s="491">
        <v>0</v>
      </c>
      <c r="BG45" s="491">
        <v>0</v>
      </c>
      <c r="BH45" s="491">
        <v>0</v>
      </c>
      <c r="BI45" s="491">
        <v>0</v>
      </c>
      <c r="BJ45" s="491">
        <v>0</v>
      </c>
      <c r="BK45" s="491">
        <v>0</v>
      </c>
      <c r="BL45" s="491">
        <v>0</v>
      </c>
      <c r="BM45" s="219">
        <f t="shared" si="29"/>
        <v>0</v>
      </c>
      <c r="BO45" s="698"/>
      <c r="BP45" s="117" t="s">
        <v>48</v>
      </c>
      <c r="BQ45" s="117">
        <v>0</v>
      </c>
      <c r="BR45" s="117">
        <v>0</v>
      </c>
      <c r="BS45" s="117">
        <v>0</v>
      </c>
      <c r="BT45" s="117">
        <v>0</v>
      </c>
      <c r="BU45" s="117">
        <v>0</v>
      </c>
      <c r="BV45" s="117">
        <v>0</v>
      </c>
      <c r="BW45" s="117">
        <v>0</v>
      </c>
      <c r="BX45" s="117">
        <v>0</v>
      </c>
      <c r="BY45" s="117">
        <v>0</v>
      </c>
      <c r="BZ45" s="117">
        <v>0</v>
      </c>
      <c r="CA45" s="117">
        <v>0</v>
      </c>
      <c r="CB45" s="491">
        <v>0</v>
      </c>
      <c r="CC45" s="491">
        <v>0</v>
      </c>
      <c r="CD45" s="491">
        <v>0</v>
      </c>
      <c r="CE45" s="491">
        <v>0</v>
      </c>
      <c r="CF45" s="491">
        <v>0</v>
      </c>
      <c r="CG45" s="491">
        <v>0</v>
      </c>
      <c r="CH45" s="491">
        <v>0</v>
      </c>
      <c r="CI45" s="219">
        <f t="shared" si="30"/>
        <v>0</v>
      </c>
    </row>
    <row r="46" spans="1:88" ht="15.95" customHeight="1" x14ac:dyDescent="0.25">
      <c r="A46" s="698"/>
      <c r="B46" s="117" t="s">
        <v>47</v>
      </c>
      <c r="C46" s="117">
        <v>0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491">
        <v>0</v>
      </c>
      <c r="O46" s="491">
        <v>0</v>
      </c>
      <c r="P46" s="491">
        <v>0</v>
      </c>
      <c r="Q46" s="491">
        <v>0</v>
      </c>
      <c r="R46" s="491">
        <v>0</v>
      </c>
      <c r="S46" s="491">
        <v>0</v>
      </c>
      <c r="T46" s="491">
        <v>0</v>
      </c>
      <c r="U46" s="219">
        <f t="shared" si="27"/>
        <v>0</v>
      </c>
      <c r="W46" s="698"/>
      <c r="X46" s="117" t="s">
        <v>47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491">
        <v>0</v>
      </c>
      <c r="AK46" s="491">
        <v>0</v>
      </c>
      <c r="AL46" s="491">
        <v>0</v>
      </c>
      <c r="AM46" s="491">
        <v>0</v>
      </c>
      <c r="AN46" s="491">
        <v>0</v>
      </c>
      <c r="AO46" s="491">
        <v>0</v>
      </c>
      <c r="AP46" s="491">
        <v>0</v>
      </c>
      <c r="AQ46" s="219">
        <f t="shared" si="28"/>
        <v>0</v>
      </c>
      <c r="AS46" s="698"/>
      <c r="AT46" s="117" t="s">
        <v>47</v>
      </c>
      <c r="AU46" s="117">
        <v>0</v>
      </c>
      <c r="AV46" s="117">
        <v>0</v>
      </c>
      <c r="AW46" s="117">
        <v>0</v>
      </c>
      <c r="AX46" s="117">
        <v>0</v>
      </c>
      <c r="AY46" s="117">
        <v>0</v>
      </c>
      <c r="AZ46" s="117">
        <v>0</v>
      </c>
      <c r="BA46" s="117">
        <v>0</v>
      </c>
      <c r="BB46" s="117">
        <v>0</v>
      </c>
      <c r="BC46" s="117">
        <v>0</v>
      </c>
      <c r="BD46" s="117">
        <v>0</v>
      </c>
      <c r="BE46" s="117">
        <v>0</v>
      </c>
      <c r="BF46" s="491">
        <v>0</v>
      </c>
      <c r="BG46" s="491">
        <v>0</v>
      </c>
      <c r="BH46" s="491">
        <v>0</v>
      </c>
      <c r="BI46" s="491">
        <v>0</v>
      </c>
      <c r="BJ46" s="491">
        <v>0</v>
      </c>
      <c r="BK46" s="491">
        <v>0</v>
      </c>
      <c r="BL46" s="491">
        <v>0</v>
      </c>
      <c r="BM46" s="219">
        <f t="shared" si="29"/>
        <v>0</v>
      </c>
      <c r="BO46" s="698"/>
      <c r="BP46" s="117" t="s">
        <v>47</v>
      </c>
      <c r="BQ46" s="117">
        <v>0</v>
      </c>
      <c r="BR46" s="117">
        <v>0</v>
      </c>
      <c r="BS46" s="117">
        <v>0</v>
      </c>
      <c r="BT46" s="117">
        <v>0</v>
      </c>
      <c r="BU46" s="117">
        <v>0</v>
      </c>
      <c r="BV46" s="117">
        <v>0</v>
      </c>
      <c r="BW46" s="117">
        <v>0</v>
      </c>
      <c r="BX46" s="117">
        <v>0</v>
      </c>
      <c r="BY46" s="117">
        <v>0</v>
      </c>
      <c r="BZ46" s="117">
        <v>0</v>
      </c>
      <c r="CA46" s="117">
        <v>0</v>
      </c>
      <c r="CB46" s="491">
        <v>0</v>
      </c>
      <c r="CC46" s="491">
        <v>0</v>
      </c>
      <c r="CD46" s="491">
        <v>0</v>
      </c>
      <c r="CE46" s="491">
        <v>0</v>
      </c>
      <c r="CF46" s="491">
        <v>0</v>
      </c>
      <c r="CG46" s="491">
        <v>0</v>
      </c>
      <c r="CH46" s="491">
        <v>0</v>
      </c>
      <c r="CI46" s="219">
        <f t="shared" si="30"/>
        <v>0</v>
      </c>
    </row>
    <row r="47" spans="1:88" ht="15.95" customHeight="1" x14ac:dyDescent="0.25">
      <c r="A47" s="698"/>
      <c r="B47" s="117" t="s">
        <v>46</v>
      </c>
      <c r="C47" s="117">
        <v>0</v>
      </c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491">
        <v>0</v>
      </c>
      <c r="O47" s="491">
        <v>0</v>
      </c>
      <c r="P47" s="491">
        <v>0</v>
      </c>
      <c r="Q47" s="491">
        <v>0</v>
      </c>
      <c r="R47" s="491">
        <v>0</v>
      </c>
      <c r="S47" s="491">
        <v>0</v>
      </c>
      <c r="T47" s="491">
        <v>0</v>
      </c>
      <c r="U47" s="219">
        <f t="shared" si="27"/>
        <v>0</v>
      </c>
      <c r="W47" s="698"/>
      <c r="X47" s="117" t="s">
        <v>46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491">
        <v>0</v>
      </c>
      <c r="AK47" s="491">
        <v>0</v>
      </c>
      <c r="AL47" s="491">
        <v>0</v>
      </c>
      <c r="AM47" s="491">
        <v>0</v>
      </c>
      <c r="AN47" s="491">
        <v>0</v>
      </c>
      <c r="AO47" s="491">
        <v>0</v>
      </c>
      <c r="AP47" s="491">
        <v>0</v>
      </c>
      <c r="AQ47" s="219">
        <f t="shared" si="28"/>
        <v>0</v>
      </c>
      <c r="AS47" s="698"/>
      <c r="AT47" s="117" t="s">
        <v>46</v>
      </c>
      <c r="AU47" s="117">
        <v>0</v>
      </c>
      <c r="AV47" s="117">
        <v>0</v>
      </c>
      <c r="AW47" s="117">
        <v>0</v>
      </c>
      <c r="AX47" s="117">
        <v>0</v>
      </c>
      <c r="AY47" s="117">
        <v>0</v>
      </c>
      <c r="AZ47" s="117">
        <v>0</v>
      </c>
      <c r="BA47" s="117">
        <v>0</v>
      </c>
      <c r="BB47" s="117">
        <v>0</v>
      </c>
      <c r="BC47" s="117">
        <v>0</v>
      </c>
      <c r="BD47" s="117">
        <v>0</v>
      </c>
      <c r="BE47" s="117">
        <v>0</v>
      </c>
      <c r="BF47" s="491">
        <v>0</v>
      </c>
      <c r="BG47" s="491">
        <v>0</v>
      </c>
      <c r="BH47" s="491">
        <v>0</v>
      </c>
      <c r="BI47" s="491">
        <v>0</v>
      </c>
      <c r="BJ47" s="491">
        <v>0</v>
      </c>
      <c r="BK47" s="491">
        <v>0</v>
      </c>
      <c r="BL47" s="491">
        <v>0</v>
      </c>
      <c r="BM47" s="219">
        <f t="shared" si="29"/>
        <v>0</v>
      </c>
      <c r="BO47" s="698"/>
      <c r="BP47" s="117" t="s">
        <v>46</v>
      </c>
      <c r="BQ47" s="117">
        <v>0</v>
      </c>
      <c r="BR47" s="117">
        <v>0</v>
      </c>
      <c r="BS47" s="117">
        <v>0</v>
      </c>
      <c r="BT47" s="117">
        <v>0</v>
      </c>
      <c r="BU47" s="117">
        <v>0</v>
      </c>
      <c r="BV47" s="117">
        <v>0</v>
      </c>
      <c r="BW47" s="117">
        <v>0</v>
      </c>
      <c r="BX47" s="117">
        <v>0</v>
      </c>
      <c r="BY47" s="117">
        <v>0</v>
      </c>
      <c r="BZ47" s="117">
        <v>0</v>
      </c>
      <c r="CA47" s="117">
        <v>0</v>
      </c>
      <c r="CB47" s="491">
        <v>0</v>
      </c>
      <c r="CC47" s="491">
        <v>0</v>
      </c>
      <c r="CD47" s="491">
        <v>0</v>
      </c>
      <c r="CE47" s="491">
        <v>0</v>
      </c>
      <c r="CF47" s="491">
        <v>0</v>
      </c>
      <c r="CG47" s="491">
        <v>0</v>
      </c>
      <c r="CH47" s="491">
        <v>0</v>
      </c>
      <c r="CI47" s="219">
        <f t="shared" si="30"/>
        <v>0</v>
      </c>
    </row>
    <row r="48" spans="1:88" ht="15.95" customHeight="1" thickBot="1" x14ac:dyDescent="0.3">
      <c r="A48" s="699"/>
      <c r="B48" s="117" t="s">
        <v>45</v>
      </c>
      <c r="C48" s="117">
        <v>0</v>
      </c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491">
        <v>0</v>
      </c>
      <c r="O48" s="491">
        <v>0</v>
      </c>
      <c r="P48" s="491">
        <v>0</v>
      </c>
      <c r="Q48" s="491">
        <v>0</v>
      </c>
      <c r="R48" s="491">
        <v>0</v>
      </c>
      <c r="S48" s="491">
        <v>0</v>
      </c>
      <c r="T48" s="491">
        <v>0</v>
      </c>
      <c r="U48" s="219">
        <f t="shared" si="27"/>
        <v>0</v>
      </c>
      <c r="V48" s="400">
        <f>SUM(U36:U48)</f>
        <v>0</v>
      </c>
      <c r="W48" s="699"/>
      <c r="X48" s="117" t="s">
        <v>45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491">
        <v>0</v>
      </c>
      <c r="AK48" s="491">
        <v>0</v>
      </c>
      <c r="AL48" s="491">
        <v>0</v>
      </c>
      <c r="AM48" s="491">
        <v>0</v>
      </c>
      <c r="AN48" s="491">
        <v>0</v>
      </c>
      <c r="AO48" s="491">
        <v>0</v>
      </c>
      <c r="AP48" s="491">
        <v>0</v>
      </c>
      <c r="AQ48" s="219">
        <f t="shared" si="28"/>
        <v>0</v>
      </c>
      <c r="AR48" s="400">
        <f>SUM(AQ36:AQ48)</f>
        <v>0</v>
      </c>
      <c r="AS48" s="699"/>
      <c r="AT48" s="117" t="s">
        <v>45</v>
      </c>
      <c r="AU48" s="117">
        <v>0</v>
      </c>
      <c r="AV48" s="117">
        <v>0</v>
      </c>
      <c r="AW48" s="117">
        <v>0</v>
      </c>
      <c r="AX48" s="117">
        <v>0</v>
      </c>
      <c r="AY48" s="117">
        <v>0</v>
      </c>
      <c r="AZ48" s="117">
        <v>0</v>
      </c>
      <c r="BA48" s="117">
        <v>0</v>
      </c>
      <c r="BB48" s="117">
        <v>0</v>
      </c>
      <c r="BC48" s="117">
        <v>0</v>
      </c>
      <c r="BD48" s="117">
        <v>0</v>
      </c>
      <c r="BE48" s="117">
        <v>0</v>
      </c>
      <c r="BF48" s="491">
        <v>0</v>
      </c>
      <c r="BG48" s="491">
        <v>0</v>
      </c>
      <c r="BH48" s="491">
        <v>0</v>
      </c>
      <c r="BI48" s="491">
        <v>0</v>
      </c>
      <c r="BJ48" s="491">
        <v>0</v>
      </c>
      <c r="BK48" s="491">
        <v>0</v>
      </c>
      <c r="BL48" s="491">
        <v>0</v>
      </c>
      <c r="BM48" s="219">
        <f t="shared" si="29"/>
        <v>0</v>
      </c>
      <c r="BN48" s="400">
        <f>SUM(BM36:BM48)</f>
        <v>0</v>
      </c>
      <c r="BO48" s="699"/>
      <c r="BP48" s="117" t="s">
        <v>45</v>
      </c>
      <c r="BQ48" s="117">
        <v>0</v>
      </c>
      <c r="BR48" s="117">
        <v>0</v>
      </c>
      <c r="BS48" s="117">
        <v>0</v>
      </c>
      <c r="BT48" s="117">
        <v>0</v>
      </c>
      <c r="BU48" s="117">
        <v>0</v>
      </c>
      <c r="BV48" s="117">
        <v>0</v>
      </c>
      <c r="BW48" s="117">
        <v>0</v>
      </c>
      <c r="BX48" s="117">
        <v>0</v>
      </c>
      <c r="BY48" s="117">
        <v>0</v>
      </c>
      <c r="BZ48" s="117">
        <v>0</v>
      </c>
      <c r="CA48" s="117">
        <v>0</v>
      </c>
      <c r="CB48" s="491">
        <v>0</v>
      </c>
      <c r="CC48" s="491">
        <v>0</v>
      </c>
      <c r="CD48" s="491">
        <v>0</v>
      </c>
      <c r="CE48" s="491">
        <v>0</v>
      </c>
      <c r="CF48" s="491">
        <v>0</v>
      </c>
      <c r="CG48" s="491">
        <v>0</v>
      </c>
      <c r="CH48" s="491">
        <v>0</v>
      </c>
      <c r="CI48" s="219">
        <f t="shared" si="30"/>
        <v>0</v>
      </c>
      <c r="CJ48" s="400">
        <f>SUM(CI36:CI48)</f>
        <v>0</v>
      </c>
    </row>
    <row r="49" spans="1:88" ht="15.95" customHeight="1" thickBot="1" x14ac:dyDescent="0.3">
      <c r="A49" s="54"/>
      <c r="B49" s="190" t="s">
        <v>41</v>
      </c>
      <c r="C49" s="191">
        <f>SUM(C36:C48)</f>
        <v>0</v>
      </c>
      <c r="D49" s="191">
        <f t="shared" ref="D49:T49" si="31">SUM(D36:D48)</f>
        <v>0</v>
      </c>
      <c r="E49" s="191">
        <f t="shared" si="31"/>
        <v>0</v>
      </c>
      <c r="F49" s="191">
        <f t="shared" si="31"/>
        <v>0</v>
      </c>
      <c r="G49" s="191">
        <f t="shared" si="31"/>
        <v>0</v>
      </c>
      <c r="H49" s="191">
        <f t="shared" si="31"/>
        <v>0</v>
      </c>
      <c r="I49" s="191">
        <f t="shared" si="31"/>
        <v>0</v>
      </c>
      <c r="J49" s="191">
        <f t="shared" si="31"/>
        <v>0</v>
      </c>
      <c r="K49" s="191">
        <f t="shared" si="31"/>
        <v>0</v>
      </c>
      <c r="L49" s="191">
        <f t="shared" si="31"/>
        <v>0</v>
      </c>
      <c r="M49" s="191">
        <f t="shared" si="31"/>
        <v>0</v>
      </c>
      <c r="N49" s="191">
        <f t="shared" si="31"/>
        <v>0</v>
      </c>
      <c r="O49" s="191">
        <f t="shared" si="31"/>
        <v>0</v>
      </c>
      <c r="P49" s="191">
        <f t="shared" si="31"/>
        <v>0</v>
      </c>
      <c r="Q49" s="191">
        <f t="shared" si="31"/>
        <v>0</v>
      </c>
      <c r="R49" s="191">
        <f t="shared" si="31"/>
        <v>0</v>
      </c>
      <c r="S49" s="191">
        <f t="shared" si="31"/>
        <v>0</v>
      </c>
      <c r="T49" s="191">
        <f t="shared" si="31"/>
        <v>0</v>
      </c>
      <c r="U49" s="507">
        <f t="shared" si="27"/>
        <v>0</v>
      </c>
      <c r="V49" s="389" t="str">
        <f>IF(U49=V48,"ok","ERROR")</f>
        <v>ok</v>
      </c>
      <c r="W49" s="54"/>
      <c r="X49" s="190" t="s">
        <v>41</v>
      </c>
      <c r="Y49" s="191">
        <f>SUM(Y36:Y48)</f>
        <v>0</v>
      </c>
      <c r="Z49" s="191">
        <f t="shared" ref="Z49:AP49" si="32">SUM(Z36:Z48)</f>
        <v>0</v>
      </c>
      <c r="AA49" s="191">
        <f t="shared" si="32"/>
        <v>0</v>
      </c>
      <c r="AB49" s="191">
        <f t="shared" si="32"/>
        <v>0</v>
      </c>
      <c r="AC49" s="191">
        <f t="shared" si="32"/>
        <v>0</v>
      </c>
      <c r="AD49" s="191">
        <f t="shared" si="32"/>
        <v>0</v>
      </c>
      <c r="AE49" s="191">
        <f t="shared" si="32"/>
        <v>0</v>
      </c>
      <c r="AF49" s="191">
        <f t="shared" si="32"/>
        <v>0</v>
      </c>
      <c r="AG49" s="191">
        <f t="shared" si="32"/>
        <v>0</v>
      </c>
      <c r="AH49" s="191">
        <f t="shared" si="32"/>
        <v>0</v>
      </c>
      <c r="AI49" s="191">
        <f t="shared" si="32"/>
        <v>0</v>
      </c>
      <c r="AJ49" s="191">
        <f t="shared" si="32"/>
        <v>0</v>
      </c>
      <c r="AK49" s="191">
        <f t="shared" si="32"/>
        <v>0</v>
      </c>
      <c r="AL49" s="191">
        <f t="shared" si="32"/>
        <v>0</v>
      </c>
      <c r="AM49" s="191">
        <f t="shared" si="32"/>
        <v>0</v>
      </c>
      <c r="AN49" s="191">
        <f t="shared" si="32"/>
        <v>0</v>
      </c>
      <c r="AO49" s="191">
        <f t="shared" si="32"/>
        <v>0</v>
      </c>
      <c r="AP49" s="191">
        <f t="shared" si="32"/>
        <v>0</v>
      </c>
      <c r="AQ49" s="507">
        <f t="shared" si="28"/>
        <v>0</v>
      </c>
      <c r="AR49" s="389" t="str">
        <f>IF(AQ49=AR48,"ok","ERROR")</f>
        <v>ok</v>
      </c>
      <c r="AS49" s="54"/>
      <c r="AT49" s="190" t="s">
        <v>41</v>
      </c>
      <c r="AU49" s="191">
        <f>SUM(AU36:AU48)</f>
        <v>0</v>
      </c>
      <c r="AV49" s="191">
        <f t="shared" ref="AV49:BL49" si="33">SUM(AV36:AV48)</f>
        <v>0</v>
      </c>
      <c r="AW49" s="191">
        <f t="shared" si="33"/>
        <v>0</v>
      </c>
      <c r="AX49" s="191">
        <f t="shared" si="33"/>
        <v>0</v>
      </c>
      <c r="AY49" s="191">
        <f t="shared" si="33"/>
        <v>0</v>
      </c>
      <c r="AZ49" s="191">
        <f t="shared" si="33"/>
        <v>0</v>
      </c>
      <c r="BA49" s="191">
        <f t="shared" si="33"/>
        <v>0</v>
      </c>
      <c r="BB49" s="191">
        <f t="shared" si="33"/>
        <v>0</v>
      </c>
      <c r="BC49" s="191">
        <f t="shared" si="33"/>
        <v>0</v>
      </c>
      <c r="BD49" s="191">
        <f t="shared" si="33"/>
        <v>0</v>
      </c>
      <c r="BE49" s="191">
        <f t="shared" si="33"/>
        <v>0</v>
      </c>
      <c r="BF49" s="191">
        <f t="shared" si="33"/>
        <v>0</v>
      </c>
      <c r="BG49" s="191">
        <f t="shared" si="33"/>
        <v>0</v>
      </c>
      <c r="BH49" s="191">
        <f t="shared" si="33"/>
        <v>0</v>
      </c>
      <c r="BI49" s="191">
        <f t="shared" si="33"/>
        <v>0</v>
      </c>
      <c r="BJ49" s="191">
        <f t="shared" si="33"/>
        <v>0</v>
      </c>
      <c r="BK49" s="191">
        <f t="shared" si="33"/>
        <v>0</v>
      </c>
      <c r="BL49" s="191">
        <f t="shared" si="33"/>
        <v>0</v>
      </c>
      <c r="BM49" s="507">
        <f t="shared" si="29"/>
        <v>0</v>
      </c>
      <c r="BN49" s="389" t="str">
        <f>IF(BM49=BN48,"ok","ERROR")</f>
        <v>ok</v>
      </c>
      <c r="BO49" s="54"/>
      <c r="BP49" s="190" t="s">
        <v>41</v>
      </c>
      <c r="BQ49" s="191">
        <f>SUM(BQ36:BQ48)</f>
        <v>0</v>
      </c>
      <c r="BR49" s="191">
        <f t="shared" ref="BR49:CH49" si="34">SUM(BR36:BR48)</f>
        <v>0</v>
      </c>
      <c r="BS49" s="191">
        <f t="shared" si="34"/>
        <v>0</v>
      </c>
      <c r="BT49" s="191">
        <f t="shared" si="34"/>
        <v>0</v>
      </c>
      <c r="BU49" s="191">
        <f t="shared" si="34"/>
        <v>0</v>
      </c>
      <c r="BV49" s="191">
        <f t="shared" si="34"/>
        <v>0</v>
      </c>
      <c r="BW49" s="191">
        <f t="shared" si="34"/>
        <v>0</v>
      </c>
      <c r="BX49" s="191">
        <f t="shared" si="34"/>
        <v>0</v>
      </c>
      <c r="BY49" s="191">
        <f t="shared" si="34"/>
        <v>0</v>
      </c>
      <c r="BZ49" s="191">
        <f t="shared" si="34"/>
        <v>0</v>
      </c>
      <c r="CA49" s="191">
        <f t="shared" si="34"/>
        <v>0</v>
      </c>
      <c r="CB49" s="191">
        <f t="shared" si="34"/>
        <v>0</v>
      </c>
      <c r="CC49" s="191">
        <f t="shared" si="34"/>
        <v>0</v>
      </c>
      <c r="CD49" s="191">
        <f t="shared" si="34"/>
        <v>0</v>
      </c>
      <c r="CE49" s="191">
        <f t="shared" si="34"/>
        <v>0</v>
      </c>
      <c r="CF49" s="191">
        <f t="shared" si="34"/>
        <v>0</v>
      </c>
      <c r="CG49" s="191">
        <f t="shared" si="34"/>
        <v>0</v>
      </c>
      <c r="CH49" s="191">
        <f t="shared" si="34"/>
        <v>0</v>
      </c>
      <c r="CI49" s="507">
        <f t="shared" si="30"/>
        <v>0</v>
      </c>
      <c r="CJ49" s="389" t="str">
        <f>IF(CI49=CJ48,"ok","ERROR")</f>
        <v>ok</v>
      </c>
    </row>
    <row r="50" spans="1:88" ht="15.95" customHeight="1" thickBot="1" x14ac:dyDescent="0.3">
      <c r="A50" s="54"/>
      <c r="W50" s="54"/>
      <c r="AS50" s="54"/>
      <c r="BO50" s="54"/>
    </row>
    <row r="51" spans="1:88" ht="15.95" customHeight="1" thickBot="1" x14ac:dyDescent="0.3">
      <c r="A51" s="54"/>
      <c r="B51" s="181" t="s">
        <v>34</v>
      </c>
      <c r="C51" s="368">
        <f>C$3</f>
        <v>46023</v>
      </c>
      <c r="D51" s="368">
        <f t="shared" ref="D51:T51" si="35">D$3</f>
        <v>46054</v>
      </c>
      <c r="E51" s="368">
        <f t="shared" si="35"/>
        <v>46082</v>
      </c>
      <c r="F51" s="368">
        <f t="shared" si="35"/>
        <v>46113</v>
      </c>
      <c r="G51" s="368">
        <f t="shared" si="35"/>
        <v>46143</v>
      </c>
      <c r="H51" s="368">
        <f t="shared" si="35"/>
        <v>46174</v>
      </c>
      <c r="I51" s="368">
        <f t="shared" si="35"/>
        <v>46204</v>
      </c>
      <c r="J51" s="368">
        <f t="shared" si="35"/>
        <v>46235</v>
      </c>
      <c r="K51" s="368">
        <f t="shared" si="35"/>
        <v>46266</v>
      </c>
      <c r="L51" s="368">
        <f t="shared" si="35"/>
        <v>46296</v>
      </c>
      <c r="M51" s="368">
        <f t="shared" si="35"/>
        <v>46327</v>
      </c>
      <c r="N51" s="369">
        <f t="shared" si="35"/>
        <v>46357</v>
      </c>
      <c r="O51" s="369">
        <f t="shared" si="35"/>
        <v>46388</v>
      </c>
      <c r="P51" s="369">
        <f t="shared" si="35"/>
        <v>46419</v>
      </c>
      <c r="Q51" s="369">
        <f t="shared" si="35"/>
        <v>46447</v>
      </c>
      <c r="R51" s="369">
        <f t="shared" si="35"/>
        <v>46478</v>
      </c>
      <c r="S51" s="369">
        <f t="shared" si="35"/>
        <v>46508</v>
      </c>
      <c r="T51" s="369">
        <f t="shared" si="35"/>
        <v>46539</v>
      </c>
      <c r="U51" s="432" t="s">
        <v>32</v>
      </c>
      <c r="W51" s="54"/>
      <c r="X51" s="181" t="s">
        <v>34</v>
      </c>
      <c r="Y51" s="368">
        <f>Y$3</f>
        <v>46023</v>
      </c>
      <c r="Z51" s="368">
        <f t="shared" ref="Z51:AP51" si="36">Z$3</f>
        <v>46054</v>
      </c>
      <c r="AA51" s="368">
        <f t="shared" si="36"/>
        <v>46082</v>
      </c>
      <c r="AB51" s="368">
        <f t="shared" si="36"/>
        <v>46113</v>
      </c>
      <c r="AC51" s="368">
        <f t="shared" si="36"/>
        <v>46143</v>
      </c>
      <c r="AD51" s="368">
        <f t="shared" si="36"/>
        <v>46174</v>
      </c>
      <c r="AE51" s="368">
        <f t="shared" si="36"/>
        <v>46204</v>
      </c>
      <c r="AF51" s="368">
        <f t="shared" si="36"/>
        <v>46235</v>
      </c>
      <c r="AG51" s="368">
        <f t="shared" si="36"/>
        <v>46266</v>
      </c>
      <c r="AH51" s="368">
        <f t="shared" si="36"/>
        <v>46296</v>
      </c>
      <c r="AI51" s="368">
        <f t="shared" si="36"/>
        <v>46327</v>
      </c>
      <c r="AJ51" s="369">
        <f t="shared" si="36"/>
        <v>46357</v>
      </c>
      <c r="AK51" s="369">
        <f t="shared" si="36"/>
        <v>46388</v>
      </c>
      <c r="AL51" s="369">
        <f t="shared" si="36"/>
        <v>46419</v>
      </c>
      <c r="AM51" s="369">
        <f t="shared" si="36"/>
        <v>46447</v>
      </c>
      <c r="AN51" s="369">
        <f t="shared" si="36"/>
        <v>46478</v>
      </c>
      <c r="AO51" s="369">
        <f t="shared" si="36"/>
        <v>46508</v>
      </c>
      <c r="AP51" s="369">
        <f t="shared" si="36"/>
        <v>46539</v>
      </c>
      <c r="AQ51" s="432" t="s">
        <v>32</v>
      </c>
      <c r="AS51" s="54"/>
      <c r="AT51" s="181" t="s">
        <v>34</v>
      </c>
      <c r="AU51" s="368">
        <f>AU$3</f>
        <v>46023</v>
      </c>
      <c r="AV51" s="368">
        <f t="shared" ref="AV51:BL51" si="37">AV$3</f>
        <v>46054</v>
      </c>
      <c r="AW51" s="368">
        <f t="shared" si="37"/>
        <v>46082</v>
      </c>
      <c r="AX51" s="368">
        <f t="shared" si="37"/>
        <v>46113</v>
      </c>
      <c r="AY51" s="368">
        <f t="shared" si="37"/>
        <v>46143</v>
      </c>
      <c r="AZ51" s="368">
        <f t="shared" si="37"/>
        <v>46174</v>
      </c>
      <c r="BA51" s="368">
        <f t="shared" si="37"/>
        <v>46204</v>
      </c>
      <c r="BB51" s="368">
        <f t="shared" si="37"/>
        <v>46235</v>
      </c>
      <c r="BC51" s="368">
        <f t="shared" si="37"/>
        <v>46266</v>
      </c>
      <c r="BD51" s="368">
        <f t="shared" si="37"/>
        <v>46296</v>
      </c>
      <c r="BE51" s="368">
        <f t="shared" si="37"/>
        <v>46327</v>
      </c>
      <c r="BF51" s="369">
        <f t="shared" si="37"/>
        <v>46357</v>
      </c>
      <c r="BG51" s="369">
        <f t="shared" si="37"/>
        <v>46388</v>
      </c>
      <c r="BH51" s="369">
        <f t="shared" si="37"/>
        <v>46419</v>
      </c>
      <c r="BI51" s="369">
        <f t="shared" si="37"/>
        <v>46447</v>
      </c>
      <c r="BJ51" s="369">
        <f t="shared" si="37"/>
        <v>46478</v>
      </c>
      <c r="BK51" s="369">
        <f t="shared" si="37"/>
        <v>46508</v>
      </c>
      <c r="BL51" s="369">
        <f t="shared" si="37"/>
        <v>46539</v>
      </c>
      <c r="BM51" s="432" t="s">
        <v>32</v>
      </c>
      <c r="BO51" s="54"/>
      <c r="BP51" s="181" t="s">
        <v>34</v>
      </c>
      <c r="BQ51" s="368">
        <f>BQ$3</f>
        <v>46023</v>
      </c>
      <c r="BR51" s="368">
        <f t="shared" ref="BR51:CH51" si="38">BR$3</f>
        <v>46054</v>
      </c>
      <c r="BS51" s="368">
        <f t="shared" si="38"/>
        <v>46082</v>
      </c>
      <c r="BT51" s="368">
        <f t="shared" si="38"/>
        <v>46113</v>
      </c>
      <c r="BU51" s="368">
        <f t="shared" si="38"/>
        <v>46143</v>
      </c>
      <c r="BV51" s="368">
        <f t="shared" si="38"/>
        <v>46174</v>
      </c>
      <c r="BW51" s="368">
        <f t="shared" si="38"/>
        <v>46204</v>
      </c>
      <c r="BX51" s="368">
        <f t="shared" si="38"/>
        <v>46235</v>
      </c>
      <c r="BY51" s="368">
        <f t="shared" si="38"/>
        <v>46266</v>
      </c>
      <c r="BZ51" s="368">
        <f t="shared" si="38"/>
        <v>46296</v>
      </c>
      <c r="CA51" s="368">
        <f t="shared" si="38"/>
        <v>46327</v>
      </c>
      <c r="CB51" s="369">
        <f t="shared" si="38"/>
        <v>46357</v>
      </c>
      <c r="CC51" s="369">
        <f t="shared" si="38"/>
        <v>46388</v>
      </c>
      <c r="CD51" s="369">
        <f t="shared" si="38"/>
        <v>46419</v>
      </c>
      <c r="CE51" s="369">
        <f t="shared" si="38"/>
        <v>46447</v>
      </c>
      <c r="CF51" s="369">
        <f t="shared" si="38"/>
        <v>46478</v>
      </c>
      <c r="CG51" s="369">
        <f t="shared" si="38"/>
        <v>46508</v>
      </c>
      <c r="CH51" s="369">
        <f t="shared" si="38"/>
        <v>46539</v>
      </c>
      <c r="CI51" s="432" t="s">
        <v>32</v>
      </c>
    </row>
    <row r="52" spans="1:88" ht="15.95" customHeight="1" x14ac:dyDescent="0.25">
      <c r="A52" s="656" t="s">
        <v>262</v>
      </c>
      <c r="B52" s="51" t="s">
        <v>57</v>
      </c>
      <c r="C52" s="593">
        <f>'Biz Curves'!BQ38</f>
        <v>0</v>
      </c>
      <c r="D52" s="593">
        <f>'Biz Curves'!BR38</f>
        <v>0</v>
      </c>
      <c r="E52" s="593">
        <f>'Biz Curves'!BS38</f>
        <v>0</v>
      </c>
      <c r="F52" s="593">
        <f>'Biz Curves'!BT38</f>
        <v>0</v>
      </c>
      <c r="G52" s="593">
        <f>'Biz Curves'!BU38</f>
        <v>0</v>
      </c>
      <c r="H52" s="593">
        <f>'Biz Curves'!BV38</f>
        <v>0</v>
      </c>
      <c r="I52" s="593">
        <f>'Biz Curves'!BW38</f>
        <v>0</v>
      </c>
      <c r="J52" s="593">
        <f>'Biz Curves'!BX38</f>
        <v>0</v>
      </c>
      <c r="K52" s="593">
        <f>'Biz Curves'!BY38</f>
        <v>0</v>
      </c>
      <c r="L52" s="593">
        <f>'Biz Curves'!BZ38</f>
        <v>0</v>
      </c>
      <c r="M52" s="593">
        <f>'Biz Curves'!CA38</f>
        <v>0</v>
      </c>
      <c r="N52" s="600">
        <f>'Biz Curves'!CB38</f>
        <v>0</v>
      </c>
      <c r="O52" s="373">
        <v>0</v>
      </c>
      <c r="P52" s="373">
        <v>0</v>
      </c>
      <c r="Q52" s="373">
        <v>0</v>
      </c>
      <c r="R52" s="373">
        <v>0</v>
      </c>
      <c r="S52" s="373">
        <v>0</v>
      </c>
      <c r="T52" s="373">
        <v>0</v>
      </c>
      <c r="U52" s="433">
        <f t="shared" ref="U52:U65" si="39">SUM(C52:T52)</f>
        <v>0</v>
      </c>
      <c r="W52" s="656" t="s">
        <v>262</v>
      </c>
      <c r="X52" s="51" t="s">
        <v>57</v>
      </c>
      <c r="Y52" s="593">
        <f>'Biz Curves'!CG38</f>
        <v>0</v>
      </c>
      <c r="Z52" s="593">
        <f>'Biz Curves'!CH38</f>
        <v>0</v>
      </c>
      <c r="AA52" s="593">
        <f>'Biz Curves'!CI38</f>
        <v>0</v>
      </c>
      <c r="AB52" s="593">
        <f>'Biz Curves'!CJ38</f>
        <v>0</v>
      </c>
      <c r="AC52" s="593">
        <f>'Biz Curves'!CK38</f>
        <v>0</v>
      </c>
      <c r="AD52" s="593">
        <f>'Biz Curves'!CL38</f>
        <v>0</v>
      </c>
      <c r="AE52" s="593">
        <f>'Biz Curves'!CM38</f>
        <v>0</v>
      </c>
      <c r="AF52" s="593">
        <f>'Biz Curves'!CN38</f>
        <v>0</v>
      </c>
      <c r="AG52" s="593">
        <f>'Biz Curves'!CO38</f>
        <v>0</v>
      </c>
      <c r="AH52" s="593">
        <f>'Biz Curves'!CP38</f>
        <v>0</v>
      </c>
      <c r="AI52" s="593">
        <f>'Biz Curves'!CQ38</f>
        <v>0</v>
      </c>
      <c r="AJ52" s="600">
        <f>'Biz Curves'!CR38</f>
        <v>0</v>
      </c>
      <c r="AK52" s="373">
        <v>0</v>
      </c>
      <c r="AL52" s="373">
        <v>0</v>
      </c>
      <c r="AM52" s="373">
        <v>0</v>
      </c>
      <c r="AN52" s="373">
        <v>0</v>
      </c>
      <c r="AO52" s="373">
        <v>0</v>
      </c>
      <c r="AP52" s="373">
        <v>0</v>
      </c>
      <c r="AQ52" s="433">
        <f t="shared" ref="AQ52:AQ65" si="40">SUM(Y52:AP52)</f>
        <v>0</v>
      </c>
      <c r="AS52" s="656" t="s">
        <v>262</v>
      </c>
      <c r="AT52" s="51" t="s">
        <v>57</v>
      </c>
      <c r="AU52" s="593">
        <f>'Biz Curves'!CW38</f>
        <v>0</v>
      </c>
      <c r="AV52" s="593">
        <f>'Biz Curves'!CX38</f>
        <v>0</v>
      </c>
      <c r="AW52" s="593">
        <f>'Biz Curves'!CY38</f>
        <v>0</v>
      </c>
      <c r="AX52" s="593">
        <f>'Biz Curves'!CZ38</f>
        <v>0</v>
      </c>
      <c r="AY52" s="593">
        <f>'Biz Curves'!DA38</f>
        <v>0</v>
      </c>
      <c r="AZ52" s="593">
        <f>'Biz Curves'!DB38</f>
        <v>0</v>
      </c>
      <c r="BA52" s="593">
        <f>'Biz Curves'!DC38</f>
        <v>0</v>
      </c>
      <c r="BB52" s="593">
        <f>'Biz Curves'!DD38</f>
        <v>0</v>
      </c>
      <c r="BC52" s="593">
        <f>'Biz Curves'!DE38</f>
        <v>0</v>
      </c>
      <c r="BD52" s="593">
        <f>'Biz Curves'!DF38</f>
        <v>0</v>
      </c>
      <c r="BE52" s="593">
        <f>'Biz Curves'!DG38</f>
        <v>0</v>
      </c>
      <c r="BF52" s="600">
        <f>'Biz Curves'!DH38</f>
        <v>0</v>
      </c>
      <c r="BG52" s="373">
        <v>0</v>
      </c>
      <c r="BH52" s="373">
        <v>0</v>
      </c>
      <c r="BI52" s="373">
        <v>0</v>
      </c>
      <c r="BJ52" s="373">
        <v>0</v>
      </c>
      <c r="BK52" s="373">
        <v>0</v>
      </c>
      <c r="BL52" s="373">
        <v>0</v>
      </c>
      <c r="BM52" s="433">
        <f t="shared" ref="BM52:BM65" si="41">SUM(AU52:BL52)</f>
        <v>0</v>
      </c>
      <c r="BO52" s="656" t="s">
        <v>262</v>
      </c>
      <c r="BP52" s="51" t="s">
        <v>57</v>
      </c>
      <c r="BQ52" s="593">
        <f>'Biz Curves'!DM38</f>
        <v>0</v>
      </c>
      <c r="BR52" s="593">
        <f>'Biz Curves'!DN38</f>
        <v>0</v>
      </c>
      <c r="BS52" s="593">
        <f>'Biz Curves'!DO38</f>
        <v>0</v>
      </c>
      <c r="BT52" s="593">
        <f>'Biz Curves'!DP38</f>
        <v>0</v>
      </c>
      <c r="BU52" s="593">
        <f>'Biz Curves'!DQ38</f>
        <v>0</v>
      </c>
      <c r="BV52" s="593">
        <f>'Biz Curves'!DR38</f>
        <v>0</v>
      </c>
      <c r="BW52" s="593">
        <f>'Biz Curves'!DS38</f>
        <v>0</v>
      </c>
      <c r="BX52" s="593">
        <f>'Biz Curves'!DT38</f>
        <v>0</v>
      </c>
      <c r="BY52" s="593">
        <f>'Biz Curves'!DU38</f>
        <v>0</v>
      </c>
      <c r="BZ52" s="593">
        <f>'Biz Curves'!DV38</f>
        <v>0</v>
      </c>
      <c r="CA52" s="593">
        <f>'Biz Curves'!DW38</f>
        <v>0</v>
      </c>
      <c r="CB52" s="600">
        <f>'Biz Curves'!DX38</f>
        <v>0</v>
      </c>
      <c r="CC52" s="373">
        <v>0</v>
      </c>
      <c r="CD52" s="373">
        <v>0</v>
      </c>
      <c r="CE52" s="373">
        <v>0</v>
      </c>
      <c r="CF52" s="373">
        <v>0</v>
      </c>
      <c r="CG52" s="373">
        <v>0</v>
      </c>
      <c r="CH52" s="373">
        <v>0</v>
      </c>
      <c r="CI52" s="433">
        <f t="shared" ref="CI52:CI65" si="42">SUM(BQ52:CH52)</f>
        <v>0</v>
      </c>
    </row>
    <row r="53" spans="1:88" ht="15.95" customHeight="1" x14ac:dyDescent="0.25">
      <c r="A53" s="657"/>
      <c r="B53" s="2" t="s">
        <v>56</v>
      </c>
      <c r="C53" s="595">
        <f>'Biz Curves'!BQ39</f>
        <v>0</v>
      </c>
      <c r="D53" s="595">
        <f>'Biz Curves'!BR39</f>
        <v>0</v>
      </c>
      <c r="E53" s="595">
        <f>'Biz Curves'!BS39</f>
        <v>0</v>
      </c>
      <c r="F53" s="595">
        <f>'Biz Curves'!BT39</f>
        <v>0</v>
      </c>
      <c r="G53" s="595">
        <f>'Biz Curves'!BU39</f>
        <v>0</v>
      </c>
      <c r="H53" s="595">
        <f>'Biz Curves'!BV39</f>
        <v>0</v>
      </c>
      <c r="I53" s="595">
        <f>'Biz Curves'!BW39</f>
        <v>0</v>
      </c>
      <c r="J53" s="595">
        <f>'Biz Curves'!BX39</f>
        <v>0</v>
      </c>
      <c r="K53" s="595">
        <f>'Biz Curves'!BY39</f>
        <v>0</v>
      </c>
      <c r="L53" s="595">
        <f>'Biz Curves'!BZ39</f>
        <v>0</v>
      </c>
      <c r="M53" s="595">
        <f>'Biz Curves'!CA39</f>
        <v>0</v>
      </c>
      <c r="N53" s="601">
        <f>'Biz Curves'!CB39</f>
        <v>0</v>
      </c>
      <c r="O53" s="376">
        <v>0</v>
      </c>
      <c r="P53" s="376">
        <v>0</v>
      </c>
      <c r="Q53" s="376">
        <v>0</v>
      </c>
      <c r="R53" s="376">
        <v>0</v>
      </c>
      <c r="S53" s="376">
        <v>0</v>
      </c>
      <c r="T53" s="376">
        <v>0</v>
      </c>
      <c r="U53" s="434">
        <f t="shared" si="39"/>
        <v>0</v>
      </c>
      <c r="W53" s="657"/>
      <c r="X53" s="2" t="s">
        <v>56</v>
      </c>
      <c r="Y53" s="595">
        <f>'Biz Curves'!CG39</f>
        <v>0</v>
      </c>
      <c r="Z53" s="595">
        <f>'Biz Curves'!CH39</f>
        <v>0</v>
      </c>
      <c r="AA53" s="595">
        <f>'Biz Curves'!CI39</f>
        <v>0</v>
      </c>
      <c r="AB53" s="595">
        <f>'Biz Curves'!CJ39</f>
        <v>0</v>
      </c>
      <c r="AC53" s="595">
        <f>'Biz Curves'!CK39</f>
        <v>0</v>
      </c>
      <c r="AD53" s="595">
        <f>'Biz Curves'!CL39</f>
        <v>0</v>
      </c>
      <c r="AE53" s="595">
        <f>'Biz Curves'!CM39</f>
        <v>0</v>
      </c>
      <c r="AF53" s="595">
        <f>'Biz Curves'!CN39</f>
        <v>0</v>
      </c>
      <c r="AG53" s="595">
        <f>'Biz Curves'!CO39</f>
        <v>0</v>
      </c>
      <c r="AH53" s="595">
        <f>'Biz Curves'!CP39</f>
        <v>0</v>
      </c>
      <c r="AI53" s="595">
        <f>'Biz Curves'!CQ39</f>
        <v>0</v>
      </c>
      <c r="AJ53" s="601">
        <f>'Biz Curves'!CR39</f>
        <v>0</v>
      </c>
      <c r="AK53" s="376">
        <v>0</v>
      </c>
      <c r="AL53" s="376">
        <v>0</v>
      </c>
      <c r="AM53" s="376">
        <v>0</v>
      </c>
      <c r="AN53" s="376">
        <v>0</v>
      </c>
      <c r="AO53" s="376">
        <v>0</v>
      </c>
      <c r="AP53" s="376">
        <v>0</v>
      </c>
      <c r="AQ53" s="434">
        <f t="shared" si="40"/>
        <v>0</v>
      </c>
      <c r="AS53" s="657"/>
      <c r="AT53" s="2" t="s">
        <v>56</v>
      </c>
      <c r="AU53" s="595">
        <f>'Biz Curves'!CW39</f>
        <v>0</v>
      </c>
      <c r="AV53" s="595">
        <f>'Biz Curves'!CX39</f>
        <v>0</v>
      </c>
      <c r="AW53" s="595">
        <f>'Biz Curves'!CY39</f>
        <v>0</v>
      </c>
      <c r="AX53" s="595">
        <f>'Biz Curves'!CZ39</f>
        <v>0</v>
      </c>
      <c r="AY53" s="595">
        <f>'Biz Curves'!DA39</f>
        <v>0</v>
      </c>
      <c r="AZ53" s="595">
        <f>'Biz Curves'!DB39</f>
        <v>0</v>
      </c>
      <c r="BA53" s="595">
        <f>'Biz Curves'!DC39</f>
        <v>0</v>
      </c>
      <c r="BB53" s="595">
        <f>'Biz Curves'!DD39</f>
        <v>0</v>
      </c>
      <c r="BC53" s="595">
        <f>'Biz Curves'!DE39</f>
        <v>0</v>
      </c>
      <c r="BD53" s="595">
        <f>'Biz Curves'!DF39</f>
        <v>0</v>
      </c>
      <c r="BE53" s="595">
        <f>'Biz Curves'!DG39</f>
        <v>0</v>
      </c>
      <c r="BF53" s="601">
        <f>'Biz Curves'!DH39</f>
        <v>0</v>
      </c>
      <c r="BG53" s="376">
        <v>0</v>
      </c>
      <c r="BH53" s="376">
        <v>0</v>
      </c>
      <c r="BI53" s="376">
        <v>0</v>
      </c>
      <c r="BJ53" s="376">
        <v>0</v>
      </c>
      <c r="BK53" s="376">
        <v>0</v>
      </c>
      <c r="BL53" s="376">
        <v>0</v>
      </c>
      <c r="BM53" s="434">
        <f t="shared" si="41"/>
        <v>0</v>
      </c>
      <c r="BO53" s="657"/>
      <c r="BP53" s="2" t="s">
        <v>56</v>
      </c>
      <c r="BQ53" s="595">
        <f>'Biz Curves'!DM39</f>
        <v>0</v>
      </c>
      <c r="BR53" s="595">
        <f>'Biz Curves'!DN39</f>
        <v>0</v>
      </c>
      <c r="BS53" s="595">
        <f>'Biz Curves'!DO39</f>
        <v>0</v>
      </c>
      <c r="BT53" s="595">
        <f>'Biz Curves'!DP39</f>
        <v>0</v>
      </c>
      <c r="BU53" s="595">
        <f>'Biz Curves'!DQ39</f>
        <v>0</v>
      </c>
      <c r="BV53" s="595">
        <f>'Biz Curves'!DR39</f>
        <v>0</v>
      </c>
      <c r="BW53" s="595">
        <f>'Biz Curves'!DS39</f>
        <v>0</v>
      </c>
      <c r="BX53" s="595">
        <f>'Biz Curves'!DT39</f>
        <v>0</v>
      </c>
      <c r="BY53" s="595">
        <f>'Biz Curves'!DU39</f>
        <v>0</v>
      </c>
      <c r="BZ53" s="595">
        <f>'Biz Curves'!DV39</f>
        <v>0</v>
      </c>
      <c r="CA53" s="595">
        <f>'Biz Curves'!DW39</f>
        <v>0</v>
      </c>
      <c r="CB53" s="601">
        <f>'Biz Curves'!DX39</f>
        <v>0</v>
      </c>
      <c r="CC53" s="376">
        <v>0</v>
      </c>
      <c r="CD53" s="376">
        <v>0</v>
      </c>
      <c r="CE53" s="376">
        <v>0</v>
      </c>
      <c r="CF53" s="376">
        <v>0</v>
      </c>
      <c r="CG53" s="376">
        <v>0</v>
      </c>
      <c r="CH53" s="376">
        <v>0</v>
      </c>
      <c r="CI53" s="434">
        <f t="shared" si="42"/>
        <v>0</v>
      </c>
    </row>
    <row r="54" spans="1:88" ht="15.95" customHeight="1" x14ac:dyDescent="0.25">
      <c r="A54" s="657"/>
      <c r="B54" s="2" t="s">
        <v>55</v>
      </c>
      <c r="C54" s="595">
        <f>'Biz Curves'!BQ40</f>
        <v>0</v>
      </c>
      <c r="D54" s="595">
        <f>'Biz Curves'!BR40</f>
        <v>0</v>
      </c>
      <c r="E54" s="595">
        <f>'Biz Curves'!BS40</f>
        <v>0</v>
      </c>
      <c r="F54" s="595">
        <f>'Biz Curves'!BT40</f>
        <v>0</v>
      </c>
      <c r="G54" s="595">
        <f>'Biz Curves'!BU40</f>
        <v>0</v>
      </c>
      <c r="H54" s="595">
        <f>'Biz Curves'!BV40</f>
        <v>0</v>
      </c>
      <c r="I54" s="595">
        <f>'Biz Curves'!BW40</f>
        <v>0</v>
      </c>
      <c r="J54" s="595">
        <f>'Biz Curves'!BX40</f>
        <v>0</v>
      </c>
      <c r="K54" s="595">
        <f>'Biz Curves'!BY40</f>
        <v>0</v>
      </c>
      <c r="L54" s="595">
        <f>'Biz Curves'!BZ40</f>
        <v>0</v>
      </c>
      <c r="M54" s="595">
        <f>'Biz Curves'!CA40</f>
        <v>0</v>
      </c>
      <c r="N54" s="601">
        <f>'Biz Curves'!CB40</f>
        <v>0</v>
      </c>
      <c r="O54" s="376">
        <v>0</v>
      </c>
      <c r="P54" s="376">
        <v>0</v>
      </c>
      <c r="Q54" s="376">
        <v>0</v>
      </c>
      <c r="R54" s="376">
        <v>0</v>
      </c>
      <c r="S54" s="376">
        <v>0</v>
      </c>
      <c r="T54" s="376">
        <v>0</v>
      </c>
      <c r="U54" s="434">
        <f t="shared" si="39"/>
        <v>0</v>
      </c>
      <c r="W54" s="657"/>
      <c r="X54" s="2" t="s">
        <v>55</v>
      </c>
      <c r="Y54" s="595">
        <f>'Biz Curves'!CG40</f>
        <v>0</v>
      </c>
      <c r="Z54" s="595">
        <f>'Biz Curves'!CH40</f>
        <v>0</v>
      </c>
      <c r="AA54" s="595">
        <f>'Biz Curves'!CI40</f>
        <v>0</v>
      </c>
      <c r="AB54" s="595">
        <f>'Biz Curves'!CJ40</f>
        <v>0</v>
      </c>
      <c r="AC54" s="595">
        <f>'Biz Curves'!CK40</f>
        <v>0</v>
      </c>
      <c r="AD54" s="595">
        <f>'Biz Curves'!CL40</f>
        <v>0</v>
      </c>
      <c r="AE54" s="595">
        <f>'Biz Curves'!CM40</f>
        <v>0</v>
      </c>
      <c r="AF54" s="595">
        <f>'Biz Curves'!CN40</f>
        <v>0</v>
      </c>
      <c r="AG54" s="595">
        <f>'Biz Curves'!CO40</f>
        <v>0</v>
      </c>
      <c r="AH54" s="595">
        <f>'Biz Curves'!CP40</f>
        <v>0</v>
      </c>
      <c r="AI54" s="595">
        <f>'Biz Curves'!CQ40</f>
        <v>0</v>
      </c>
      <c r="AJ54" s="601">
        <f>'Biz Curves'!CR40</f>
        <v>0</v>
      </c>
      <c r="AK54" s="376">
        <v>0</v>
      </c>
      <c r="AL54" s="376">
        <v>0</v>
      </c>
      <c r="AM54" s="376">
        <v>0</v>
      </c>
      <c r="AN54" s="376">
        <v>0</v>
      </c>
      <c r="AO54" s="376">
        <v>0</v>
      </c>
      <c r="AP54" s="376">
        <v>0</v>
      </c>
      <c r="AQ54" s="434">
        <f t="shared" si="40"/>
        <v>0</v>
      </c>
      <c r="AS54" s="657"/>
      <c r="AT54" s="2" t="s">
        <v>55</v>
      </c>
      <c r="AU54" s="595">
        <f>'Biz Curves'!CW40</f>
        <v>0</v>
      </c>
      <c r="AV54" s="595">
        <f>'Biz Curves'!CX40</f>
        <v>0</v>
      </c>
      <c r="AW54" s="595">
        <f>'Biz Curves'!CY40</f>
        <v>0</v>
      </c>
      <c r="AX54" s="595">
        <f>'Biz Curves'!CZ40</f>
        <v>0</v>
      </c>
      <c r="AY54" s="595">
        <f>'Biz Curves'!DA40</f>
        <v>0</v>
      </c>
      <c r="AZ54" s="595">
        <f>'Biz Curves'!DB40</f>
        <v>0</v>
      </c>
      <c r="BA54" s="595">
        <f>'Biz Curves'!DC40</f>
        <v>0</v>
      </c>
      <c r="BB54" s="595">
        <f>'Biz Curves'!DD40</f>
        <v>0</v>
      </c>
      <c r="BC54" s="595">
        <f>'Biz Curves'!DE40</f>
        <v>0</v>
      </c>
      <c r="BD54" s="595">
        <f>'Biz Curves'!DF40</f>
        <v>0</v>
      </c>
      <c r="BE54" s="595">
        <f>'Biz Curves'!DG40</f>
        <v>0</v>
      </c>
      <c r="BF54" s="601">
        <f>'Biz Curves'!DH40</f>
        <v>0</v>
      </c>
      <c r="BG54" s="376">
        <v>0</v>
      </c>
      <c r="BH54" s="376">
        <v>0</v>
      </c>
      <c r="BI54" s="376">
        <v>0</v>
      </c>
      <c r="BJ54" s="376">
        <v>0</v>
      </c>
      <c r="BK54" s="376">
        <v>0</v>
      </c>
      <c r="BL54" s="376">
        <v>0</v>
      </c>
      <c r="BM54" s="434">
        <f t="shared" si="41"/>
        <v>0</v>
      </c>
      <c r="BO54" s="657"/>
      <c r="BP54" s="2" t="s">
        <v>55</v>
      </c>
      <c r="BQ54" s="595">
        <f>'Biz Curves'!DM40</f>
        <v>0</v>
      </c>
      <c r="BR54" s="595">
        <f>'Biz Curves'!DN40</f>
        <v>0</v>
      </c>
      <c r="BS54" s="595">
        <f>'Biz Curves'!DO40</f>
        <v>0</v>
      </c>
      <c r="BT54" s="595">
        <f>'Biz Curves'!DP40</f>
        <v>0</v>
      </c>
      <c r="BU54" s="595">
        <f>'Biz Curves'!DQ40</f>
        <v>0</v>
      </c>
      <c r="BV54" s="595">
        <f>'Biz Curves'!DR40</f>
        <v>0</v>
      </c>
      <c r="BW54" s="595">
        <f>'Biz Curves'!DS40</f>
        <v>0</v>
      </c>
      <c r="BX54" s="595">
        <f>'Biz Curves'!DT40</f>
        <v>0</v>
      </c>
      <c r="BY54" s="595">
        <f>'Biz Curves'!DU40</f>
        <v>0</v>
      </c>
      <c r="BZ54" s="595">
        <f>'Biz Curves'!DV40</f>
        <v>0</v>
      </c>
      <c r="CA54" s="595">
        <f>'Biz Curves'!DW40</f>
        <v>0</v>
      </c>
      <c r="CB54" s="601">
        <f>'Biz Curves'!DX40</f>
        <v>0</v>
      </c>
      <c r="CC54" s="376">
        <v>0</v>
      </c>
      <c r="CD54" s="376">
        <v>0</v>
      </c>
      <c r="CE54" s="376">
        <v>0</v>
      </c>
      <c r="CF54" s="376">
        <v>0</v>
      </c>
      <c r="CG54" s="376">
        <v>0</v>
      </c>
      <c r="CH54" s="376">
        <v>0</v>
      </c>
      <c r="CI54" s="434">
        <f t="shared" si="42"/>
        <v>0</v>
      </c>
    </row>
    <row r="55" spans="1:88" ht="15.95" customHeight="1" x14ac:dyDescent="0.25">
      <c r="A55" s="657"/>
      <c r="B55" s="2" t="s">
        <v>54</v>
      </c>
      <c r="C55" s="595">
        <f>'Biz Curves'!BQ41</f>
        <v>0</v>
      </c>
      <c r="D55" s="595">
        <f>'Biz Curves'!BR41</f>
        <v>0</v>
      </c>
      <c r="E55" s="595">
        <f>'Biz Curves'!BS41</f>
        <v>0</v>
      </c>
      <c r="F55" s="595">
        <f>'Biz Curves'!BT41</f>
        <v>0</v>
      </c>
      <c r="G55" s="595">
        <f>'Biz Curves'!BU41</f>
        <v>0</v>
      </c>
      <c r="H55" s="595">
        <f>'Biz Curves'!BV41</f>
        <v>0</v>
      </c>
      <c r="I55" s="595">
        <f>'Biz Curves'!BW41</f>
        <v>0</v>
      </c>
      <c r="J55" s="595">
        <f>'Biz Curves'!BX41</f>
        <v>0</v>
      </c>
      <c r="K55" s="595">
        <f>'Biz Curves'!BY41</f>
        <v>0</v>
      </c>
      <c r="L55" s="595">
        <f>'Biz Curves'!BZ41</f>
        <v>0</v>
      </c>
      <c r="M55" s="595">
        <f>'Biz Curves'!CA41</f>
        <v>0</v>
      </c>
      <c r="N55" s="601">
        <f>'Biz Curves'!CB41</f>
        <v>0</v>
      </c>
      <c r="O55" s="376">
        <v>0</v>
      </c>
      <c r="P55" s="376">
        <v>0</v>
      </c>
      <c r="Q55" s="376">
        <v>0</v>
      </c>
      <c r="R55" s="376">
        <v>0</v>
      </c>
      <c r="S55" s="376">
        <v>0</v>
      </c>
      <c r="T55" s="376">
        <v>0</v>
      </c>
      <c r="U55" s="434">
        <f t="shared" si="39"/>
        <v>0</v>
      </c>
      <c r="W55" s="657"/>
      <c r="X55" s="2" t="s">
        <v>54</v>
      </c>
      <c r="Y55" s="595">
        <f>'Biz Curves'!CG41</f>
        <v>0</v>
      </c>
      <c r="Z55" s="595">
        <f>'Biz Curves'!CH41</f>
        <v>0</v>
      </c>
      <c r="AA55" s="595">
        <f>'Biz Curves'!CI41</f>
        <v>0</v>
      </c>
      <c r="AB55" s="595">
        <f>'Biz Curves'!CJ41</f>
        <v>0</v>
      </c>
      <c r="AC55" s="595">
        <f>'Biz Curves'!CK41</f>
        <v>0</v>
      </c>
      <c r="AD55" s="595">
        <f>'Biz Curves'!CL41</f>
        <v>0</v>
      </c>
      <c r="AE55" s="595">
        <f>'Biz Curves'!CM41</f>
        <v>0</v>
      </c>
      <c r="AF55" s="595">
        <f>'Biz Curves'!CN41</f>
        <v>0</v>
      </c>
      <c r="AG55" s="595">
        <f>'Biz Curves'!CO41</f>
        <v>0</v>
      </c>
      <c r="AH55" s="595">
        <f>'Biz Curves'!CP41</f>
        <v>0</v>
      </c>
      <c r="AI55" s="595">
        <f>'Biz Curves'!CQ41</f>
        <v>0</v>
      </c>
      <c r="AJ55" s="601">
        <f>'Biz Curves'!CR41</f>
        <v>0</v>
      </c>
      <c r="AK55" s="376">
        <v>0</v>
      </c>
      <c r="AL55" s="376">
        <v>0</v>
      </c>
      <c r="AM55" s="376">
        <v>0</v>
      </c>
      <c r="AN55" s="376">
        <v>0</v>
      </c>
      <c r="AO55" s="376">
        <v>0</v>
      </c>
      <c r="AP55" s="376">
        <v>0</v>
      </c>
      <c r="AQ55" s="434">
        <f t="shared" si="40"/>
        <v>0</v>
      </c>
      <c r="AS55" s="657"/>
      <c r="AT55" s="2" t="s">
        <v>54</v>
      </c>
      <c r="AU55" s="595">
        <f>'Biz Curves'!CW41</f>
        <v>0</v>
      </c>
      <c r="AV55" s="595">
        <f>'Biz Curves'!CX41</f>
        <v>0</v>
      </c>
      <c r="AW55" s="595">
        <f>'Biz Curves'!CY41</f>
        <v>0</v>
      </c>
      <c r="AX55" s="595">
        <f>'Biz Curves'!CZ41</f>
        <v>0</v>
      </c>
      <c r="AY55" s="595">
        <f>'Biz Curves'!DA41</f>
        <v>0</v>
      </c>
      <c r="AZ55" s="595">
        <f>'Biz Curves'!DB41</f>
        <v>0</v>
      </c>
      <c r="BA55" s="595">
        <f>'Biz Curves'!DC41</f>
        <v>0</v>
      </c>
      <c r="BB55" s="595">
        <f>'Biz Curves'!DD41</f>
        <v>0</v>
      </c>
      <c r="BC55" s="595">
        <f>'Biz Curves'!DE41</f>
        <v>0</v>
      </c>
      <c r="BD55" s="595">
        <f>'Biz Curves'!DF41</f>
        <v>0</v>
      </c>
      <c r="BE55" s="595">
        <f>'Biz Curves'!DG41</f>
        <v>0</v>
      </c>
      <c r="BF55" s="601">
        <f>'Biz Curves'!DH41</f>
        <v>0</v>
      </c>
      <c r="BG55" s="376">
        <v>0</v>
      </c>
      <c r="BH55" s="376">
        <v>0</v>
      </c>
      <c r="BI55" s="376">
        <v>0</v>
      </c>
      <c r="BJ55" s="376">
        <v>0</v>
      </c>
      <c r="BK55" s="376">
        <v>0</v>
      </c>
      <c r="BL55" s="376">
        <v>0</v>
      </c>
      <c r="BM55" s="434">
        <f t="shared" si="41"/>
        <v>0</v>
      </c>
      <c r="BO55" s="657"/>
      <c r="BP55" s="2" t="s">
        <v>54</v>
      </c>
      <c r="BQ55" s="595">
        <f>'Biz Curves'!DM41</f>
        <v>0</v>
      </c>
      <c r="BR55" s="595">
        <f>'Biz Curves'!DN41</f>
        <v>0</v>
      </c>
      <c r="BS55" s="595">
        <f>'Biz Curves'!DO41</f>
        <v>0</v>
      </c>
      <c r="BT55" s="595">
        <f>'Biz Curves'!DP41</f>
        <v>0</v>
      </c>
      <c r="BU55" s="595">
        <f>'Biz Curves'!DQ41</f>
        <v>0</v>
      </c>
      <c r="BV55" s="595">
        <f>'Biz Curves'!DR41</f>
        <v>0</v>
      </c>
      <c r="BW55" s="595">
        <f>'Biz Curves'!DS41</f>
        <v>0</v>
      </c>
      <c r="BX55" s="595">
        <f>'Biz Curves'!DT41</f>
        <v>0</v>
      </c>
      <c r="BY55" s="595">
        <f>'Biz Curves'!DU41</f>
        <v>0</v>
      </c>
      <c r="BZ55" s="595">
        <f>'Biz Curves'!DV41</f>
        <v>0</v>
      </c>
      <c r="CA55" s="595">
        <f>'Biz Curves'!DW41</f>
        <v>0</v>
      </c>
      <c r="CB55" s="601">
        <f>'Biz Curves'!DX41</f>
        <v>0</v>
      </c>
      <c r="CC55" s="376">
        <v>0</v>
      </c>
      <c r="CD55" s="376">
        <v>0</v>
      </c>
      <c r="CE55" s="376">
        <v>0</v>
      </c>
      <c r="CF55" s="376">
        <v>0</v>
      </c>
      <c r="CG55" s="376">
        <v>0</v>
      </c>
      <c r="CH55" s="376">
        <v>0</v>
      </c>
      <c r="CI55" s="434">
        <f t="shared" si="42"/>
        <v>0</v>
      </c>
    </row>
    <row r="56" spans="1:88" ht="15.95" customHeight="1" x14ac:dyDescent="0.25">
      <c r="A56" s="657"/>
      <c r="B56" s="2" t="s">
        <v>53</v>
      </c>
      <c r="C56" s="595">
        <f>'Biz Curves'!BQ42</f>
        <v>0</v>
      </c>
      <c r="D56" s="595">
        <f>'Biz Curves'!BR42</f>
        <v>0</v>
      </c>
      <c r="E56" s="595">
        <f>'Biz Curves'!BS42</f>
        <v>0</v>
      </c>
      <c r="F56" s="595">
        <f>'Biz Curves'!BT42</f>
        <v>0</v>
      </c>
      <c r="G56" s="595">
        <f>'Biz Curves'!BU42</f>
        <v>0</v>
      </c>
      <c r="H56" s="595">
        <f>'Biz Curves'!BV42</f>
        <v>0</v>
      </c>
      <c r="I56" s="595">
        <f>'Biz Curves'!BW42</f>
        <v>0</v>
      </c>
      <c r="J56" s="595">
        <f>'Biz Curves'!BX42</f>
        <v>0</v>
      </c>
      <c r="K56" s="595">
        <f>'Biz Curves'!BY42</f>
        <v>0</v>
      </c>
      <c r="L56" s="595">
        <f>'Biz Curves'!BZ42</f>
        <v>0</v>
      </c>
      <c r="M56" s="595">
        <f>'Biz Curves'!CA42</f>
        <v>0</v>
      </c>
      <c r="N56" s="601">
        <f>'Biz Curves'!CB42</f>
        <v>0</v>
      </c>
      <c r="O56" s="376">
        <v>0</v>
      </c>
      <c r="P56" s="376">
        <v>0</v>
      </c>
      <c r="Q56" s="376">
        <v>0</v>
      </c>
      <c r="R56" s="376">
        <v>0</v>
      </c>
      <c r="S56" s="376">
        <v>0</v>
      </c>
      <c r="T56" s="376">
        <v>0</v>
      </c>
      <c r="U56" s="434">
        <f t="shared" si="39"/>
        <v>0</v>
      </c>
      <c r="W56" s="657"/>
      <c r="X56" s="2" t="s">
        <v>53</v>
      </c>
      <c r="Y56" s="595">
        <f>'Biz Curves'!CG42</f>
        <v>0</v>
      </c>
      <c r="Z56" s="595">
        <f>'Biz Curves'!CH42</f>
        <v>0</v>
      </c>
      <c r="AA56" s="595">
        <f>'Biz Curves'!CI42</f>
        <v>0</v>
      </c>
      <c r="AB56" s="595">
        <f>'Biz Curves'!CJ42</f>
        <v>0</v>
      </c>
      <c r="AC56" s="595">
        <f>'Biz Curves'!CK42</f>
        <v>0</v>
      </c>
      <c r="AD56" s="595">
        <f>'Biz Curves'!CL42</f>
        <v>0</v>
      </c>
      <c r="AE56" s="595">
        <f>'Biz Curves'!CM42</f>
        <v>0</v>
      </c>
      <c r="AF56" s="595">
        <f>'Biz Curves'!CN42</f>
        <v>0</v>
      </c>
      <c r="AG56" s="595">
        <f>'Biz Curves'!CO42</f>
        <v>0</v>
      </c>
      <c r="AH56" s="595">
        <f>'Biz Curves'!CP42</f>
        <v>0</v>
      </c>
      <c r="AI56" s="595">
        <f>'Biz Curves'!CQ42</f>
        <v>0</v>
      </c>
      <c r="AJ56" s="601">
        <f>'Biz Curves'!CR42</f>
        <v>0</v>
      </c>
      <c r="AK56" s="376">
        <v>0</v>
      </c>
      <c r="AL56" s="376">
        <v>0</v>
      </c>
      <c r="AM56" s="376">
        <v>0</v>
      </c>
      <c r="AN56" s="376">
        <v>0</v>
      </c>
      <c r="AO56" s="376">
        <v>0</v>
      </c>
      <c r="AP56" s="376">
        <v>0</v>
      </c>
      <c r="AQ56" s="434">
        <f t="shared" si="40"/>
        <v>0</v>
      </c>
      <c r="AS56" s="657"/>
      <c r="AT56" s="2" t="s">
        <v>53</v>
      </c>
      <c r="AU56" s="595">
        <f>'Biz Curves'!CW42</f>
        <v>0</v>
      </c>
      <c r="AV56" s="595">
        <f>'Biz Curves'!CX42</f>
        <v>0</v>
      </c>
      <c r="AW56" s="595">
        <f>'Biz Curves'!CY42</f>
        <v>0</v>
      </c>
      <c r="AX56" s="595">
        <f>'Biz Curves'!CZ42</f>
        <v>0</v>
      </c>
      <c r="AY56" s="595">
        <f>'Biz Curves'!DA42</f>
        <v>0</v>
      </c>
      <c r="AZ56" s="595">
        <f>'Biz Curves'!DB42</f>
        <v>0</v>
      </c>
      <c r="BA56" s="595">
        <f>'Biz Curves'!DC42</f>
        <v>0</v>
      </c>
      <c r="BB56" s="595">
        <f>'Biz Curves'!DD42</f>
        <v>0</v>
      </c>
      <c r="BC56" s="595">
        <f>'Biz Curves'!DE42</f>
        <v>0</v>
      </c>
      <c r="BD56" s="595">
        <f>'Biz Curves'!DF42</f>
        <v>0</v>
      </c>
      <c r="BE56" s="595">
        <f>'Biz Curves'!DG42</f>
        <v>0</v>
      </c>
      <c r="BF56" s="601">
        <f>'Biz Curves'!DH42</f>
        <v>0</v>
      </c>
      <c r="BG56" s="376">
        <v>0</v>
      </c>
      <c r="BH56" s="376">
        <v>0</v>
      </c>
      <c r="BI56" s="376">
        <v>0</v>
      </c>
      <c r="BJ56" s="376">
        <v>0</v>
      </c>
      <c r="BK56" s="376">
        <v>0</v>
      </c>
      <c r="BL56" s="376">
        <v>0</v>
      </c>
      <c r="BM56" s="434">
        <f t="shared" si="41"/>
        <v>0</v>
      </c>
      <c r="BO56" s="657"/>
      <c r="BP56" s="2" t="s">
        <v>53</v>
      </c>
      <c r="BQ56" s="595">
        <f>'Biz Curves'!DM42</f>
        <v>0</v>
      </c>
      <c r="BR56" s="595">
        <f>'Biz Curves'!DN42</f>
        <v>0</v>
      </c>
      <c r="BS56" s="595">
        <f>'Biz Curves'!DO42</f>
        <v>0</v>
      </c>
      <c r="BT56" s="595">
        <f>'Biz Curves'!DP42</f>
        <v>0</v>
      </c>
      <c r="BU56" s="595">
        <f>'Biz Curves'!DQ42</f>
        <v>0</v>
      </c>
      <c r="BV56" s="595">
        <f>'Biz Curves'!DR42</f>
        <v>0</v>
      </c>
      <c r="BW56" s="595">
        <f>'Biz Curves'!DS42</f>
        <v>0</v>
      </c>
      <c r="BX56" s="595">
        <f>'Biz Curves'!DT42</f>
        <v>0</v>
      </c>
      <c r="BY56" s="595">
        <f>'Biz Curves'!DU42</f>
        <v>0</v>
      </c>
      <c r="BZ56" s="595">
        <f>'Biz Curves'!DV42</f>
        <v>0</v>
      </c>
      <c r="CA56" s="595">
        <f>'Biz Curves'!DW42</f>
        <v>0</v>
      </c>
      <c r="CB56" s="601">
        <f>'Biz Curves'!DX42</f>
        <v>0</v>
      </c>
      <c r="CC56" s="376">
        <v>0</v>
      </c>
      <c r="CD56" s="376">
        <v>0</v>
      </c>
      <c r="CE56" s="376">
        <v>0</v>
      </c>
      <c r="CF56" s="376">
        <v>0</v>
      </c>
      <c r="CG56" s="376">
        <v>0</v>
      </c>
      <c r="CH56" s="376">
        <v>0</v>
      </c>
      <c r="CI56" s="434">
        <f t="shared" si="42"/>
        <v>0</v>
      </c>
    </row>
    <row r="57" spans="1:88" ht="15.95" customHeight="1" x14ac:dyDescent="0.25">
      <c r="A57" s="657"/>
      <c r="B57" s="2" t="s">
        <v>52</v>
      </c>
      <c r="C57" s="595">
        <f>'Biz Curves'!BQ43</f>
        <v>0</v>
      </c>
      <c r="D57" s="595">
        <f>'Biz Curves'!BR43</f>
        <v>0</v>
      </c>
      <c r="E57" s="595">
        <f>'Biz Curves'!BS43</f>
        <v>0</v>
      </c>
      <c r="F57" s="595">
        <f>'Biz Curves'!BT43</f>
        <v>0</v>
      </c>
      <c r="G57" s="595">
        <f>'Biz Curves'!BU43</f>
        <v>0</v>
      </c>
      <c r="H57" s="595">
        <f>'Biz Curves'!BV43</f>
        <v>0</v>
      </c>
      <c r="I57" s="595">
        <f>'Biz Curves'!BW43</f>
        <v>0</v>
      </c>
      <c r="J57" s="595">
        <f>'Biz Curves'!BX43</f>
        <v>0</v>
      </c>
      <c r="K57" s="595">
        <f>'Biz Curves'!BY43</f>
        <v>0</v>
      </c>
      <c r="L57" s="595">
        <f>'Biz Curves'!BZ43</f>
        <v>0</v>
      </c>
      <c r="M57" s="595">
        <f>'Biz Curves'!CA43</f>
        <v>0</v>
      </c>
      <c r="N57" s="601">
        <f>'Biz Curves'!CB43</f>
        <v>0</v>
      </c>
      <c r="O57" s="376">
        <v>0</v>
      </c>
      <c r="P57" s="376">
        <v>0</v>
      </c>
      <c r="Q57" s="376">
        <v>0</v>
      </c>
      <c r="R57" s="376">
        <v>0</v>
      </c>
      <c r="S57" s="376">
        <v>0</v>
      </c>
      <c r="T57" s="376">
        <v>0</v>
      </c>
      <c r="U57" s="434">
        <f t="shared" si="39"/>
        <v>0</v>
      </c>
      <c r="W57" s="657"/>
      <c r="X57" s="2" t="s">
        <v>52</v>
      </c>
      <c r="Y57" s="595">
        <f>'Biz Curves'!CG43</f>
        <v>0</v>
      </c>
      <c r="Z57" s="595">
        <f>'Biz Curves'!CH43</f>
        <v>0</v>
      </c>
      <c r="AA57" s="595">
        <f>'Biz Curves'!CI43</f>
        <v>0</v>
      </c>
      <c r="AB57" s="595">
        <f>'Biz Curves'!CJ43</f>
        <v>0</v>
      </c>
      <c r="AC57" s="595">
        <f>'Biz Curves'!CK43</f>
        <v>0</v>
      </c>
      <c r="AD57" s="595">
        <f>'Biz Curves'!CL43</f>
        <v>0</v>
      </c>
      <c r="AE57" s="595">
        <f>'Biz Curves'!CM43</f>
        <v>0</v>
      </c>
      <c r="AF57" s="595">
        <f>'Biz Curves'!CN43</f>
        <v>0</v>
      </c>
      <c r="AG57" s="595">
        <f>'Biz Curves'!CO43</f>
        <v>0</v>
      </c>
      <c r="AH57" s="595">
        <f>'Biz Curves'!CP43</f>
        <v>0</v>
      </c>
      <c r="AI57" s="595">
        <f>'Biz Curves'!CQ43</f>
        <v>0</v>
      </c>
      <c r="AJ57" s="601">
        <f>'Biz Curves'!CR43</f>
        <v>0</v>
      </c>
      <c r="AK57" s="376">
        <v>0</v>
      </c>
      <c r="AL57" s="376">
        <v>0</v>
      </c>
      <c r="AM57" s="376">
        <v>0</v>
      </c>
      <c r="AN57" s="376">
        <v>0</v>
      </c>
      <c r="AO57" s="376">
        <v>0</v>
      </c>
      <c r="AP57" s="376">
        <v>0</v>
      </c>
      <c r="AQ57" s="434">
        <f t="shared" si="40"/>
        <v>0</v>
      </c>
      <c r="AS57" s="657"/>
      <c r="AT57" s="2" t="s">
        <v>52</v>
      </c>
      <c r="AU57" s="595">
        <f>'Biz Curves'!CW43</f>
        <v>0</v>
      </c>
      <c r="AV57" s="595">
        <f>'Biz Curves'!CX43</f>
        <v>0</v>
      </c>
      <c r="AW57" s="595">
        <f>'Biz Curves'!CY43</f>
        <v>0</v>
      </c>
      <c r="AX57" s="595">
        <f>'Biz Curves'!CZ43</f>
        <v>0</v>
      </c>
      <c r="AY57" s="595">
        <f>'Biz Curves'!DA43</f>
        <v>0</v>
      </c>
      <c r="AZ57" s="595">
        <f>'Biz Curves'!DB43</f>
        <v>0</v>
      </c>
      <c r="BA57" s="595">
        <f>'Biz Curves'!DC43</f>
        <v>0</v>
      </c>
      <c r="BB57" s="595">
        <f>'Biz Curves'!DD43</f>
        <v>0</v>
      </c>
      <c r="BC57" s="595">
        <f>'Biz Curves'!DE43</f>
        <v>0</v>
      </c>
      <c r="BD57" s="595">
        <f>'Biz Curves'!DF43</f>
        <v>0</v>
      </c>
      <c r="BE57" s="595">
        <f>'Biz Curves'!DG43</f>
        <v>0</v>
      </c>
      <c r="BF57" s="601">
        <f>'Biz Curves'!DH43</f>
        <v>0</v>
      </c>
      <c r="BG57" s="376">
        <v>0</v>
      </c>
      <c r="BH57" s="376">
        <v>0</v>
      </c>
      <c r="BI57" s="376">
        <v>0</v>
      </c>
      <c r="BJ57" s="376">
        <v>0</v>
      </c>
      <c r="BK57" s="376">
        <v>0</v>
      </c>
      <c r="BL57" s="376">
        <v>0</v>
      </c>
      <c r="BM57" s="434">
        <f t="shared" si="41"/>
        <v>0</v>
      </c>
      <c r="BO57" s="657"/>
      <c r="BP57" s="2" t="s">
        <v>52</v>
      </c>
      <c r="BQ57" s="595">
        <f>'Biz Curves'!DM43</f>
        <v>0</v>
      </c>
      <c r="BR57" s="595">
        <f>'Biz Curves'!DN43</f>
        <v>0</v>
      </c>
      <c r="BS57" s="595">
        <f>'Biz Curves'!DO43</f>
        <v>0</v>
      </c>
      <c r="BT57" s="595">
        <f>'Biz Curves'!DP43</f>
        <v>0</v>
      </c>
      <c r="BU57" s="595">
        <f>'Biz Curves'!DQ43</f>
        <v>0</v>
      </c>
      <c r="BV57" s="595">
        <f>'Biz Curves'!DR43</f>
        <v>0</v>
      </c>
      <c r="BW57" s="595">
        <f>'Biz Curves'!DS43</f>
        <v>0</v>
      </c>
      <c r="BX57" s="595">
        <f>'Biz Curves'!DT43</f>
        <v>0</v>
      </c>
      <c r="BY57" s="595">
        <f>'Biz Curves'!DU43</f>
        <v>0</v>
      </c>
      <c r="BZ57" s="595">
        <f>'Biz Curves'!DV43</f>
        <v>0</v>
      </c>
      <c r="CA57" s="595">
        <f>'Biz Curves'!DW43</f>
        <v>0</v>
      </c>
      <c r="CB57" s="601">
        <f>'Biz Curves'!DX43</f>
        <v>0</v>
      </c>
      <c r="CC57" s="376">
        <v>0</v>
      </c>
      <c r="CD57" s="376">
        <v>0</v>
      </c>
      <c r="CE57" s="376">
        <v>0</v>
      </c>
      <c r="CF57" s="376">
        <v>0</v>
      </c>
      <c r="CG57" s="376">
        <v>0</v>
      </c>
      <c r="CH57" s="376">
        <v>0</v>
      </c>
      <c r="CI57" s="434">
        <f t="shared" si="42"/>
        <v>0</v>
      </c>
    </row>
    <row r="58" spans="1:88" ht="15.95" customHeight="1" x14ac:dyDescent="0.25">
      <c r="A58" s="657"/>
      <c r="B58" s="2" t="s">
        <v>51</v>
      </c>
      <c r="C58" s="595">
        <f>'Biz Curves'!BQ44</f>
        <v>0</v>
      </c>
      <c r="D58" s="595">
        <f>'Biz Curves'!BR44</f>
        <v>0</v>
      </c>
      <c r="E58" s="595">
        <f>'Biz Curves'!BS44</f>
        <v>0</v>
      </c>
      <c r="F58" s="595">
        <f>'Biz Curves'!BT44</f>
        <v>0</v>
      </c>
      <c r="G58" s="595">
        <f>'Biz Curves'!BU44</f>
        <v>0</v>
      </c>
      <c r="H58" s="595">
        <f>'Biz Curves'!BV44</f>
        <v>0</v>
      </c>
      <c r="I58" s="595">
        <f>'Biz Curves'!BW44</f>
        <v>0</v>
      </c>
      <c r="J58" s="595">
        <f>'Biz Curves'!BX44</f>
        <v>0</v>
      </c>
      <c r="K58" s="595">
        <f>'Biz Curves'!BY44</f>
        <v>0</v>
      </c>
      <c r="L58" s="595">
        <f>'Biz Curves'!BZ44</f>
        <v>0</v>
      </c>
      <c r="M58" s="595">
        <f>'Biz Curves'!CA44</f>
        <v>0</v>
      </c>
      <c r="N58" s="601">
        <f>'Biz Curves'!CB44</f>
        <v>0</v>
      </c>
      <c r="O58" s="376">
        <v>0</v>
      </c>
      <c r="P58" s="376">
        <v>0</v>
      </c>
      <c r="Q58" s="376">
        <v>0</v>
      </c>
      <c r="R58" s="376">
        <v>0</v>
      </c>
      <c r="S58" s="376">
        <v>0</v>
      </c>
      <c r="T58" s="376">
        <v>0</v>
      </c>
      <c r="U58" s="434">
        <f t="shared" si="39"/>
        <v>0</v>
      </c>
      <c r="W58" s="657"/>
      <c r="X58" s="2" t="s">
        <v>51</v>
      </c>
      <c r="Y58" s="595">
        <f>'Biz Curves'!CG44</f>
        <v>0</v>
      </c>
      <c r="Z58" s="595">
        <f>'Biz Curves'!CH44</f>
        <v>0</v>
      </c>
      <c r="AA58" s="595">
        <f>'Biz Curves'!CI44</f>
        <v>0</v>
      </c>
      <c r="AB58" s="595">
        <f>'Biz Curves'!CJ44</f>
        <v>0</v>
      </c>
      <c r="AC58" s="595">
        <f>'Biz Curves'!CK44</f>
        <v>0</v>
      </c>
      <c r="AD58" s="595">
        <f>'Biz Curves'!CL44</f>
        <v>0</v>
      </c>
      <c r="AE58" s="595">
        <f>'Biz Curves'!CM44</f>
        <v>0</v>
      </c>
      <c r="AF58" s="595">
        <f>'Biz Curves'!CN44</f>
        <v>0</v>
      </c>
      <c r="AG58" s="595">
        <f>'Biz Curves'!CO44</f>
        <v>0</v>
      </c>
      <c r="AH58" s="595">
        <f>'Biz Curves'!CP44</f>
        <v>0</v>
      </c>
      <c r="AI58" s="595">
        <f>'Biz Curves'!CQ44</f>
        <v>0</v>
      </c>
      <c r="AJ58" s="601">
        <f>'Biz Curves'!CR44</f>
        <v>0</v>
      </c>
      <c r="AK58" s="376">
        <v>0</v>
      </c>
      <c r="AL58" s="376">
        <v>0</v>
      </c>
      <c r="AM58" s="376">
        <v>0</v>
      </c>
      <c r="AN58" s="376">
        <v>0</v>
      </c>
      <c r="AO58" s="376">
        <v>0</v>
      </c>
      <c r="AP58" s="376">
        <v>0</v>
      </c>
      <c r="AQ58" s="434">
        <f t="shared" si="40"/>
        <v>0</v>
      </c>
      <c r="AS58" s="657"/>
      <c r="AT58" s="2" t="s">
        <v>51</v>
      </c>
      <c r="AU58" s="595">
        <f>'Biz Curves'!CW44</f>
        <v>0</v>
      </c>
      <c r="AV58" s="595">
        <f>'Biz Curves'!CX44</f>
        <v>0</v>
      </c>
      <c r="AW58" s="595">
        <f>'Biz Curves'!CY44</f>
        <v>0</v>
      </c>
      <c r="AX58" s="595">
        <f>'Biz Curves'!CZ44</f>
        <v>0</v>
      </c>
      <c r="AY58" s="595">
        <f>'Biz Curves'!DA44</f>
        <v>0</v>
      </c>
      <c r="AZ58" s="595">
        <f>'Biz Curves'!DB44</f>
        <v>0</v>
      </c>
      <c r="BA58" s="595">
        <f>'Biz Curves'!DC44</f>
        <v>0</v>
      </c>
      <c r="BB58" s="595">
        <f>'Biz Curves'!DD44</f>
        <v>0</v>
      </c>
      <c r="BC58" s="595">
        <f>'Biz Curves'!DE44</f>
        <v>0</v>
      </c>
      <c r="BD58" s="595">
        <f>'Biz Curves'!DF44</f>
        <v>0</v>
      </c>
      <c r="BE58" s="595">
        <f>'Biz Curves'!DG44</f>
        <v>0</v>
      </c>
      <c r="BF58" s="601">
        <f>'Biz Curves'!DH44</f>
        <v>0</v>
      </c>
      <c r="BG58" s="376">
        <v>0</v>
      </c>
      <c r="BH58" s="376">
        <v>0</v>
      </c>
      <c r="BI58" s="376">
        <v>0</v>
      </c>
      <c r="BJ58" s="376">
        <v>0</v>
      </c>
      <c r="BK58" s="376">
        <v>0</v>
      </c>
      <c r="BL58" s="376">
        <v>0</v>
      </c>
      <c r="BM58" s="434">
        <f t="shared" si="41"/>
        <v>0</v>
      </c>
      <c r="BO58" s="657"/>
      <c r="BP58" s="2" t="s">
        <v>51</v>
      </c>
      <c r="BQ58" s="595">
        <f>'Biz Curves'!DM44</f>
        <v>0</v>
      </c>
      <c r="BR58" s="595">
        <f>'Biz Curves'!DN44</f>
        <v>0</v>
      </c>
      <c r="BS58" s="595">
        <f>'Biz Curves'!DO44</f>
        <v>0</v>
      </c>
      <c r="BT58" s="595">
        <f>'Biz Curves'!DP44</f>
        <v>0</v>
      </c>
      <c r="BU58" s="595">
        <f>'Biz Curves'!DQ44</f>
        <v>0</v>
      </c>
      <c r="BV58" s="595">
        <f>'Biz Curves'!DR44</f>
        <v>0</v>
      </c>
      <c r="BW58" s="595">
        <f>'Biz Curves'!DS44</f>
        <v>0</v>
      </c>
      <c r="BX58" s="595">
        <f>'Biz Curves'!DT44</f>
        <v>0</v>
      </c>
      <c r="BY58" s="595">
        <f>'Biz Curves'!DU44</f>
        <v>0</v>
      </c>
      <c r="BZ58" s="595">
        <f>'Biz Curves'!DV44</f>
        <v>0</v>
      </c>
      <c r="CA58" s="595">
        <f>'Biz Curves'!DW44</f>
        <v>0</v>
      </c>
      <c r="CB58" s="601">
        <f>'Biz Curves'!DX44</f>
        <v>0</v>
      </c>
      <c r="CC58" s="376">
        <v>0</v>
      </c>
      <c r="CD58" s="376">
        <v>0</v>
      </c>
      <c r="CE58" s="376">
        <v>0</v>
      </c>
      <c r="CF58" s="376">
        <v>0</v>
      </c>
      <c r="CG58" s="376">
        <v>0</v>
      </c>
      <c r="CH58" s="376">
        <v>0</v>
      </c>
      <c r="CI58" s="434">
        <f t="shared" si="42"/>
        <v>0</v>
      </c>
    </row>
    <row r="59" spans="1:88" ht="15.95" customHeight="1" x14ac:dyDescent="0.25">
      <c r="A59" s="657"/>
      <c r="B59" s="2" t="s">
        <v>50</v>
      </c>
      <c r="C59" s="595">
        <f>'Biz Curves'!BQ45</f>
        <v>0</v>
      </c>
      <c r="D59" s="595">
        <f>'Biz Curves'!BR45</f>
        <v>0</v>
      </c>
      <c r="E59" s="595">
        <f>'Biz Curves'!BS45</f>
        <v>0</v>
      </c>
      <c r="F59" s="595">
        <f>'Biz Curves'!BT45</f>
        <v>0</v>
      </c>
      <c r="G59" s="595">
        <f>'Biz Curves'!BU45</f>
        <v>0</v>
      </c>
      <c r="H59" s="595">
        <f>'Biz Curves'!BV45</f>
        <v>0</v>
      </c>
      <c r="I59" s="595">
        <f>'Biz Curves'!BW45</f>
        <v>0</v>
      </c>
      <c r="J59" s="595">
        <f>'Biz Curves'!BX45</f>
        <v>0</v>
      </c>
      <c r="K59" s="595">
        <f>'Biz Curves'!BY45</f>
        <v>0</v>
      </c>
      <c r="L59" s="595">
        <f>'Biz Curves'!BZ45</f>
        <v>0</v>
      </c>
      <c r="M59" s="595">
        <f>'Biz Curves'!CA45</f>
        <v>0</v>
      </c>
      <c r="N59" s="601">
        <f>'Biz Curves'!CB45</f>
        <v>0</v>
      </c>
      <c r="O59" s="376">
        <v>0</v>
      </c>
      <c r="P59" s="376">
        <v>0</v>
      </c>
      <c r="Q59" s="376">
        <v>0</v>
      </c>
      <c r="R59" s="376">
        <v>0</v>
      </c>
      <c r="S59" s="376">
        <v>0</v>
      </c>
      <c r="T59" s="376">
        <v>0</v>
      </c>
      <c r="U59" s="434">
        <f t="shared" si="39"/>
        <v>0</v>
      </c>
      <c r="W59" s="657"/>
      <c r="X59" s="2" t="s">
        <v>50</v>
      </c>
      <c r="Y59" s="595">
        <f>'Biz Curves'!CG45</f>
        <v>0</v>
      </c>
      <c r="Z59" s="595">
        <f>'Biz Curves'!CH45</f>
        <v>0</v>
      </c>
      <c r="AA59" s="595">
        <f>'Biz Curves'!CI45</f>
        <v>0</v>
      </c>
      <c r="AB59" s="595">
        <f>'Biz Curves'!CJ45</f>
        <v>0</v>
      </c>
      <c r="AC59" s="595">
        <f>'Biz Curves'!CK45</f>
        <v>0</v>
      </c>
      <c r="AD59" s="595">
        <f>'Biz Curves'!CL45</f>
        <v>0</v>
      </c>
      <c r="AE59" s="595">
        <f>'Biz Curves'!CM45</f>
        <v>0</v>
      </c>
      <c r="AF59" s="595">
        <f>'Biz Curves'!CN45</f>
        <v>0</v>
      </c>
      <c r="AG59" s="595">
        <f>'Biz Curves'!CO45</f>
        <v>0</v>
      </c>
      <c r="AH59" s="595">
        <f>'Biz Curves'!CP45</f>
        <v>0</v>
      </c>
      <c r="AI59" s="595">
        <f>'Biz Curves'!CQ45</f>
        <v>0</v>
      </c>
      <c r="AJ59" s="601">
        <f>'Biz Curves'!CR45</f>
        <v>0</v>
      </c>
      <c r="AK59" s="376">
        <v>0</v>
      </c>
      <c r="AL59" s="376">
        <v>0</v>
      </c>
      <c r="AM59" s="376">
        <v>0</v>
      </c>
      <c r="AN59" s="376">
        <v>0</v>
      </c>
      <c r="AO59" s="376">
        <v>0</v>
      </c>
      <c r="AP59" s="376">
        <v>0</v>
      </c>
      <c r="AQ59" s="434">
        <f t="shared" si="40"/>
        <v>0</v>
      </c>
      <c r="AS59" s="657"/>
      <c r="AT59" s="2" t="s">
        <v>50</v>
      </c>
      <c r="AU59" s="595">
        <f>'Biz Curves'!CW45</f>
        <v>0</v>
      </c>
      <c r="AV59" s="595">
        <f>'Biz Curves'!CX45</f>
        <v>0</v>
      </c>
      <c r="AW59" s="595">
        <f>'Biz Curves'!CY45</f>
        <v>0</v>
      </c>
      <c r="AX59" s="595">
        <f>'Biz Curves'!CZ45</f>
        <v>0</v>
      </c>
      <c r="AY59" s="595">
        <f>'Biz Curves'!DA45</f>
        <v>0</v>
      </c>
      <c r="AZ59" s="595">
        <f>'Biz Curves'!DB45</f>
        <v>0</v>
      </c>
      <c r="BA59" s="595">
        <f>'Biz Curves'!DC45</f>
        <v>0</v>
      </c>
      <c r="BB59" s="595">
        <f>'Biz Curves'!DD45</f>
        <v>0</v>
      </c>
      <c r="BC59" s="595">
        <f>'Biz Curves'!DE45</f>
        <v>0</v>
      </c>
      <c r="BD59" s="595">
        <f>'Biz Curves'!DF45</f>
        <v>0</v>
      </c>
      <c r="BE59" s="595">
        <f>'Biz Curves'!DG45</f>
        <v>0</v>
      </c>
      <c r="BF59" s="601">
        <f>'Biz Curves'!DH45</f>
        <v>0</v>
      </c>
      <c r="BG59" s="376">
        <v>0</v>
      </c>
      <c r="BH59" s="376">
        <v>0</v>
      </c>
      <c r="BI59" s="376">
        <v>0</v>
      </c>
      <c r="BJ59" s="376">
        <v>0</v>
      </c>
      <c r="BK59" s="376">
        <v>0</v>
      </c>
      <c r="BL59" s="376">
        <v>0</v>
      </c>
      <c r="BM59" s="434">
        <f t="shared" si="41"/>
        <v>0</v>
      </c>
      <c r="BO59" s="657"/>
      <c r="BP59" s="2" t="s">
        <v>50</v>
      </c>
      <c r="BQ59" s="595">
        <f>'Biz Curves'!DM45</f>
        <v>0</v>
      </c>
      <c r="BR59" s="595">
        <f>'Biz Curves'!DN45</f>
        <v>0</v>
      </c>
      <c r="BS59" s="595">
        <f>'Biz Curves'!DO45</f>
        <v>0</v>
      </c>
      <c r="BT59" s="595">
        <f>'Biz Curves'!DP45</f>
        <v>0</v>
      </c>
      <c r="BU59" s="595">
        <f>'Biz Curves'!DQ45</f>
        <v>0</v>
      </c>
      <c r="BV59" s="595">
        <f>'Biz Curves'!DR45</f>
        <v>0</v>
      </c>
      <c r="BW59" s="595">
        <f>'Biz Curves'!DS45</f>
        <v>0</v>
      </c>
      <c r="BX59" s="595">
        <f>'Biz Curves'!DT45</f>
        <v>0</v>
      </c>
      <c r="BY59" s="595">
        <f>'Biz Curves'!DU45</f>
        <v>0</v>
      </c>
      <c r="BZ59" s="595">
        <f>'Biz Curves'!DV45</f>
        <v>0</v>
      </c>
      <c r="CA59" s="595">
        <f>'Biz Curves'!DW45</f>
        <v>0</v>
      </c>
      <c r="CB59" s="601">
        <f>'Biz Curves'!DX45</f>
        <v>0</v>
      </c>
      <c r="CC59" s="376">
        <v>0</v>
      </c>
      <c r="CD59" s="376">
        <v>0</v>
      </c>
      <c r="CE59" s="376">
        <v>0</v>
      </c>
      <c r="CF59" s="376">
        <v>0</v>
      </c>
      <c r="CG59" s="376">
        <v>0</v>
      </c>
      <c r="CH59" s="376">
        <v>0</v>
      </c>
      <c r="CI59" s="434">
        <f t="shared" si="42"/>
        <v>0</v>
      </c>
    </row>
    <row r="60" spans="1:88" ht="15.95" customHeight="1" x14ac:dyDescent="0.25">
      <c r="A60" s="657"/>
      <c r="B60" s="2" t="s">
        <v>49</v>
      </c>
      <c r="C60" s="595">
        <f>'Biz Curves'!BQ46</f>
        <v>0</v>
      </c>
      <c r="D60" s="595">
        <f>'Biz Curves'!BR46</f>
        <v>0</v>
      </c>
      <c r="E60" s="595">
        <f>'Biz Curves'!BS46</f>
        <v>0</v>
      </c>
      <c r="F60" s="595">
        <f>'Biz Curves'!BT46</f>
        <v>0</v>
      </c>
      <c r="G60" s="595">
        <f>'Biz Curves'!BU46</f>
        <v>0</v>
      </c>
      <c r="H60" s="595">
        <f>'Biz Curves'!BV46</f>
        <v>0</v>
      </c>
      <c r="I60" s="595">
        <f>'Biz Curves'!BW46</f>
        <v>0</v>
      </c>
      <c r="J60" s="595">
        <f>'Biz Curves'!BX46</f>
        <v>0</v>
      </c>
      <c r="K60" s="595">
        <f>'Biz Curves'!BY46</f>
        <v>0</v>
      </c>
      <c r="L60" s="595">
        <f>'Biz Curves'!BZ46</f>
        <v>0</v>
      </c>
      <c r="M60" s="595">
        <f>'Biz Curves'!CA46</f>
        <v>0</v>
      </c>
      <c r="N60" s="601">
        <f>'Biz Curves'!CB46</f>
        <v>0</v>
      </c>
      <c r="O60" s="376">
        <v>0</v>
      </c>
      <c r="P60" s="376">
        <v>0</v>
      </c>
      <c r="Q60" s="376">
        <v>0</v>
      </c>
      <c r="R60" s="376">
        <v>0</v>
      </c>
      <c r="S60" s="376">
        <v>0</v>
      </c>
      <c r="T60" s="376">
        <v>0</v>
      </c>
      <c r="U60" s="434">
        <f t="shared" si="39"/>
        <v>0</v>
      </c>
      <c r="W60" s="657"/>
      <c r="X60" s="2" t="s">
        <v>49</v>
      </c>
      <c r="Y60" s="595">
        <f>'Biz Curves'!CG46</f>
        <v>0</v>
      </c>
      <c r="Z60" s="595">
        <f>'Biz Curves'!CH46</f>
        <v>0</v>
      </c>
      <c r="AA60" s="595">
        <f>'Biz Curves'!CI46</f>
        <v>0</v>
      </c>
      <c r="AB60" s="595">
        <f>'Biz Curves'!CJ46</f>
        <v>0</v>
      </c>
      <c r="AC60" s="595">
        <f>'Biz Curves'!CK46</f>
        <v>0</v>
      </c>
      <c r="AD60" s="595">
        <f>'Biz Curves'!CL46</f>
        <v>0</v>
      </c>
      <c r="AE60" s="595">
        <f>'Biz Curves'!CM46</f>
        <v>0</v>
      </c>
      <c r="AF60" s="595">
        <f>'Biz Curves'!CN46</f>
        <v>0</v>
      </c>
      <c r="AG60" s="595">
        <f>'Biz Curves'!CO46</f>
        <v>0</v>
      </c>
      <c r="AH60" s="595">
        <f>'Biz Curves'!CP46</f>
        <v>0</v>
      </c>
      <c r="AI60" s="595">
        <f>'Biz Curves'!CQ46</f>
        <v>0</v>
      </c>
      <c r="AJ60" s="601">
        <f>'Biz Curves'!CR46</f>
        <v>0</v>
      </c>
      <c r="AK60" s="376">
        <v>0</v>
      </c>
      <c r="AL60" s="376">
        <v>0</v>
      </c>
      <c r="AM60" s="376">
        <v>0</v>
      </c>
      <c r="AN60" s="376">
        <v>0</v>
      </c>
      <c r="AO60" s="376">
        <v>0</v>
      </c>
      <c r="AP60" s="376">
        <v>0</v>
      </c>
      <c r="AQ60" s="434">
        <f t="shared" si="40"/>
        <v>0</v>
      </c>
      <c r="AS60" s="657"/>
      <c r="AT60" s="2" t="s">
        <v>49</v>
      </c>
      <c r="AU60" s="595">
        <f>'Biz Curves'!CW46</f>
        <v>0</v>
      </c>
      <c r="AV60" s="595">
        <f>'Biz Curves'!CX46</f>
        <v>0</v>
      </c>
      <c r="AW60" s="595">
        <f>'Biz Curves'!CY46</f>
        <v>0</v>
      </c>
      <c r="AX60" s="595">
        <f>'Biz Curves'!CZ46</f>
        <v>0</v>
      </c>
      <c r="AY60" s="595">
        <f>'Biz Curves'!DA46</f>
        <v>0</v>
      </c>
      <c r="AZ60" s="595">
        <f>'Biz Curves'!DB46</f>
        <v>0</v>
      </c>
      <c r="BA60" s="595">
        <f>'Biz Curves'!DC46</f>
        <v>0</v>
      </c>
      <c r="BB60" s="595">
        <f>'Biz Curves'!DD46</f>
        <v>0</v>
      </c>
      <c r="BC60" s="595">
        <f>'Biz Curves'!DE46</f>
        <v>0</v>
      </c>
      <c r="BD60" s="595">
        <f>'Biz Curves'!DF46</f>
        <v>0</v>
      </c>
      <c r="BE60" s="595">
        <f>'Biz Curves'!DG46</f>
        <v>0</v>
      </c>
      <c r="BF60" s="601">
        <f>'Biz Curves'!DH46</f>
        <v>0</v>
      </c>
      <c r="BG60" s="376">
        <v>0</v>
      </c>
      <c r="BH60" s="376">
        <v>0</v>
      </c>
      <c r="BI60" s="376">
        <v>0</v>
      </c>
      <c r="BJ60" s="376">
        <v>0</v>
      </c>
      <c r="BK60" s="376">
        <v>0</v>
      </c>
      <c r="BL60" s="376">
        <v>0</v>
      </c>
      <c r="BM60" s="434">
        <f t="shared" si="41"/>
        <v>0</v>
      </c>
      <c r="BO60" s="657"/>
      <c r="BP60" s="2" t="s">
        <v>49</v>
      </c>
      <c r="BQ60" s="595">
        <f>'Biz Curves'!DM46</f>
        <v>0</v>
      </c>
      <c r="BR60" s="595">
        <f>'Biz Curves'!DN46</f>
        <v>0</v>
      </c>
      <c r="BS60" s="595">
        <f>'Biz Curves'!DO46</f>
        <v>0</v>
      </c>
      <c r="BT60" s="595">
        <f>'Biz Curves'!DP46</f>
        <v>0</v>
      </c>
      <c r="BU60" s="595">
        <f>'Biz Curves'!DQ46</f>
        <v>0</v>
      </c>
      <c r="BV60" s="595">
        <f>'Biz Curves'!DR46</f>
        <v>0</v>
      </c>
      <c r="BW60" s="595">
        <f>'Biz Curves'!DS46</f>
        <v>0</v>
      </c>
      <c r="BX60" s="595">
        <f>'Biz Curves'!DT46</f>
        <v>0</v>
      </c>
      <c r="BY60" s="595">
        <f>'Biz Curves'!DU46</f>
        <v>0</v>
      </c>
      <c r="BZ60" s="595">
        <f>'Biz Curves'!DV46</f>
        <v>0</v>
      </c>
      <c r="CA60" s="595">
        <f>'Biz Curves'!DW46</f>
        <v>0</v>
      </c>
      <c r="CB60" s="601">
        <f>'Biz Curves'!DX46</f>
        <v>0</v>
      </c>
      <c r="CC60" s="376">
        <v>0</v>
      </c>
      <c r="CD60" s="376">
        <v>0</v>
      </c>
      <c r="CE60" s="376">
        <v>0</v>
      </c>
      <c r="CF60" s="376">
        <v>0</v>
      </c>
      <c r="CG60" s="376">
        <v>0</v>
      </c>
      <c r="CH60" s="376">
        <v>0</v>
      </c>
      <c r="CI60" s="434">
        <f t="shared" si="42"/>
        <v>0</v>
      </c>
    </row>
    <row r="61" spans="1:88" ht="15.95" customHeight="1" x14ac:dyDescent="0.25">
      <c r="A61" s="657"/>
      <c r="B61" s="2" t="s">
        <v>48</v>
      </c>
      <c r="C61" s="595">
        <f>'Biz Curves'!BQ47</f>
        <v>0</v>
      </c>
      <c r="D61" s="595">
        <f>'Biz Curves'!BR47</f>
        <v>0</v>
      </c>
      <c r="E61" s="595">
        <f>'Biz Curves'!BS47</f>
        <v>0</v>
      </c>
      <c r="F61" s="595">
        <f>'Biz Curves'!BT47</f>
        <v>0</v>
      </c>
      <c r="G61" s="595">
        <f>'Biz Curves'!BU47</f>
        <v>0</v>
      </c>
      <c r="H61" s="595">
        <f>'Biz Curves'!BV47</f>
        <v>0</v>
      </c>
      <c r="I61" s="595">
        <f>'Biz Curves'!BW47</f>
        <v>0</v>
      </c>
      <c r="J61" s="595">
        <f>'Biz Curves'!BX47</f>
        <v>0</v>
      </c>
      <c r="K61" s="595">
        <f>'Biz Curves'!BY47</f>
        <v>0</v>
      </c>
      <c r="L61" s="595">
        <f>'Biz Curves'!BZ47</f>
        <v>0</v>
      </c>
      <c r="M61" s="595">
        <f>'Biz Curves'!CA47</f>
        <v>0</v>
      </c>
      <c r="N61" s="601">
        <f>'Biz Curves'!CB47</f>
        <v>0</v>
      </c>
      <c r="O61" s="376">
        <v>0</v>
      </c>
      <c r="P61" s="376">
        <v>0</v>
      </c>
      <c r="Q61" s="376">
        <v>0</v>
      </c>
      <c r="R61" s="376">
        <v>0</v>
      </c>
      <c r="S61" s="376">
        <v>0</v>
      </c>
      <c r="T61" s="376">
        <v>0</v>
      </c>
      <c r="U61" s="434">
        <f t="shared" si="39"/>
        <v>0</v>
      </c>
      <c r="W61" s="657"/>
      <c r="X61" s="2" t="s">
        <v>48</v>
      </c>
      <c r="Y61" s="595">
        <f>'Biz Curves'!CG47</f>
        <v>0</v>
      </c>
      <c r="Z61" s="595">
        <f>'Biz Curves'!CH47</f>
        <v>0</v>
      </c>
      <c r="AA61" s="595">
        <f>'Biz Curves'!CI47</f>
        <v>0</v>
      </c>
      <c r="AB61" s="595">
        <f>'Biz Curves'!CJ47</f>
        <v>0</v>
      </c>
      <c r="AC61" s="595">
        <f>'Biz Curves'!CK47</f>
        <v>0</v>
      </c>
      <c r="AD61" s="595">
        <f>'Biz Curves'!CL47</f>
        <v>0</v>
      </c>
      <c r="AE61" s="595">
        <f>'Biz Curves'!CM47</f>
        <v>0</v>
      </c>
      <c r="AF61" s="595">
        <f>'Biz Curves'!CN47</f>
        <v>0</v>
      </c>
      <c r="AG61" s="595">
        <f>'Biz Curves'!CO47</f>
        <v>0</v>
      </c>
      <c r="AH61" s="595">
        <f>'Biz Curves'!CP47</f>
        <v>0</v>
      </c>
      <c r="AI61" s="595">
        <f>'Biz Curves'!CQ47</f>
        <v>0</v>
      </c>
      <c r="AJ61" s="601">
        <f>'Biz Curves'!CR47</f>
        <v>0</v>
      </c>
      <c r="AK61" s="376">
        <v>0</v>
      </c>
      <c r="AL61" s="376">
        <v>0</v>
      </c>
      <c r="AM61" s="376">
        <v>0</v>
      </c>
      <c r="AN61" s="376">
        <v>0</v>
      </c>
      <c r="AO61" s="376">
        <v>0</v>
      </c>
      <c r="AP61" s="376">
        <v>0</v>
      </c>
      <c r="AQ61" s="434">
        <f t="shared" si="40"/>
        <v>0</v>
      </c>
      <c r="AS61" s="657"/>
      <c r="AT61" s="2" t="s">
        <v>48</v>
      </c>
      <c r="AU61" s="595">
        <f>'Biz Curves'!CW47</f>
        <v>0</v>
      </c>
      <c r="AV61" s="595">
        <f>'Biz Curves'!CX47</f>
        <v>0</v>
      </c>
      <c r="AW61" s="595">
        <f>'Biz Curves'!CY47</f>
        <v>0</v>
      </c>
      <c r="AX61" s="595">
        <f>'Biz Curves'!CZ47</f>
        <v>0</v>
      </c>
      <c r="AY61" s="595">
        <f>'Biz Curves'!DA47</f>
        <v>0</v>
      </c>
      <c r="AZ61" s="595">
        <f>'Biz Curves'!DB47</f>
        <v>0</v>
      </c>
      <c r="BA61" s="595">
        <f>'Biz Curves'!DC47</f>
        <v>0</v>
      </c>
      <c r="BB61" s="595">
        <f>'Biz Curves'!DD47</f>
        <v>0</v>
      </c>
      <c r="BC61" s="595">
        <f>'Biz Curves'!DE47</f>
        <v>0</v>
      </c>
      <c r="BD61" s="595">
        <f>'Biz Curves'!DF47</f>
        <v>0</v>
      </c>
      <c r="BE61" s="595">
        <f>'Biz Curves'!DG47</f>
        <v>0</v>
      </c>
      <c r="BF61" s="601">
        <f>'Biz Curves'!DH47</f>
        <v>0</v>
      </c>
      <c r="BG61" s="376">
        <v>0</v>
      </c>
      <c r="BH61" s="376">
        <v>0</v>
      </c>
      <c r="BI61" s="376">
        <v>0</v>
      </c>
      <c r="BJ61" s="376">
        <v>0</v>
      </c>
      <c r="BK61" s="376">
        <v>0</v>
      </c>
      <c r="BL61" s="376">
        <v>0</v>
      </c>
      <c r="BM61" s="434">
        <f t="shared" si="41"/>
        <v>0</v>
      </c>
      <c r="BO61" s="657"/>
      <c r="BP61" s="2" t="s">
        <v>48</v>
      </c>
      <c r="BQ61" s="595">
        <f>'Biz Curves'!DM47</f>
        <v>0</v>
      </c>
      <c r="BR61" s="595">
        <f>'Biz Curves'!DN47</f>
        <v>0</v>
      </c>
      <c r="BS61" s="595">
        <f>'Biz Curves'!DO47</f>
        <v>0</v>
      </c>
      <c r="BT61" s="595">
        <f>'Biz Curves'!DP47</f>
        <v>0</v>
      </c>
      <c r="BU61" s="595">
        <f>'Biz Curves'!DQ47</f>
        <v>0</v>
      </c>
      <c r="BV61" s="595">
        <f>'Biz Curves'!DR47</f>
        <v>0</v>
      </c>
      <c r="BW61" s="595">
        <f>'Biz Curves'!DS47</f>
        <v>0</v>
      </c>
      <c r="BX61" s="595">
        <f>'Biz Curves'!DT47</f>
        <v>0</v>
      </c>
      <c r="BY61" s="595">
        <f>'Biz Curves'!DU47</f>
        <v>0</v>
      </c>
      <c r="BZ61" s="595">
        <f>'Biz Curves'!DV47</f>
        <v>0</v>
      </c>
      <c r="CA61" s="595">
        <f>'Biz Curves'!DW47</f>
        <v>0</v>
      </c>
      <c r="CB61" s="601">
        <f>'Biz Curves'!DX47</f>
        <v>0</v>
      </c>
      <c r="CC61" s="376">
        <v>0</v>
      </c>
      <c r="CD61" s="376">
        <v>0</v>
      </c>
      <c r="CE61" s="376">
        <v>0</v>
      </c>
      <c r="CF61" s="376">
        <v>0</v>
      </c>
      <c r="CG61" s="376">
        <v>0</v>
      </c>
      <c r="CH61" s="376">
        <v>0</v>
      </c>
      <c r="CI61" s="434">
        <f t="shared" si="42"/>
        <v>0</v>
      </c>
    </row>
    <row r="62" spans="1:88" ht="15.95" customHeight="1" x14ac:dyDescent="0.25">
      <c r="A62" s="657"/>
      <c r="B62" s="2" t="s">
        <v>47</v>
      </c>
      <c r="C62" s="595">
        <f>'Biz Curves'!BQ48</f>
        <v>0</v>
      </c>
      <c r="D62" s="595">
        <f>'Biz Curves'!BR48</f>
        <v>0</v>
      </c>
      <c r="E62" s="595">
        <f>'Biz Curves'!BS48</f>
        <v>0</v>
      </c>
      <c r="F62" s="595">
        <f>'Biz Curves'!BT48</f>
        <v>0</v>
      </c>
      <c r="G62" s="595">
        <f>'Biz Curves'!BU48</f>
        <v>0</v>
      </c>
      <c r="H62" s="595">
        <f>'Biz Curves'!BV48</f>
        <v>0</v>
      </c>
      <c r="I62" s="595">
        <f>'Biz Curves'!BW48</f>
        <v>0</v>
      </c>
      <c r="J62" s="595">
        <f>'Biz Curves'!BX48</f>
        <v>0</v>
      </c>
      <c r="K62" s="595">
        <f>'Biz Curves'!BY48</f>
        <v>0</v>
      </c>
      <c r="L62" s="595">
        <f>'Biz Curves'!BZ48</f>
        <v>0</v>
      </c>
      <c r="M62" s="595">
        <f>'Biz Curves'!CA48</f>
        <v>0</v>
      </c>
      <c r="N62" s="601">
        <f>'Biz Curves'!CB48</f>
        <v>0</v>
      </c>
      <c r="O62" s="376">
        <v>0</v>
      </c>
      <c r="P62" s="376">
        <v>0</v>
      </c>
      <c r="Q62" s="376">
        <v>0</v>
      </c>
      <c r="R62" s="376">
        <v>0</v>
      </c>
      <c r="S62" s="376">
        <v>0</v>
      </c>
      <c r="T62" s="376">
        <v>0</v>
      </c>
      <c r="U62" s="434">
        <f t="shared" si="39"/>
        <v>0</v>
      </c>
      <c r="W62" s="657"/>
      <c r="X62" s="2" t="s">
        <v>47</v>
      </c>
      <c r="Y62" s="595">
        <f>'Biz Curves'!CG48</f>
        <v>0</v>
      </c>
      <c r="Z62" s="595">
        <f>'Biz Curves'!CH48</f>
        <v>0</v>
      </c>
      <c r="AA62" s="595">
        <f>'Biz Curves'!CI48</f>
        <v>0</v>
      </c>
      <c r="AB62" s="595">
        <f>'Biz Curves'!CJ48</f>
        <v>0</v>
      </c>
      <c r="AC62" s="595">
        <f>'Biz Curves'!CK48</f>
        <v>0</v>
      </c>
      <c r="AD62" s="595">
        <f>'Biz Curves'!CL48</f>
        <v>0</v>
      </c>
      <c r="AE62" s="595">
        <f>'Biz Curves'!CM48</f>
        <v>0</v>
      </c>
      <c r="AF62" s="595">
        <f>'Biz Curves'!CN48</f>
        <v>0</v>
      </c>
      <c r="AG62" s="595">
        <f>'Biz Curves'!CO48</f>
        <v>0</v>
      </c>
      <c r="AH62" s="595">
        <f>'Biz Curves'!CP48</f>
        <v>0</v>
      </c>
      <c r="AI62" s="595">
        <f>'Biz Curves'!CQ48</f>
        <v>0</v>
      </c>
      <c r="AJ62" s="601">
        <f>'Biz Curves'!CR48</f>
        <v>0</v>
      </c>
      <c r="AK62" s="376">
        <v>0</v>
      </c>
      <c r="AL62" s="376">
        <v>0</v>
      </c>
      <c r="AM62" s="376">
        <v>0</v>
      </c>
      <c r="AN62" s="376">
        <v>0</v>
      </c>
      <c r="AO62" s="376">
        <v>0</v>
      </c>
      <c r="AP62" s="376">
        <v>0</v>
      </c>
      <c r="AQ62" s="434">
        <f t="shared" si="40"/>
        <v>0</v>
      </c>
      <c r="AS62" s="657"/>
      <c r="AT62" s="2" t="s">
        <v>47</v>
      </c>
      <c r="AU62" s="595">
        <f>'Biz Curves'!CW48</f>
        <v>0</v>
      </c>
      <c r="AV62" s="595">
        <f>'Biz Curves'!CX48</f>
        <v>0</v>
      </c>
      <c r="AW62" s="595">
        <f>'Biz Curves'!CY48</f>
        <v>0</v>
      </c>
      <c r="AX62" s="595">
        <f>'Biz Curves'!CZ48</f>
        <v>0</v>
      </c>
      <c r="AY62" s="595">
        <f>'Biz Curves'!DA48</f>
        <v>0</v>
      </c>
      <c r="AZ62" s="595">
        <f>'Biz Curves'!DB48</f>
        <v>0</v>
      </c>
      <c r="BA62" s="595">
        <f>'Biz Curves'!DC48</f>
        <v>0</v>
      </c>
      <c r="BB62" s="595">
        <f>'Biz Curves'!DD48</f>
        <v>0</v>
      </c>
      <c r="BC62" s="595">
        <f>'Biz Curves'!DE48</f>
        <v>0</v>
      </c>
      <c r="BD62" s="595">
        <f>'Biz Curves'!DF48</f>
        <v>0</v>
      </c>
      <c r="BE62" s="595">
        <f>'Biz Curves'!DG48</f>
        <v>0</v>
      </c>
      <c r="BF62" s="601">
        <f>'Biz Curves'!DH48</f>
        <v>0</v>
      </c>
      <c r="BG62" s="376">
        <v>0</v>
      </c>
      <c r="BH62" s="376">
        <v>0</v>
      </c>
      <c r="BI62" s="376">
        <v>0</v>
      </c>
      <c r="BJ62" s="376">
        <v>0</v>
      </c>
      <c r="BK62" s="376">
        <v>0</v>
      </c>
      <c r="BL62" s="376">
        <v>0</v>
      </c>
      <c r="BM62" s="434">
        <f t="shared" si="41"/>
        <v>0</v>
      </c>
      <c r="BO62" s="657"/>
      <c r="BP62" s="2" t="s">
        <v>47</v>
      </c>
      <c r="BQ62" s="595">
        <f>'Biz Curves'!DM48</f>
        <v>0</v>
      </c>
      <c r="BR62" s="595">
        <f>'Biz Curves'!DN48</f>
        <v>0</v>
      </c>
      <c r="BS62" s="595">
        <f>'Biz Curves'!DO48</f>
        <v>0</v>
      </c>
      <c r="BT62" s="595">
        <f>'Biz Curves'!DP48</f>
        <v>0</v>
      </c>
      <c r="BU62" s="595">
        <f>'Biz Curves'!DQ48</f>
        <v>0</v>
      </c>
      <c r="BV62" s="595">
        <f>'Biz Curves'!DR48</f>
        <v>0</v>
      </c>
      <c r="BW62" s="595">
        <f>'Biz Curves'!DS48</f>
        <v>0</v>
      </c>
      <c r="BX62" s="595">
        <f>'Biz Curves'!DT48</f>
        <v>0</v>
      </c>
      <c r="BY62" s="595">
        <f>'Biz Curves'!DU48</f>
        <v>0</v>
      </c>
      <c r="BZ62" s="595">
        <f>'Biz Curves'!DV48</f>
        <v>0</v>
      </c>
      <c r="CA62" s="595">
        <f>'Biz Curves'!DW48</f>
        <v>0</v>
      </c>
      <c r="CB62" s="601">
        <f>'Biz Curves'!DX48</f>
        <v>0</v>
      </c>
      <c r="CC62" s="376">
        <v>0</v>
      </c>
      <c r="CD62" s="376">
        <v>0</v>
      </c>
      <c r="CE62" s="376">
        <v>0</v>
      </c>
      <c r="CF62" s="376">
        <v>0</v>
      </c>
      <c r="CG62" s="376">
        <v>0</v>
      </c>
      <c r="CH62" s="376">
        <v>0</v>
      </c>
      <c r="CI62" s="434">
        <f t="shared" si="42"/>
        <v>0</v>
      </c>
    </row>
    <row r="63" spans="1:88" ht="15.95" customHeight="1" x14ac:dyDescent="0.25">
      <c r="A63" s="657"/>
      <c r="B63" s="2" t="s">
        <v>46</v>
      </c>
      <c r="C63" s="595">
        <f>'Biz Curves'!BQ49</f>
        <v>0</v>
      </c>
      <c r="D63" s="595">
        <f>'Biz Curves'!BR49</f>
        <v>0</v>
      </c>
      <c r="E63" s="595">
        <f>'Biz Curves'!BS49</f>
        <v>0</v>
      </c>
      <c r="F63" s="595">
        <f>'Biz Curves'!BT49</f>
        <v>0</v>
      </c>
      <c r="G63" s="595">
        <f>'Biz Curves'!BU49</f>
        <v>0</v>
      </c>
      <c r="H63" s="595">
        <f>'Biz Curves'!BV49</f>
        <v>0</v>
      </c>
      <c r="I63" s="595">
        <f>'Biz Curves'!BW49</f>
        <v>0</v>
      </c>
      <c r="J63" s="595">
        <f>'Biz Curves'!BX49</f>
        <v>0</v>
      </c>
      <c r="K63" s="595">
        <f>'Biz Curves'!BY49</f>
        <v>0</v>
      </c>
      <c r="L63" s="595">
        <f>'Biz Curves'!BZ49</f>
        <v>0</v>
      </c>
      <c r="M63" s="595">
        <f>'Biz Curves'!CA49</f>
        <v>0</v>
      </c>
      <c r="N63" s="601">
        <f>'Biz Curves'!CB49</f>
        <v>0</v>
      </c>
      <c r="O63" s="376">
        <v>0</v>
      </c>
      <c r="P63" s="376">
        <v>0</v>
      </c>
      <c r="Q63" s="376">
        <v>0</v>
      </c>
      <c r="R63" s="376">
        <v>0</v>
      </c>
      <c r="S63" s="376">
        <v>0</v>
      </c>
      <c r="T63" s="376">
        <v>0</v>
      </c>
      <c r="U63" s="434">
        <f t="shared" si="39"/>
        <v>0</v>
      </c>
      <c r="W63" s="657"/>
      <c r="X63" s="2" t="s">
        <v>46</v>
      </c>
      <c r="Y63" s="595">
        <f>'Biz Curves'!CG49</f>
        <v>0</v>
      </c>
      <c r="Z63" s="595">
        <f>'Biz Curves'!CH49</f>
        <v>0</v>
      </c>
      <c r="AA63" s="595">
        <f>'Biz Curves'!CI49</f>
        <v>0</v>
      </c>
      <c r="AB63" s="595">
        <f>'Biz Curves'!CJ49</f>
        <v>0</v>
      </c>
      <c r="AC63" s="595">
        <f>'Biz Curves'!CK49</f>
        <v>0</v>
      </c>
      <c r="AD63" s="595">
        <f>'Biz Curves'!CL49</f>
        <v>0</v>
      </c>
      <c r="AE63" s="595">
        <f>'Biz Curves'!CM49</f>
        <v>0</v>
      </c>
      <c r="AF63" s="595">
        <f>'Biz Curves'!CN49</f>
        <v>0</v>
      </c>
      <c r="AG63" s="595">
        <f>'Biz Curves'!CO49</f>
        <v>0</v>
      </c>
      <c r="AH63" s="595">
        <f>'Biz Curves'!CP49</f>
        <v>0</v>
      </c>
      <c r="AI63" s="595">
        <f>'Biz Curves'!CQ49</f>
        <v>0</v>
      </c>
      <c r="AJ63" s="601">
        <f>'Biz Curves'!CR49</f>
        <v>0</v>
      </c>
      <c r="AK63" s="376">
        <v>0</v>
      </c>
      <c r="AL63" s="376">
        <v>0</v>
      </c>
      <c r="AM63" s="376">
        <v>0</v>
      </c>
      <c r="AN63" s="376">
        <v>0</v>
      </c>
      <c r="AO63" s="376">
        <v>0</v>
      </c>
      <c r="AP63" s="376">
        <v>0</v>
      </c>
      <c r="AQ63" s="434">
        <f t="shared" si="40"/>
        <v>0</v>
      </c>
      <c r="AS63" s="657"/>
      <c r="AT63" s="2" t="s">
        <v>46</v>
      </c>
      <c r="AU63" s="595">
        <f>'Biz Curves'!CW49</f>
        <v>0</v>
      </c>
      <c r="AV63" s="595">
        <f>'Biz Curves'!CX49</f>
        <v>0</v>
      </c>
      <c r="AW63" s="595">
        <f>'Biz Curves'!CY49</f>
        <v>0</v>
      </c>
      <c r="AX63" s="595">
        <f>'Biz Curves'!CZ49</f>
        <v>0</v>
      </c>
      <c r="AY63" s="595">
        <f>'Biz Curves'!DA49</f>
        <v>0</v>
      </c>
      <c r="AZ63" s="595">
        <f>'Biz Curves'!DB49</f>
        <v>0</v>
      </c>
      <c r="BA63" s="595">
        <f>'Biz Curves'!DC49</f>
        <v>0</v>
      </c>
      <c r="BB63" s="595">
        <f>'Biz Curves'!DD49</f>
        <v>0</v>
      </c>
      <c r="BC63" s="595">
        <f>'Biz Curves'!DE49</f>
        <v>0</v>
      </c>
      <c r="BD63" s="595">
        <f>'Biz Curves'!DF49</f>
        <v>0</v>
      </c>
      <c r="BE63" s="595">
        <f>'Biz Curves'!DG49</f>
        <v>0</v>
      </c>
      <c r="BF63" s="601">
        <f>'Biz Curves'!DH49</f>
        <v>0</v>
      </c>
      <c r="BG63" s="376">
        <v>0</v>
      </c>
      <c r="BH63" s="376">
        <v>0</v>
      </c>
      <c r="BI63" s="376">
        <v>0</v>
      </c>
      <c r="BJ63" s="376">
        <v>0</v>
      </c>
      <c r="BK63" s="376">
        <v>0</v>
      </c>
      <c r="BL63" s="376">
        <v>0</v>
      </c>
      <c r="BM63" s="434">
        <f t="shared" si="41"/>
        <v>0</v>
      </c>
      <c r="BO63" s="657"/>
      <c r="BP63" s="2" t="s">
        <v>46</v>
      </c>
      <c r="BQ63" s="595">
        <f>'Biz Curves'!DM49</f>
        <v>0</v>
      </c>
      <c r="BR63" s="595">
        <f>'Biz Curves'!DN49</f>
        <v>0</v>
      </c>
      <c r="BS63" s="595">
        <f>'Biz Curves'!DO49</f>
        <v>0</v>
      </c>
      <c r="BT63" s="595">
        <f>'Biz Curves'!DP49</f>
        <v>0</v>
      </c>
      <c r="BU63" s="595">
        <f>'Biz Curves'!DQ49</f>
        <v>0</v>
      </c>
      <c r="BV63" s="595">
        <f>'Biz Curves'!DR49</f>
        <v>0</v>
      </c>
      <c r="BW63" s="595">
        <f>'Biz Curves'!DS49</f>
        <v>0</v>
      </c>
      <c r="BX63" s="595">
        <f>'Biz Curves'!DT49</f>
        <v>0</v>
      </c>
      <c r="BY63" s="595">
        <f>'Biz Curves'!DU49</f>
        <v>0</v>
      </c>
      <c r="BZ63" s="595">
        <f>'Biz Curves'!DV49</f>
        <v>0</v>
      </c>
      <c r="CA63" s="595">
        <f>'Biz Curves'!DW49</f>
        <v>0</v>
      </c>
      <c r="CB63" s="601">
        <f>'Biz Curves'!DX49</f>
        <v>0</v>
      </c>
      <c r="CC63" s="376">
        <v>0</v>
      </c>
      <c r="CD63" s="376">
        <v>0</v>
      </c>
      <c r="CE63" s="376">
        <v>0</v>
      </c>
      <c r="CF63" s="376">
        <v>0</v>
      </c>
      <c r="CG63" s="376">
        <v>0</v>
      </c>
      <c r="CH63" s="376">
        <v>0</v>
      </c>
      <c r="CI63" s="434">
        <f t="shared" si="42"/>
        <v>0</v>
      </c>
    </row>
    <row r="64" spans="1:88" ht="15.95" customHeight="1" thickBot="1" x14ac:dyDescent="0.3">
      <c r="A64" s="658"/>
      <c r="B64" s="2" t="s">
        <v>45</v>
      </c>
      <c r="C64" s="595">
        <f>'Biz Curves'!BQ50</f>
        <v>0</v>
      </c>
      <c r="D64" s="595">
        <f>'Biz Curves'!BR50</f>
        <v>0</v>
      </c>
      <c r="E64" s="595">
        <f>'Biz Curves'!BS50</f>
        <v>0</v>
      </c>
      <c r="F64" s="595">
        <f>'Biz Curves'!BT50</f>
        <v>0</v>
      </c>
      <c r="G64" s="595">
        <f>'Biz Curves'!BU50</f>
        <v>0</v>
      </c>
      <c r="H64" s="595">
        <f>'Biz Curves'!BV50</f>
        <v>0</v>
      </c>
      <c r="I64" s="595">
        <f>'Biz Curves'!BW50</f>
        <v>0</v>
      </c>
      <c r="J64" s="595">
        <f>'Biz Curves'!BX50</f>
        <v>0</v>
      </c>
      <c r="K64" s="595">
        <f>'Biz Curves'!BY50</f>
        <v>0</v>
      </c>
      <c r="L64" s="595">
        <f>'Biz Curves'!BZ50</f>
        <v>0</v>
      </c>
      <c r="M64" s="595">
        <f>'Biz Curves'!CA50</f>
        <v>0</v>
      </c>
      <c r="N64" s="601">
        <f>'Biz Curves'!CB50</f>
        <v>0</v>
      </c>
      <c r="O64" s="376">
        <v>0</v>
      </c>
      <c r="P64" s="376">
        <v>0</v>
      </c>
      <c r="Q64" s="376">
        <v>0</v>
      </c>
      <c r="R64" s="376">
        <v>0</v>
      </c>
      <c r="S64" s="376">
        <v>0</v>
      </c>
      <c r="T64" s="376">
        <v>0</v>
      </c>
      <c r="U64" s="434">
        <f t="shared" si="39"/>
        <v>0</v>
      </c>
      <c r="V64" s="400">
        <f>SUM(U52:U64)</f>
        <v>0</v>
      </c>
      <c r="W64" s="658"/>
      <c r="X64" s="2" t="s">
        <v>45</v>
      </c>
      <c r="Y64" s="595">
        <f>'Biz Curves'!CG50</f>
        <v>0</v>
      </c>
      <c r="Z64" s="595">
        <f>'Biz Curves'!CH50</f>
        <v>0</v>
      </c>
      <c r="AA64" s="595">
        <f>'Biz Curves'!CI50</f>
        <v>0</v>
      </c>
      <c r="AB64" s="595">
        <f>'Biz Curves'!CJ50</f>
        <v>0</v>
      </c>
      <c r="AC64" s="595">
        <f>'Biz Curves'!CK50</f>
        <v>0</v>
      </c>
      <c r="AD64" s="595">
        <f>'Biz Curves'!CL50</f>
        <v>0</v>
      </c>
      <c r="AE64" s="595">
        <f>'Biz Curves'!CM50</f>
        <v>0</v>
      </c>
      <c r="AF64" s="595">
        <f>'Biz Curves'!CN50</f>
        <v>0</v>
      </c>
      <c r="AG64" s="595">
        <f>'Biz Curves'!CO50</f>
        <v>0</v>
      </c>
      <c r="AH64" s="595">
        <f>'Biz Curves'!CP50</f>
        <v>0</v>
      </c>
      <c r="AI64" s="595">
        <f>'Biz Curves'!CQ50</f>
        <v>0</v>
      </c>
      <c r="AJ64" s="601">
        <f>'Biz Curves'!CR50</f>
        <v>0</v>
      </c>
      <c r="AK64" s="376">
        <v>0</v>
      </c>
      <c r="AL64" s="376">
        <v>0</v>
      </c>
      <c r="AM64" s="376">
        <v>0</v>
      </c>
      <c r="AN64" s="376">
        <v>0</v>
      </c>
      <c r="AO64" s="376">
        <v>0</v>
      </c>
      <c r="AP64" s="376">
        <v>0</v>
      </c>
      <c r="AQ64" s="434">
        <f t="shared" si="40"/>
        <v>0</v>
      </c>
      <c r="AR64" s="400">
        <f>SUM(AQ52:AQ64)</f>
        <v>0</v>
      </c>
      <c r="AS64" s="658"/>
      <c r="AT64" s="2" t="s">
        <v>45</v>
      </c>
      <c r="AU64" s="595">
        <f>'Biz Curves'!CW50</f>
        <v>0</v>
      </c>
      <c r="AV64" s="595">
        <f>'Biz Curves'!CX50</f>
        <v>0</v>
      </c>
      <c r="AW64" s="595">
        <f>'Biz Curves'!CY50</f>
        <v>0</v>
      </c>
      <c r="AX64" s="595">
        <f>'Biz Curves'!CZ50</f>
        <v>0</v>
      </c>
      <c r="AY64" s="595">
        <f>'Biz Curves'!DA50</f>
        <v>0</v>
      </c>
      <c r="AZ64" s="595">
        <f>'Biz Curves'!DB50</f>
        <v>0</v>
      </c>
      <c r="BA64" s="595">
        <f>'Biz Curves'!DC50</f>
        <v>0</v>
      </c>
      <c r="BB64" s="595">
        <f>'Biz Curves'!DD50</f>
        <v>0</v>
      </c>
      <c r="BC64" s="595">
        <f>'Biz Curves'!DE50</f>
        <v>0</v>
      </c>
      <c r="BD64" s="595">
        <f>'Biz Curves'!DF50</f>
        <v>0</v>
      </c>
      <c r="BE64" s="595">
        <f>'Biz Curves'!DG50</f>
        <v>0</v>
      </c>
      <c r="BF64" s="601">
        <f>'Biz Curves'!DH50</f>
        <v>0</v>
      </c>
      <c r="BG64" s="376">
        <v>0</v>
      </c>
      <c r="BH64" s="376">
        <v>0</v>
      </c>
      <c r="BI64" s="376">
        <v>0</v>
      </c>
      <c r="BJ64" s="376">
        <v>0</v>
      </c>
      <c r="BK64" s="376">
        <v>0</v>
      </c>
      <c r="BL64" s="376">
        <v>0</v>
      </c>
      <c r="BM64" s="434">
        <f t="shared" si="41"/>
        <v>0</v>
      </c>
      <c r="BN64" s="400">
        <f>SUM(BM52:BM64)</f>
        <v>0</v>
      </c>
      <c r="BO64" s="658"/>
      <c r="BP64" s="2" t="s">
        <v>45</v>
      </c>
      <c r="BQ64" s="595">
        <f>'Biz Curves'!DM50</f>
        <v>0</v>
      </c>
      <c r="BR64" s="595">
        <f>'Biz Curves'!DN50</f>
        <v>0</v>
      </c>
      <c r="BS64" s="595">
        <f>'Biz Curves'!DO50</f>
        <v>0</v>
      </c>
      <c r="BT64" s="595">
        <f>'Biz Curves'!DP50</f>
        <v>0</v>
      </c>
      <c r="BU64" s="595">
        <f>'Biz Curves'!DQ50</f>
        <v>0</v>
      </c>
      <c r="BV64" s="595">
        <f>'Biz Curves'!DR50</f>
        <v>0</v>
      </c>
      <c r="BW64" s="595">
        <f>'Biz Curves'!DS50</f>
        <v>0</v>
      </c>
      <c r="BX64" s="595">
        <f>'Biz Curves'!DT50</f>
        <v>0</v>
      </c>
      <c r="BY64" s="595">
        <f>'Biz Curves'!DU50</f>
        <v>0</v>
      </c>
      <c r="BZ64" s="595">
        <f>'Biz Curves'!DV50</f>
        <v>0</v>
      </c>
      <c r="CA64" s="595">
        <f>'Biz Curves'!DW50</f>
        <v>0</v>
      </c>
      <c r="CB64" s="601">
        <f>'Biz Curves'!DX50</f>
        <v>0</v>
      </c>
      <c r="CC64" s="376">
        <v>0</v>
      </c>
      <c r="CD64" s="376">
        <v>0</v>
      </c>
      <c r="CE64" s="376">
        <v>0</v>
      </c>
      <c r="CF64" s="376">
        <v>0</v>
      </c>
      <c r="CG64" s="376">
        <v>0</v>
      </c>
      <c r="CH64" s="376">
        <v>0</v>
      </c>
      <c r="CI64" s="434">
        <f t="shared" si="42"/>
        <v>0</v>
      </c>
      <c r="CJ64" s="400">
        <f>SUM(CI52:CI64)</f>
        <v>0</v>
      </c>
    </row>
    <row r="65" spans="1:88" ht="15.95" customHeight="1" thickBot="1" x14ac:dyDescent="0.3">
      <c r="A65" s="54"/>
      <c r="B65" s="47" t="s">
        <v>41</v>
      </c>
      <c r="C65" s="152">
        <f>SUM(C52:C64)</f>
        <v>0</v>
      </c>
      <c r="D65" s="152">
        <f t="shared" ref="D65:T65" si="43">SUM(D52:D64)</f>
        <v>0</v>
      </c>
      <c r="E65" s="152">
        <f t="shared" si="43"/>
        <v>0</v>
      </c>
      <c r="F65" s="152">
        <f t="shared" si="43"/>
        <v>0</v>
      </c>
      <c r="G65" s="152">
        <f t="shared" si="43"/>
        <v>0</v>
      </c>
      <c r="H65" s="152">
        <f t="shared" si="43"/>
        <v>0</v>
      </c>
      <c r="I65" s="152">
        <f t="shared" si="43"/>
        <v>0</v>
      </c>
      <c r="J65" s="152">
        <f t="shared" si="43"/>
        <v>0</v>
      </c>
      <c r="K65" s="152">
        <f t="shared" si="43"/>
        <v>0</v>
      </c>
      <c r="L65" s="152">
        <f t="shared" si="43"/>
        <v>0</v>
      </c>
      <c r="M65" s="152">
        <f t="shared" si="43"/>
        <v>0</v>
      </c>
      <c r="N65" s="387">
        <f t="shared" si="43"/>
        <v>0</v>
      </c>
      <c r="O65" s="387">
        <f t="shared" si="43"/>
        <v>0</v>
      </c>
      <c r="P65" s="387">
        <f t="shared" si="43"/>
        <v>0</v>
      </c>
      <c r="Q65" s="387">
        <f t="shared" si="43"/>
        <v>0</v>
      </c>
      <c r="R65" s="387">
        <f t="shared" si="43"/>
        <v>0</v>
      </c>
      <c r="S65" s="387">
        <f t="shared" si="43"/>
        <v>0</v>
      </c>
      <c r="T65" s="387">
        <f t="shared" si="43"/>
        <v>0</v>
      </c>
      <c r="U65" s="435">
        <f t="shared" si="39"/>
        <v>0</v>
      </c>
      <c r="V65" s="389" t="str">
        <f>IF(U65=V64,"ok","ERROR")</f>
        <v>ok</v>
      </c>
      <c r="W65" s="54"/>
      <c r="X65" s="47" t="s">
        <v>41</v>
      </c>
      <c r="Y65" s="152">
        <f>SUM(Y52:Y64)</f>
        <v>0</v>
      </c>
      <c r="Z65" s="152">
        <f t="shared" ref="Z65:AP65" si="44">SUM(Z52:Z64)</f>
        <v>0</v>
      </c>
      <c r="AA65" s="152">
        <f t="shared" si="44"/>
        <v>0</v>
      </c>
      <c r="AB65" s="152">
        <f t="shared" si="44"/>
        <v>0</v>
      </c>
      <c r="AC65" s="152">
        <f t="shared" si="44"/>
        <v>0</v>
      </c>
      <c r="AD65" s="152">
        <f t="shared" si="44"/>
        <v>0</v>
      </c>
      <c r="AE65" s="152">
        <f t="shared" si="44"/>
        <v>0</v>
      </c>
      <c r="AF65" s="152">
        <f t="shared" si="44"/>
        <v>0</v>
      </c>
      <c r="AG65" s="152">
        <f t="shared" si="44"/>
        <v>0</v>
      </c>
      <c r="AH65" s="152">
        <f t="shared" si="44"/>
        <v>0</v>
      </c>
      <c r="AI65" s="152">
        <f t="shared" si="44"/>
        <v>0</v>
      </c>
      <c r="AJ65" s="387">
        <f t="shared" si="44"/>
        <v>0</v>
      </c>
      <c r="AK65" s="387">
        <f t="shared" si="44"/>
        <v>0</v>
      </c>
      <c r="AL65" s="387">
        <f t="shared" si="44"/>
        <v>0</v>
      </c>
      <c r="AM65" s="387">
        <f t="shared" si="44"/>
        <v>0</v>
      </c>
      <c r="AN65" s="387">
        <f t="shared" si="44"/>
        <v>0</v>
      </c>
      <c r="AO65" s="387">
        <f t="shared" si="44"/>
        <v>0</v>
      </c>
      <c r="AP65" s="387">
        <f t="shared" si="44"/>
        <v>0</v>
      </c>
      <c r="AQ65" s="435">
        <f t="shared" si="40"/>
        <v>0</v>
      </c>
      <c r="AR65" s="389" t="str">
        <f>IF(AQ65=AR64,"ok","ERROR")</f>
        <v>ok</v>
      </c>
      <c r="AS65" s="54"/>
      <c r="AT65" s="47" t="s">
        <v>41</v>
      </c>
      <c r="AU65" s="152">
        <f>SUM(AU52:AU64)</f>
        <v>0</v>
      </c>
      <c r="AV65" s="152">
        <f t="shared" ref="AV65:BL65" si="45">SUM(AV52:AV64)</f>
        <v>0</v>
      </c>
      <c r="AW65" s="152">
        <f t="shared" si="45"/>
        <v>0</v>
      </c>
      <c r="AX65" s="152">
        <f t="shared" si="45"/>
        <v>0</v>
      </c>
      <c r="AY65" s="152">
        <f t="shared" si="45"/>
        <v>0</v>
      </c>
      <c r="AZ65" s="152">
        <f t="shared" si="45"/>
        <v>0</v>
      </c>
      <c r="BA65" s="152">
        <f t="shared" si="45"/>
        <v>0</v>
      </c>
      <c r="BB65" s="152">
        <f t="shared" si="45"/>
        <v>0</v>
      </c>
      <c r="BC65" s="152">
        <f t="shared" si="45"/>
        <v>0</v>
      </c>
      <c r="BD65" s="152">
        <f t="shared" si="45"/>
        <v>0</v>
      </c>
      <c r="BE65" s="152">
        <f t="shared" si="45"/>
        <v>0</v>
      </c>
      <c r="BF65" s="387">
        <f t="shared" si="45"/>
        <v>0</v>
      </c>
      <c r="BG65" s="387">
        <f t="shared" si="45"/>
        <v>0</v>
      </c>
      <c r="BH65" s="387">
        <f t="shared" si="45"/>
        <v>0</v>
      </c>
      <c r="BI65" s="387">
        <f t="shared" si="45"/>
        <v>0</v>
      </c>
      <c r="BJ65" s="387">
        <f t="shared" si="45"/>
        <v>0</v>
      </c>
      <c r="BK65" s="387">
        <f t="shared" si="45"/>
        <v>0</v>
      </c>
      <c r="BL65" s="387">
        <f t="shared" si="45"/>
        <v>0</v>
      </c>
      <c r="BM65" s="435">
        <f t="shared" si="41"/>
        <v>0</v>
      </c>
      <c r="BN65" s="389" t="str">
        <f>IF(BM65=BN64,"ok","ERROR")</f>
        <v>ok</v>
      </c>
      <c r="BO65" s="54"/>
      <c r="BP65" s="47" t="s">
        <v>41</v>
      </c>
      <c r="BQ65" s="152">
        <f>SUM(BQ52:BQ64)</f>
        <v>0</v>
      </c>
      <c r="BR65" s="152">
        <f t="shared" ref="BR65:CH65" si="46">SUM(BR52:BR64)</f>
        <v>0</v>
      </c>
      <c r="BS65" s="152">
        <f t="shared" si="46"/>
        <v>0</v>
      </c>
      <c r="BT65" s="152">
        <f t="shared" si="46"/>
        <v>0</v>
      </c>
      <c r="BU65" s="152">
        <f t="shared" si="46"/>
        <v>0</v>
      </c>
      <c r="BV65" s="152">
        <f t="shared" si="46"/>
        <v>0</v>
      </c>
      <c r="BW65" s="152">
        <f t="shared" si="46"/>
        <v>0</v>
      </c>
      <c r="BX65" s="152">
        <f t="shared" si="46"/>
        <v>0</v>
      </c>
      <c r="BY65" s="152">
        <f t="shared" si="46"/>
        <v>0</v>
      </c>
      <c r="BZ65" s="152">
        <f t="shared" si="46"/>
        <v>0</v>
      </c>
      <c r="CA65" s="152">
        <f t="shared" si="46"/>
        <v>0</v>
      </c>
      <c r="CB65" s="387">
        <f t="shared" si="46"/>
        <v>0</v>
      </c>
      <c r="CC65" s="387">
        <f t="shared" si="46"/>
        <v>0</v>
      </c>
      <c r="CD65" s="387">
        <f t="shared" si="46"/>
        <v>0</v>
      </c>
      <c r="CE65" s="387">
        <f t="shared" si="46"/>
        <v>0</v>
      </c>
      <c r="CF65" s="387">
        <f t="shared" si="46"/>
        <v>0</v>
      </c>
      <c r="CG65" s="387">
        <f t="shared" si="46"/>
        <v>0</v>
      </c>
      <c r="CH65" s="387">
        <f t="shared" si="46"/>
        <v>0</v>
      </c>
      <c r="CI65" s="435">
        <f t="shared" si="42"/>
        <v>0</v>
      </c>
      <c r="CJ65" s="389" t="str">
        <f>IF(CI65=CJ64,"ok","ERROR")</f>
        <v>ok</v>
      </c>
    </row>
    <row r="66" spans="1:88" ht="15.95" customHeight="1" x14ac:dyDescent="0.25">
      <c r="A66" s="54"/>
      <c r="W66" s="54"/>
      <c r="AS66" s="54"/>
      <c r="BO66" s="54"/>
    </row>
    <row r="67" spans="1:88" ht="15.95" customHeight="1" x14ac:dyDescent="0.25">
      <c r="A67" s="436"/>
      <c r="B67" s="393"/>
      <c r="C67" s="393"/>
      <c r="D67" s="393"/>
      <c r="E67" s="393"/>
      <c r="F67" s="393"/>
      <c r="G67" s="393"/>
      <c r="H67" s="393"/>
      <c r="I67" s="393"/>
      <c r="J67" s="393"/>
      <c r="K67" s="393"/>
      <c r="L67" s="393"/>
      <c r="M67" s="393"/>
      <c r="N67" s="393"/>
      <c r="O67" s="393"/>
      <c r="P67" s="393"/>
      <c r="Q67" s="393"/>
      <c r="R67" s="393"/>
      <c r="S67" s="393"/>
      <c r="T67" s="393"/>
      <c r="U67" s="393"/>
      <c r="V67" s="395"/>
      <c r="W67" s="436"/>
      <c r="X67" s="393"/>
      <c r="Y67" s="393"/>
      <c r="Z67" s="393"/>
      <c r="AA67" s="393"/>
      <c r="AB67" s="393"/>
      <c r="AC67" s="393"/>
      <c r="AD67" s="393"/>
      <c r="AE67" s="393"/>
      <c r="AF67" s="393"/>
      <c r="AG67" s="393"/>
      <c r="AH67" s="393"/>
      <c r="AI67" s="393"/>
      <c r="AJ67" s="393"/>
      <c r="AK67" s="393"/>
      <c r="AL67" s="393"/>
      <c r="AM67" s="393"/>
      <c r="AN67" s="393"/>
      <c r="AO67" s="393"/>
      <c r="AP67" s="393"/>
      <c r="AQ67" s="393"/>
      <c r="AR67" s="395"/>
      <c r="AS67" s="436"/>
      <c r="AT67" s="393"/>
      <c r="AU67" s="393"/>
      <c r="AV67" s="393"/>
      <c r="AW67" s="393"/>
      <c r="AX67" s="393"/>
      <c r="AY67" s="393"/>
      <c r="AZ67" s="393"/>
      <c r="BA67" s="393"/>
      <c r="BB67" s="393"/>
      <c r="BC67" s="393"/>
      <c r="BD67" s="393"/>
      <c r="BE67" s="393"/>
      <c r="BF67" s="393"/>
      <c r="BG67" s="393"/>
      <c r="BH67" s="393"/>
      <c r="BI67" s="393"/>
      <c r="BJ67" s="393"/>
      <c r="BK67" s="393"/>
      <c r="BL67" s="393"/>
      <c r="BM67" s="393"/>
      <c r="BN67" s="395"/>
      <c r="BO67" s="436"/>
      <c r="BP67" s="393"/>
      <c r="BQ67" s="393"/>
      <c r="BR67" s="393"/>
      <c r="BS67" s="393"/>
      <c r="BT67" s="393"/>
      <c r="BU67" s="393"/>
      <c r="BV67" s="393"/>
      <c r="BW67" s="393"/>
      <c r="BX67" s="393"/>
      <c r="BY67" s="393"/>
      <c r="BZ67" s="393"/>
      <c r="CA67" s="393"/>
      <c r="CB67" s="393"/>
      <c r="CC67" s="393"/>
      <c r="CD67" s="393"/>
      <c r="CE67" s="393"/>
      <c r="CF67" s="393"/>
      <c r="CG67" s="393"/>
      <c r="CH67" s="393"/>
      <c r="CI67" s="393"/>
      <c r="CJ67" s="395"/>
    </row>
    <row r="68" spans="1:88" ht="15.95" customHeight="1" thickBot="1" x14ac:dyDescent="0.3">
      <c r="A68" s="54"/>
      <c r="W68" s="54"/>
      <c r="AS68" s="54"/>
      <c r="BO68" s="54"/>
    </row>
    <row r="69" spans="1:88" ht="15.95" customHeight="1" thickBot="1" x14ac:dyDescent="0.3">
      <c r="A69" s="396" t="s">
        <v>251</v>
      </c>
      <c r="B69" s="181" t="s">
        <v>34</v>
      </c>
      <c r="C69" s="368">
        <f>C$3</f>
        <v>46023</v>
      </c>
      <c r="D69" s="368">
        <f t="shared" ref="D69:T69" si="47">D$3</f>
        <v>46054</v>
      </c>
      <c r="E69" s="368">
        <f t="shared" si="47"/>
        <v>46082</v>
      </c>
      <c r="F69" s="368">
        <f t="shared" si="47"/>
        <v>46113</v>
      </c>
      <c r="G69" s="368">
        <f t="shared" si="47"/>
        <v>46143</v>
      </c>
      <c r="H69" s="368">
        <f t="shared" si="47"/>
        <v>46174</v>
      </c>
      <c r="I69" s="368">
        <f t="shared" si="47"/>
        <v>46204</v>
      </c>
      <c r="J69" s="368">
        <f t="shared" si="47"/>
        <v>46235</v>
      </c>
      <c r="K69" s="368">
        <f t="shared" si="47"/>
        <v>46266</v>
      </c>
      <c r="L69" s="368">
        <f t="shared" si="47"/>
        <v>46296</v>
      </c>
      <c r="M69" s="368">
        <f t="shared" si="47"/>
        <v>46327</v>
      </c>
      <c r="N69" s="369">
        <f t="shared" si="47"/>
        <v>46357</v>
      </c>
      <c r="O69" s="369">
        <f t="shared" si="47"/>
        <v>46388</v>
      </c>
      <c r="P69" s="369">
        <f t="shared" si="47"/>
        <v>46419</v>
      </c>
      <c r="Q69" s="369">
        <f t="shared" si="47"/>
        <v>46447</v>
      </c>
      <c r="R69" s="369">
        <f t="shared" si="47"/>
        <v>46478</v>
      </c>
      <c r="S69" s="369">
        <f t="shared" si="47"/>
        <v>46508</v>
      </c>
      <c r="T69" s="369">
        <f t="shared" si="47"/>
        <v>46539</v>
      </c>
      <c r="U69" s="432" t="s">
        <v>32</v>
      </c>
      <c r="W69" s="396" t="s">
        <v>251</v>
      </c>
      <c r="X69" s="181" t="s">
        <v>34</v>
      </c>
      <c r="Y69" s="368">
        <f>Y$3</f>
        <v>46023</v>
      </c>
      <c r="Z69" s="368">
        <f t="shared" ref="Z69:AP69" si="48">Z$3</f>
        <v>46054</v>
      </c>
      <c r="AA69" s="368">
        <f t="shared" si="48"/>
        <v>46082</v>
      </c>
      <c r="AB69" s="368">
        <f t="shared" si="48"/>
        <v>46113</v>
      </c>
      <c r="AC69" s="368">
        <f t="shared" si="48"/>
        <v>46143</v>
      </c>
      <c r="AD69" s="368">
        <f t="shared" si="48"/>
        <v>46174</v>
      </c>
      <c r="AE69" s="368">
        <f t="shared" si="48"/>
        <v>46204</v>
      </c>
      <c r="AF69" s="368">
        <f t="shared" si="48"/>
        <v>46235</v>
      </c>
      <c r="AG69" s="368">
        <f t="shared" si="48"/>
        <v>46266</v>
      </c>
      <c r="AH69" s="368">
        <f t="shared" si="48"/>
        <v>46296</v>
      </c>
      <c r="AI69" s="368">
        <f t="shared" si="48"/>
        <v>46327</v>
      </c>
      <c r="AJ69" s="369">
        <f t="shared" si="48"/>
        <v>46357</v>
      </c>
      <c r="AK69" s="369">
        <f t="shared" si="48"/>
        <v>46388</v>
      </c>
      <c r="AL69" s="369">
        <f t="shared" si="48"/>
        <v>46419</v>
      </c>
      <c r="AM69" s="369">
        <f t="shared" si="48"/>
        <v>46447</v>
      </c>
      <c r="AN69" s="369">
        <f t="shared" si="48"/>
        <v>46478</v>
      </c>
      <c r="AO69" s="369">
        <f t="shared" si="48"/>
        <v>46508</v>
      </c>
      <c r="AP69" s="369">
        <f t="shared" si="48"/>
        <v>46539</v>
      </c>
      <c r="AQ69" s="432" t="s">
        <v>32</v>
      </c>
      <c r="AS69" s="396" t="s">
        <v>251</v>
      </c>
      <c r="AT69" s="181" t="s">
        <v>34</v>
      </c>
      <c r="AU69" s="368">
        <f>AU$3</f>
        <v>46023</v>
      </c>
      <c r="AV69" s="368">
        <f t="shared" ref="AV69:BL69" si="49">AV$3</f>
        <v>46054</v>
      </c>
      <c r="AW69" s="368">
        <f t="shared" si="49"/>
        <v>46082</v>
      </c>
      <c r="AX69" s="368">
        <f t="shared" si="49"/>
        <v>46113</v>
      </c>
      <c r="AY69" s="368">
        <f t="shared" si="49"/>
        <v>46143</v>
      </c>
      <c r="AZ69" s="368">
        <f t="shared" si="49"/>
        <v>46174</v>
      </c>
      <c r="BA69" s="368">
        <f t="shared" si="49"/>
        <v>46204</v>
      </c>
      <c r="BB69" s="368">
        <f t="shared" si="49"/>
        <v>46235</v>
      </c>
      <c r="BC69" s="368">
        <f t="shared" si="49"/>
        <v>46266</v>
      </c>
      <c r="BD69" s="368">
        <f t="shared" si="49"/>
        <v>46296</v>
      </c>
      <c r="BE69" s="368">
        <f t="shared" si="49"/>
        <v>46327</v>
      </c>
      <c r="BF69" s="369">
        <f t="shared" si="49"/>
        <v>46357</v>
      </c>
      <c r="BG69" s="369">
        <f t="shared" si="49"/>
        <v>46388</v>
      </c>
      <c r="BH69" s="369">
        <f t="shared" si="49"/>
        <v>46419</v>
      </c>
      <c r="BI69" s="369">
        <f t="shared" si="49"/>
        <v>46447</v>
      </c>
      <c r="BJ69" s="369">
        <f t="shared" si="49"/>
        <v>46478</v>
      </c>
      <c r="BK69" s="369">
        <f t="shared" si="49"/>
        <v>46508</v>
      </c>
      <c r="BL69" s="369">
        <f t="shared" si="49"/>
        <v>46539</v>
      </c>
      <c r="BM69" s="432" t="s">
        <v>32</v>
      </c>
      <c r="BO69" s="396" t="s">
        <v>251</v>
      </c>
      <c r="BP69" s="181" t="s">
        <v>34</v>
      </c>
      <c r="BQ69" s="368">
        <f>BQ$3</f>
        <v>46023</v>
      </c>
      <c r="BR69" s="368">
        <f t="shared" ref="BR69:CH69" si="50">BR$3</f>
        <v>46054</v>
      </c>
      <c r="BS69" s="368">
        <f t="shared" si="50"/>
        <v>46082</v>
      </c>
      <c r="BT69" s="368">
        <f t="shared" si="50"/>
        <v>46113</v>
      </c>
      <c r="BU69" s="368">
        <f t="shared" si="50"/>
        <v>46143</v>
      </c>
      <c r="BV69" s="368">
        <f t="shared" si="50"/>
        <v>46174</v>
      </c>
      <c r="BW69" s="368">
        <f t="shared" si="50"/>
        <v>46204</v>
      </c>
      <c r="BX69" s="368">
        <f t="shared" si="50"/>
        <v>46235</v>
      </c>
      <c r="BY69" s="368">
        <f t="shared" si="50"/>
        <v>46266</v>
      </c>
      <c r="BZ69" s="368">
        <f t="shared" si="50"/>
        <v>46296</v>
      </c>
      <c r="CA69" s="368">
        <f t="shared" si="50"/>
        <v>46327</v>
      </c>
      <c r="CB69" s="369">
        <f t="shared" si="50"/>
        <v>46357</v>
      </c>
      <c r="CC69" s="369">
        <f t="shared" si="50"/>
        <v>46388</v>
      </c>
      <c r="CD69" s="369">
        <f t="shared" si="50"/>
        <v>46419</v>
      </c>
      <c r="CE69" s="369">
        <f t="shared" si="50"/>
        <v>46447</v>
      </c>
      <c r="CF69" s="369">
        <f t="shared" si="50"/>
        <v>46478</v>
      </c>
      <c r="CG69" s="369">
        <f t="shared" si="50"/>
        <v>46508</v>
      </c>
      <c r="CH69" s="369">
        <f t="shared" si="50"/>
        <v>46539</v>
      </c>
      <c r="CI69" s="432" t="s">
        <v>32</v>
      </c>
    </row>
    <row r="70" spans="1:88" ht="15.95" customHeight="1" x14ac:dyDescent="0.25">
      <c r="A70" s="700" t="s">
        <v>252</v>
      </c>
      <c r="B70" s="437" t="s">
        <v>57</v>
      </c>
      <c r="C70" s="51">
        <f>C20</f>
        <v>0</v>
      </c>
      <c r="D70" s="185">
        <f t="shared" ref="D70:T70" si="51">D20</f>
        <v>0</v>
      </c>
      <c r="E70" s="185">
        <f t="shared" si="51"/>
        <v>0</v>
      </c>
      <c r="F70" s="185">
        <f t="shared" si="51"/>
        <v>0</v>
      </c>
      <c r="G70" s="185">
        <f t="shared" si="51"/>
        <v>0</v>
      </c>
      <c r="H70" s="185">
        <f t="shared" si="51"/>
        <v>0</v>
      </c>
      <c r="I70" s="185">
        <f t="shared" si="51"/>
        <v>0</v>
      </c>
      <c r="J70" s="185">
        <f t="shared" si="51"/>
        <v>0</v>
      </c>
      <c r="K70" s="185">
        <f t="shared" si="51"/>
        <v>0</v>
      </c>
      <c r="L70" s="185">
        <f t="shared" si="51"/>
        <v>0</v>
      </c>
      <c r="M70" s="185">
        <f t="shared" si="51"/>
        <v>0</v>
      </c>
      <c r="N70" s="373">
        <f t="shared" si="51"/>
        <v>0</v>
      </c>
      <c r="O70" s="373">
        <f t="shared" si="51"/>
        <v>0</v>
      </c>
      <c r="P70" s="373">
        <f t="shared" si="51"/>
        <v>0</v>
      </c>
      <c r="Q70" s="373">
        <f t="shared" si="51"/>
        <v>0</v>
      </c>
      <c r="R70" s="373">
        <f t="shared" si="51"/>
        <v>0</v>
      </c>
      <c r="S70" s="373">
        <f t="shared" si="51"/>
        <v>0</v>
      </c>
      <c r="T70" s="373">
        <f t="shared" si="51"/>
        <v>0</v>
      </c>
      <c r="U70" s="433">
        <f t="shared" ref="U70:U83" si="52">SUM(C70:T70)</f>
        <v>0</v>
      </c>
      <c r="W70" s="700" t="s">
        <v>252</v>
      </c>
      <c r="X70" s="437" t="s">
        <v>57</v>
      </c>
      <c r="Y70" s="51">
        <f>Y20</f>
        <v>0</v>
      </c>
      <c r="Z70" s="185">
        <f t="shared" ref="Z70:AP70" si="53">Z20</f>
        <v>0</v>
      </c>
      <c r="AA70" s="185">
        <f t="shared" si="53"/>
        <v>0</v>
      </c>
      <c r="AB70" s="185">
        <f t="shared" si="53"/>
        <v>0</v>
      </c>
      <c r="AC70" s="185">
        <f t="shared" si="53"/>
        <v>0</v>
      </c>
      <c r="AD70" s="185">
        <f t="shared" si="53"/>
        <v>0</v>
      </c>
      <c r="AE70" s="185">
        <f t="shared" si="53"/>
        <v>0</v>
      </c>
      <c r="AF70" s="185">
        <f t="shared" si="53"/>
        <v>0</v>
      </c>
      <c r="AG70" s="185">
        <f t="shared" si="53"/>
        <v>0</v>
      </c>
      <c r="AH70" s="185">
        <f t="shared" si="53"/>
        <v>649351.61086777493</v>
      </c>
      <c r="AI70" s="185">
        <f t="shared" si="53"/>
        <v>25766.812867111606</v>
      </c>
      <c r="AJ70" s="373">
        <f t="shared" si="53"/>
        <v>320284.56935066328</v>
      </c>
      <c r="AK70" s="373">
        <f t="shared" si="53"/>
        <v>0</v>
      </c>
      <c r="AL70" s="373">
        <f t="shared" si="53"/>
        <v>0</v>
      </c>
      <c r="AM70" s="373">
        <f t="shared" si="53"/>
        <v>0</v>
      </c>
      <c r="AN70" s="373">
        <f t="shared" si="53"/>
        <v>0</v>
      </c>
      <c r="AO70" s="373">
        <f t="shared" si="53"/>
        <v>0</v>
      </c>
      <c r="AP70" s="373">
        <f t="shared" si="53"/>
        <v>0</v>
      </c>
      <c r="AQ70" s="433">
        <f t="shared" ref="AQ70:AQ83" si="54">SUM(Y70:AP70)</f>
        <v>995402.99308554991</v>
      </c>
      <c r="AS70" s="700" t="s">
        <v>252</v>
      </c>
      <c r="AT70" s="437" t="s">
        <v>57</v>
      </c>
      <c r="AU70" s="51">
        <f>AU20</f>
        <v>0</v>
      </c>
      <c r="AV70" s="185">
        <f t="shared" ref="AV70:BL70" si="55">AV20</f>
        <v>0</v>
      </c>
      <c r="AW70" s="185">
        <f t="shared" si="55"/>
        <v>0</v>
      </c>
      <c r="AX70" s="185">
        <f t="shared" si="55"/>
        <v>0</v>
      </c>
      <c r="AY70" s="185">
        <f t="shared" si="55"/>
        <v>255291.71326185687</v>
      </c>
      <c r="AZ70" s="185">
        <f t="shared" si="55"/>
        <v>844955.63717864174</v>
      </c>
      <c r="BA70" s="185">
        <f t="shared" si="55"/>
        <v>0</v>
      </c>
      <c r="BB70" s="185">
        <f t="shared" si="55"/>
        <v>0</v>
      </c>
      <c r="BC70" s="185">
        <f t="shared" si="55"/>
        <v>0</v>
      </c>
      <c r="BD70" s="185">
        <f t="shared" si="55"/>
        <v>0</v>
      </c>
      <c r="BE70" s="185">
        <f t="shared" si="55"/>
        <v>43658.731435885311</v>
      </c>
      <c r="BF70" s="373">
        <f t="shared" si="55"/>
        <v>542683.25960432517</v>
      </c>
      <c r="BG70" s="373">
        <f t="shared" si="55"/>
        <v>0</v>
      </c>
      <c r="BH70" s="373">
        <f t="shared" si="55"/>
        <v>0</v>
      </c>
      <c r="BI70" s="373">
        <f t="shared" si="55"/>
        <v>0</v>
      </c>
      <c r="BJ70" s="373">
        <f t="shared" si="55"/>
        <v>0</v>
      </c>
      <c r="BK70" s="373">
        <f t="shared" si="55"/>
        <v>0</v>
      </c>
      <c r="BL70" s="373">
        <f t="shared" si="55"/>
        <v>0</v>
      </c>
      <c r="BM70" s="433">
        <f t="shared" ref="BM70:BM83" si="56">SUM(AU70:BL70)</f>
        <v>1686589.3414807091</v>
      </c>
      <c r="BO70" s="700" t="s">
        <v>252</v>
      </c>
      <c r="BP70" s="437" t="s">
        <v>57</v>
      </c>
      <c r="BQ70" s="51">
        <f>BQ20</f>
        <v>0</v>
      </c>
      <c r="BR70" s="185">
        <f t="shared" ref="BR70:CH70" si="57">BR20</f>
        <v>0</v>
      </c>
      <c r="BS70" s="185">
        <f t="shared" si="57"/>
        <v>0</v>
      </c>
      <c r="BT70" s="185">
        <f t="shared" si="57"/>
        <v>0</v>
      </c>
      <c r="BU70" s="185">
        <f t="shared" si="57"/>
        <v>0</v>
      </c>
      <c r="BV70" s="185">
        <f t="shared" si="57"/>
        <v>0</v>
      </c>
      <c r="BW70" s="185">
        <f t="shared" si="57"/>
        <v>0</v>
      </c>
      <c r="BX70" s="185">
        <f t="shared" si="57"/>
        <v>0</v>
      </c>
      <c r="BY70" s="185">
        <f t="shared" si="57"/>
        <v>0</v>
      </c>
      <c r="BZ70" s="185">
        <f t="shared" si="57"/>
        <v>0</v>
      </c>
      <c r="CA70" s="185">
        <f t="shared" si="57"/>
        <v>0</v>
      </c>
      <c r="CB70" s="373">
        <f t="shared" si="57"/>
        <v>0</v>
      </c>
      <c r="CC70" s="373">
        <f t="shared" si="57"/>
        <v>0</v>
      </c>
      <c r="CD70" s="373">
        <f t="shared" si="57"/>
        <v>0</v>
      </c>
      <c r="CE70" s="373">
        <f t="shared" si="57"/>
        <v>0</v>
      </c>
      <c r="CF70" s="373">
        <f t="shared" si="57"/>
        <v>0</v>
      </c>
      <c r="CG70" s="373">
        <f t="shared" si="57"/>
        <v>0</v>
      </c>
      <c r="CH70" s="373">
        <f t="shared" si="57"/>
        <v>0</v>
      </c>
      <c r="CI70" s="433">
        <f t="shared" ref="CI70:CI83" si="58">SUM(BQ70:CH70)</f>
        <v>0</v>
      </c>
    </row>
    <row r="71" spans="1:88" ht="15.95" customHeight="1" x14ac:dyDescent="0.25">
      <c r="A71" s="701"/>
      <c r="B71" s="438" t="s">
        <v>56</v>
      </c>
      <c r="C71" s="2">
        <f t="shared" ref="C71:T82" si="59">C21</f>
        <v>0</v>
      </c>
      <c r="D71" s="64">
        <f t="shared" si="59"/>
        <v>0</v>
      </c>
      <c r="E71" s="64">
        <f t="shared" si="59"/>
        <v>0</v>
      </c>
      <c r="F71" s="64">
        <f t="shared" si="59"/>
        <v>0</v>
      </c>
      <c r="G71" s="64">
        <f t="shared" si="59"/>
        <v>0</v>
      </c>
      <c r="H71" s="64">
        <f t="shared" si="59"/>
        <v>0</v>
      </c>
      <c r="I71" s="64">
        <f t="shared" si="59"/>
        <v>0</v>
      </c>
      <c r="J71" s="64">
        <f t="shared" si="59"/>
        <v>0</v>
      </c>
      <c r="K71" s="64">
        <f t="shared" si="59"/>
        <v>0</v>
      </c>
      <c r="L71" s="64">
        <f t="shared" si="59"/>
        <v>0</v>
      </c>
      <c r="M71" s="64">
        <f t="shared" si="59"/>
        <v>0</v>
      </c>
      <c r="N71" s="376">
        <f t="shared" si="59"/>
        <v>0</v>
      </c>
      <c r="O71" s="376">
        <f t="shared" si="59"/>
        <v>0</v>
      </c>
      <c r="P71" s="376">
        <f t="shared" si="59"/>
        <v>0</v>
      </c>
      <c r="Q71" s="376">
        <f t="shared" si="59"/>
        <v>0</v>
      </c>
      <c r="R71" s="376">
        <f t="shared" si="59"/>
        <v>0</v>
      </c>
      <c r="S71" s="376">
        <f t="shared" si="59"/>
        <v>0</v>
      </c>
      <c r="T71" s="376">
        <f t="shared" si="59"/>
        <v>0</v>
      </c>
      <c r="U71" s="434">
        <f t="shared" si="52"/>
        <v>0</v>
      </c>
      <c r="W71" s="701"/>
      <c r="X71" s="438" t="s">
        <v>56</v>
      </c>
      <c r="Y71" s="2">
        <f t="shared" ref="Y71:AP82" si="60">Y21</f>
        <v>0</v>
      </c>
      <c r="Z71" s="64">
        <f t="shared" si="60"/>
        <v>0</v>
      </c>
      <c r="AA71" s="64">
        <f t="shared" si="60"/>
        <v>0</v>
      </c>
      <c r="AB71" s="64">
        <f t="shared" si="60"/>
        <v>0</v>
      </c>
      <c r="AC71" s="64">
        <f t="shared" si="60"/>
        <v>0</v>
      </c>
      <c r="AD71" s="64">
        <f t="shared" si="60"/>
        <v>0</v>
      </c>
      <c r="AE71" s="64">
        <f t="shared" si="60"/>
        <v>0</v>
      </c>
      <c r="AF71" s="64">
        <f t="shared" si="60"/>
        <v>0</v>
      </c>
      <c r="AG71" s="64">
        <f t="shared" si="60"/>
        <v>0</v>
      </c>
      <c r="AH71" s="64">
        <f t="shared" si="60"/>
        <v>0</v>
      </c>
      <c r="AI71" s="64">
        <f t="shared" si="60"/>
        <v>0</v>
      </c>
      <c r="AJ71" s="376">
        <f t="shared" si="60"/>
        <v>0</v>
      </c>
      <c r="AK71" s="376">
        <f t="shared" si="60"/>
        <v>0</v>
      </c>
      <c r="AL71" s="376">
        <f t="shared" si="60"/>
        <v>0</v>
      </c>
      <c r="AM71" s="376">
        <f t="shared" si="60"/>
        <v>0</v>
      </c>
      <c r="AN71" s="376">
        <f t="shared" si="60"/>
        <v>0</v>
      </c>
      <c r="AO71" s="376">
        <f t="shared" si="60"/>
        <v>0</v>
      </c>
      <c r="AP71" s="376">
        <f t="shared" si="60"/>
        <v>0</v>
      </c>
      <c r="AQ71" s="434">
        <f t="shared" si="54"/>
        <v>0</v>
      </c>
      <c r="AS71" s="701"/>
      <c r="AT71" s="438" t="s">
        <v>56</v>
      </c>
      <c r="AU71" s="2">
        <f t="shared" ref="AU71:BL82" si="61">AU21</f>
        <v>0</v>
      </c>
      <c r="AV71" s="64">
        <f t="shared" si="61"/>
        <v>0</v>
      </c>
      <c r="AW71" s="64">
        <f t="shared" si="61"/>
        <v>0</v>
      </c>
      <c r="AX71" s="64">
        <f t="shared" si="61"/>
        <v>0</v>
      </c>
      <c r="AY71" s="64">
        <f t="shared" si="61"/>
        <v>0</v>
      </c>
      <c r="AZ71" s="64">
        <f t="shared" si="61"/>
        <v>0</v>
      </c>
      <c r="BA71" s="64">
        <f t="shared" si="61"/>
        <v>0</v>
      </c>
      <c r="BB71" s="64">
        <f t="shared" si="61"/>
        <v>0</v>
      </c>
      <c r="BC71" s="64">
        <f t="shared" si="61"/>
        <v>0</v>
      </c>
      <c r="BD71" s="64">
        <f t="shared" si="61"/>
        <v>0</v>
      </c>
      <c r="BE71" s="64">
        <f t="shared" si="61"/>
        <v>0</v>
      </c>
      <c r="BF71" s="376">
        <f t="shared" si="61"/>
        <v>0</v>
      </c>
      <c r="BG71" s="376">
        <f t="shared" si="61"/>
        <v>0</v>
      </c>
      <c r="BH71" s="376">
        <f t="shared" si="61"/>
        <v>0</v>
      </c>
      <c r="BI71" s="376">
        <f t="shared" si="61"/>
        <v>0</v>
      </c>
      <c r="BJ71" s="376">
        <f t="shared" si="61"/>
        <v>0</v>
      </c>
      <c r="BK71" s="376">
        <f t="shared" si="61"/>
        <v>0</v>
      </c>
      <c r="BL71" s="376">
        <f t="shared" si="61"/>
        <v>0</v>
      </c>
      <c r="BM71" s="434">
        <f t="shared" si="56"/>
        <v>0</v>
      </c>
      <c r="BO71" s="701"/>
      <c r="BP71" s="438" t="s">
        <v>56</v>
      </c>
      <c r="BQ71" s="2">
        <f t="shared" ref="BQ71:CH82" si="62">BQ21</f>
        <v>0</v>
      </c>
      <c r="BR71" s="64">
        <f t="shared" si="62"/>
        <v>0</v>
      </c>
      <c r="BS71" s="64">
        <f t="shared" si="62"/>
        <v>0</v>
      </c>
      <c r="BT71" s="64">
        <f t="shared" si="62"/>
        <v>0</v>
      </c>
      <c r="BU71" s="64">
        <f t="shared" si="62"/>
        <v>0</v>
      </c>
      <c r="BV71" s="64">
        <f t="shared" si="62"/>
        <v>0</v>
      </c>
      <c r="BW71" s="64">
        <f t="shared" si="62"/>
        <v>0</v>
      </c>
      <c r="BX71" s="64">
        <f t="shared" si="62"/>
        <v>0</v>
      </c>
      <c r="BY71" s="64">
        <f t="shared" si="62"/>
        <v>0</v>
      </c>
      <c r="BZ71" s="64">
        <f t="shared" si="62"/>
        <v>0</v>
      </c>
      <c r="CA71" s="64">
        <f t="shared" si="62"/>
        <v>0</v>
      </c>
      <c r="CB71" s="376">
        <f t="shared" si="62"/>
        <v>0</v>
      </c>
      <c r="CC71" s="376">
        <f t="shared" si="62"/>
        <v>0</v>
      </c>
      <c r="CD71" s="376">
        <f t="shared" si="62"/>
        <v>0</v>
      </c>
      <c r="CE71" s="376">
        <f t="shared" si="62"/>
        <v>0</v>
      </c>
      <c r="CF71" s="376">
        <f t="shared" si="62"/>
        <v>0</v>
      </c>
      <c r="CG71" s="376">
        <f t="shared" si="62"/>
        <v>0</v>
      </c>
      <c r="CH71" s="376">
        <f t="shared" si="62"/>
        <v>0</v>
      </c>
      <c r="CI71" s="434">
        <f t="shared" si="58"/>
        <v>0</v>
      </c>
    </row>
    <row r="72" spans="1:88" ht="15.95" customHeight="1" x14ac:dyDescent="0.25">
      <c r="A72" s="701"/>
      <c r="B72" s="438" t="s">
        <v>55</v>
      </c>
      <c r="C72" s="2">
        <f t="shared" si="59"/>
        <v>0</v>
      </c>
      <c r="D72" s="64">
        <f t="shared" si="59"/>
        <v>0</v>
      </c>
      <c r="E72" s="64">
        <f t="shared" si="59"/>
        <v>44412.591460562937</v>
      </c>
      <c r="F72" s="64">
        <f t="shared" si="59"/>
        <v>0</v>
      </c>
      <c r="G72" s="64">
        <f t="shared" si="59"/>
        <v>0</v>
      </c>
      <c r="H72" s="64">
        <f t="shared" si="59"/>
        <v>0</v>
      </c>
      <c r="I72" s="64">
        <f t="shared" si="59"/>
        <v>0</v>
      </c>
      <c r="J72" s="64">
        <f t="shared" si="59"/>
        <v>0</v>
      </c>
      <c r="K72" s="64">
        <f t="shared" si="59"/>
        <v>0</v>
      </c>
      <c r="L72" s="64">
        <f t="shared" si="59"/>
        <v>0</v>
      </c>
      <c r="M72" s="64">
        <f t="shared" si="59"/>
        <v>1762.3286274419177</v>
      </c>
      <c r="N72" s="376">
        <f t="shared" si="59"/>
        <v>21905.9558667821</v>
      </c>
      <c r="O72" s="376">
        <f t="shared" si="59"/>
        <v>0</v>
      </c>
      <c r="P72" s="376">
        <f t="shared" si="59"/>
        <v>0</v>
      </c>
      <c r="Q72" s="376">
        <f t="shared" si="59"/>
        <v>0</v>
      </c>
      <c r="R72" s="376">
        <f t="shared" si="59"/>
        <v>0</v>
      </c>
      <c r="S72" s="376">
        <f t="shared" si="59"/>
        <v>0</v>
      </c>
      <c r="T72" s="376">
        <f t="shared" si="59"/>
        <v>0</v>
      </c>
      <c r="U72" s="434">
        <f t="shared" si="52"/>
        <v>68080.875954786956</v>
      </c>
      <c r="W72" s="701"/>
      <c r="X72" s="438" t="s">
        <v>55</v>
      </c>
      <c r="Y72" s="2">
        <f t="shared" si="60"/>
        <v>0</v>
      </c>
      <c r="Z72" s="64">
        <f t="shared" si="60"/>
        <v>0</v>
      </c>
      <c r="AA72" s="64">
        <f t="shared" si="60"/>
        <v>38861.017527992568</v>
      </c>
      <c r="AB72" s="64">
        <f t="shared" si="60"/>
        <v>0</v>
      </c>
      <c r="AC72" s="64">
        <f t="shared" si="60"/>
        <v>0</v>
      </c>
      <c r="AD72" s="64">
        <f t="shared" si="60"/>
        <v>0</v>
      </c>
      <c r="AE72" s="64">
        <f t="shared" si="60"/>
        <v>0</v>
      </c>
      <c r="AF72" s="64">
        <f t="shared" si="60"/>
        <v>0</v>
      </c>
      <c r="AG72" s="64">
        <f t="shared" si="60"/>
        <v>0</v>
      </c>
      <c r="AH72" s="64">
        <f t="shared" si="60"/>
        <v>0</v>
      </c>
      <c r="AI72" s="64">
        <f t="shared" si="60"/>
        <v>1542.0375490116778</v>
      </c>
      <c r="AJ72" s="376">
        <f t="shared" si="60"/>
        <v>19167.71138343434</v>
      </c>
      <c r="AK72" s="376">
        <f t="shared" si="60"/>
        <v>0</v>
      </c>
      <c r="AL72" s="376">
        <f t="shared" si="60"/>
        <v>0</v>
      </c>
      <c r="AM72" s="376">
        <f t="shared" si="60"/>
        <v>0</v>
      </c>
      <c r="AN72" s="376">
        <f t="shared" si="60"/>
        <v>0</v>
      </c>
      <c r="AO72" s="376">
        <f t="shared" si="60"/>
        <v>0</v>
      </c>
      <c r="AP72" s="376">
        <f t="shared" si="60"/>
        <v>0</v>
      </c>
      <c r="AQ72" s="434">
        <f t="shared" si="54"/>
        <v>59570.766460438586</v>
      </c>
      <c r="AS72" s="701"/>
      <c r="AT72" s="438" t="s">
        <v>55</v>
      </c>
      <c r="AU72" s="2">
        <f t="shared" si="61"/>
        <v>0</v>
      </c>
      <c r="AV72" s="64">
        <f t="shared" si="61"/>
        <v>0</v>
      </c>
      <c r="AW72" s="64">
        <f t="shared" si="61"/>
        <v>0</v>
      </c>
      <c r="AX72" s="64">
        <f t="shared" si="61"/>
        <v>0</v>
      </c>
      <c r="AY72" s="64">
        <f t="shared" si="61"/>
        <v>0</v>
      </c>
      <c r="AZ72" s="64">
        <f t="shared" si="61"/>
        <v>0</v>
      </c>
      <c r="BA72" s="64">
        <f t="shared" si="61"/>
        <v>0</v>
      </c>
      <c r="BB72" s="64">
        <f t="shared" si="61"/>
        <v>0</v>
      </c>
      <c r="BC72" s="64">
        <f t="shared" si="61"/>
        <v>0</v>
      </c>
      <c r="BD72" s="64">
        <f t="shared" si="61"/>
        <v>0</v>
      </c>
      <c r="BE72" s="64">
        <f t="shared" si="61"/>
        <v>0</v>
      </c>
      <c r="BF72" s="376">
        <f t="shared" si="61"/>
        <v>0</v>
      </c>
      <c r="BG72" s="376">
        <f t="shared" si="61"/>
        <v>0</v>
      </c>
      <c r="BH72" s="376">
        <f t="shared" si="61"/>
        <v>0</v>
      </c>
      <c r="BI72" s="376">
        <f t="shared" si="61"/>
        <v>0</v>
      </c>
      <c r="BJ72" s="376">
        <f t="shared" si="61"/>
        <v>0</v>
      </c>
      <c r="BK72" s="376">
        <f t="shared" si="61"/>
        <v>0</v>
      </c>
      <c r="BL72" s="376">
        <f t="shared" si="61"/>
        <v>0</v>
      </c>
      <c r="BM72" s="434">
        <f t="shared" si="56"/>
        <v>0</v>
      </c>
      <c r="BO72" s="701"/>
      <c r="BP72" s="438" t="s">
        <v>55</v>
      </c>
      <c r="BQ72" s="2">
        <f t="shared" si="62"/>
        <v>0</v>
      </c>
      <c r="BR72" s="64">
        <f t="shared" si="62"/>
        <v>0</v>
      </c>
      <c r="BS72" s="64">
        <f t="shared" si="62"/>
        <v>0</v>
      </c>
      <c r="BT72" s="64">
        <f t="shared" si="62"/>
        <v>0</v>
      </c>
      <c r="BU72" s="64">
        <f t="shared" si="62"/>
        <v>0</v>
      </c>
      <c r="BV72" s="64">
        <f t="shared" si="62"/>
        <v>0</v>
      </c>
      <c r="BW72" s="64">
        <f t="shared" si="62"/>
        <v>0</v>
      </c>
      <c r="BX72" s="64">
        <f t="shared" si="62"/>
        <v>0</v>
      </c>
      <c r="BY72" s="64">
        <f t="shared" si="62"/>
        <v>0</v>
      </c>
      <c r="BZ72" s="64">
        <f t="shared" si="62"/>
        <v>0</v>
      </c>
      <c r="CA72" s="64">
        <f t="shared" si="62"/>
        <v>0</v>
      </c>
      <c r="CB72" s="376">
        <f t="shared" si="62"/>
        <v>0</v>
      </c>
      <c r="CC72" s="376">
        <f t="shared" si="62"/>
        <v>0</v>
      </c>
      <c r="CD72" s="376">
        <f t="shared" si="62"/>
        <v>0</v>
      </c>
      <c r="CE72" s="376">
        <f t="shared" si="62"/>
        <v>0</v>
      </c>
      <c r="CF72" s="376">
        <f t="shared" si="62"/>
        <v>0</v>
      </c>
      <c r="CG72" s="376">
        <f t="shared" si="62"/>
        <v>0</v>
      </c>
      <c r="CH72" s="376">
        <f t="shared" si="62"/>
        <v>0</v>
      </c>
      <c r="CI72" s="434">
        <f t="shared" si="58"/>
        <v>0</v>
      </c>
    </row>
    <row r="73" spans="1:88" ht="15.95" customHeight="1" x14ac:dyDescent="0.25">
      <c r="A73" s="701"/>
      <c r="B73" s="438" t="s">
        <v>54</v>
      </c>
      <c r="C73" s="2">
        <f t="shared" si="59"/>
        <v>0</v>
      </c>
      <c r="D73" s="64">
        <f t="shared" si="59"/>
        <v>0</v>
      </c>
      <c r="E73" s="64">
        <f t="shared" si="59"/>
        <v>25128.246365746785</v>
      </c>
      <c r="F73" s="64">
        <f t="shared" si="59"/>
        <v>1882.2705994871651</v>
      </c>
      <c r="G73" s="64">
        <f t="shared" si="59"/>
        <v>970.89713283456024</v>
      </c>
      <c r="H73" s="64">
        <f t="shared" si="59"/>
        <v>12023.780568754975</v>
      </c>
      <c r="I73" s="64">
        <f t="shared" si="59"/>
        <v>970.89713283456024</v>
      </c>
      <c r="J73" s="64">
        <f t="shared" si="59"/>
        <v>160794.58632765937</v>
      </c>
      <c r="K73" s="64">
        <f t="shared" si="59"/>
        <v>130199.42191013432</v>
      </c>
      <c r="L73" s="64">
        <f t="shared" si="59"/>
        <v>212545.78445438869</v>
      </c>
      <c r="M73" s="64">
        <f t="shared" si="59"/>
        <v>21606.843910221662</v>
      </c>
      <c r="N73" s="376">
        <f t="shared" si="59"/>
        <v>268575.65708661504</v>
      </c>
      <c r="O73" s="376">
        <f t="shared" si="59"/>
        <v>0</v>
      </c>
      <c r="P73" s="376">
        <f t="shared" si="59"/>
        <v>0</v>
      </c>
      <c r="Q73" s="376">
        <f t="shared" si="59"/>
        <v>0</v>
      </c>
      <c r="R73" s="376">
        <f t="shared" si="59"/>
        <v>0</v>
      </c>
      <c r="S73" s="376">
        <f t="shared" si="59"/>
        <v>0</v>
      </c>
      <c r="T73" s="376">
        <f t="shared" si="59"/>
        <v>0</v>
      </c>
      <c r="U73" s="434">
        <f t="shared" si="52"/>
        <v>834698.38548867707</v>
      </c>
      <c r="W73" s="701"/>
      <c r="X73" s="438" t="s">
        <v>54</v>
      </c>
      <c r="Y73" s="2">
        <f t="shared" si="60"/>
        <v>0</v>
      </c>
      <c r="Z73" s="64">
        <f t="shared" si="60"/>
        <v>0</v>
      </c>
      <c r="AA73" s="64">
        <f t="shared" si="60"/>
        <v>198655.60626379508</v>
      </c>
      <c r="AB73" s="64">
        <f t="shared" si="60"/>
        <v>92961.416346703059</v>
      </c>
      <c r="AC73" s="64">
        <f t="shared" si="60"/>
        <v>746102.70062806248</v>
      </c>
      <c r="AD73" s="64">
        <f t="shared" si="60"/>
        <v>1002407.63896315</v>
      </c>
      <c r="AE73" s="64">
        <f t="shared" si="60"/>
        <v>378544.06195448834</v>
      </c>
      <c r="AF73" s="64">
        <f t="shared" si="60"/>
        <v>1405610.3716946165</v>
      </c>
      <c r="AG73" s="64">
        <f t="shared" si="60"/>
        <v>354245.17867087678</v>
      </c>
      <c r="AH73" s="64">
        <f t="shared" si="60"/>
        <v>466885.11905733426</v>
      </c>
      <c r="AI73" s="64">
        <f t="shared" si="60"/>
        <v>184333.8217732418</v>
      </c>
      <c r="AJ73" s="376">
        <f t="shared" si="60"/>
        <v>2291291.4774477822</v>
      </c>
      <c r="AK73" s="376">
        <f t="shared" si="60"/>
        <v>0</v>
      </c>
      <c r="AL73" s="376">
        <f t="shared" si="60"/>
        <v>0</v>
      </c>
      <c r="AM73" s="376">
        <f t="shared" si="60"/>
        <v>0</v>
      </c>
      <c r="AN73" s="376">
        <f t="shared" si="60"/>
        <v>0</v>
      </c>
      <c r="AO73" s="376">
        <f t="shared" si="60"/>
        <v>0</v>
      </c>
      <c r="AP73" s="376">
        <f t="shared" si="60"/>
        <v>0</v>
      </c>
      <c r="AQ73" s="434">
        <f t="shared" si="54"/>
        <v>7121037.3928000517</v>
      </c>
      <c r="AS73" s="701"/>
      <c r="AT73" s="438" t="s">
        <v>54</v>
      </c>
      <c r="AU73" s="2">
        <f t="shared" si="61"/>
        <v>0</v>
      </c>
      <c r="AV73" s="64">
        <f t="shared" si="61"/>
        <v>0</v>
      </c>
      <c r="AW73" s="64">
        <f t="shared" si="61"/>
        <v>197155.60987600981</v>
      </c>
      <c r="AX73" s="64">
        <f t="shared" si="61"/>
        <v>0</v>
      </c>
      <c r="AY73" s="64">
        <f t="shared" si="61"/>
        <v>6511.8890803059121</v>
      </c>
      <c r="AZ73" s="64">
        <f t="shared" si="61"/>
        <v>93428.346439197077</v>
      </c>
      <c r="BA73" s="64">
        <f t="shared" si="61"/>
        <v>211945.25680001965</v>
      </c>
      <c r="BB73" s="64">
        <f t="shared" si="61"/>
        <v>0</v>
      </c>
      <c r="BC73" s="64">
        <f t="shared" si="61"/>
        <v>0</v>
      </c>
      <c r="BD73" s="64">
        <f t="shared" si="61"/>
        <v>591384.819243512</v>
      </c>
      <c r="BE73" s="64">
        <f t="shared" si="61"/>
        <v>43665.817281867698</v>
      </c>
      <c r="BF73" s="376">
        <f t="shared" si="61"/>
        <v>542771.33751837129</v>
      </c>
      <c r="BG73" s="376">
        <f t="shared" si="61"/>
        <v>0</v>
      </c>
      <c r="BH73" s="376">
        <f t="shared" si="61"/>
        <v>0</v>
      </c>
      <c r="BI73" s="376">
        <f t="shared" si="61"/>
        <v>0</v>
      </c>
      <c r="BJ73" s="376">
        <f t="shared" si="61"/>
        <v>0</v>
      </c>
      <c r="BK73" s="376">
        <f t="shared" si="61"/>
        <v>0</v>
      </c>
      <c r="BL73" s="376">
        <f t="shared" si="61"/>
        <v>0</v>
      </c>
      <c r="BM73" s="434">
        <f t="shared" si="56"/>
        <v>1686863.0762392832</v>
      </c>
      <c r="BO73" s="701"/>
      <c r="BP73" s="438" t="s">
        <v>54</v>
      </c>
      <c r="BQ73" s="2">
        <f t="shared" si="62"/>
        <v>0</v>
      </c>
      <c r="BR73" s="64">
        <f t="shared" si="62"/>
        <v>0</v>
      </c>
      <c r="BS73" s="64">
        <f t="shared" si="62"/>
        <v>502883.70961604349</v>
      </c>
      <c r="BT73" s="64">
        <f t="shared" si="62"/>
        <v>0</v>
      </c>
      <c r="BU73" s="64">
        <f t="shared" si="62"/>
        <v>0</v>
      </c>
      <c r="BV73" s="64">
        <f t="shared" si="62"/>
        <v>10416.641581842181</v>
      </c>
      <c r="BW73" s="64">
        <f t="shared" si="62"/>
        <v>0</v>
      </c>
      <c r="BX73" s="64">
        <f t="shared" si="62"/>
        <v>0</v>
      </c>
      <c r="BY73" s="64">
        <f t="shared" si="62"/>
        <v>0</v>
      </c>
      <c r="BZ73" s="64">
        <f t="shared" si="62"/>
        <v>0</v>
      </c>
      <c r="CA73" s="64">
        <f t="shared" si="62"/>
        <v>20368.185544752225</v>
      </c>
      <c r="CB73" s="376">
        <f t="shared" si="62"/>
        <v>253178.98528234439</v>
      </c>
      <c r="CC73" s="376">
        <f t="shared" si="62"/>
        <v>0</v>
      </c>
      <c r="CD73" s="376">
        <f t="shared" si="62"/>
        <v>0</v>
      </c>
      <c r="CE73" s="376">
        <f t="shared" si="62"/>
        <v>0</v>
      </c>
      <c r="CF73" s="376">
        <f t="shared" si="62"/>
        <v>0</v>
      </c>
      <c r="CG73" s="376">
        <f t="shared" si="62"/>
        <v>0</v>
      </c>
      <c r="CH73" s="376">
        <f t="shared" si="62"/>
        <v>0</v>
      </c>
      <c r="CI73" s="434">
        <f t="shared" si="58"/>
        <v>786847.52202498226</v>
      </c>
    </row>
    <row r="74" spans="1:88" ht="15.95" customHeight="1" x14ac:dyDescent="0.25">
      <c r="A74" s="701"/>
      <c r="B74" s="438" t="s">
        <v>53</v>
      </c>
      <c r="C74" s="2">
        <f t="shared" si="59"/>
        <v>0</v>
      </c>
      <c r="D74" s="64">
        <f t="shared" si="59"/>
        <v>0</v>
      </c>
      <c r="E74" s="64">
        <f t="shared" si="59"/>
        <v>0</v>
      </c>
      <c r="F74" s="64">
        <f t="shared" si="59"/>
        <v>0</v>
      </c>
      <c r="G74" s="64">
        <f t="shared" si="59"/>
        <v>0</v>
      </c>
      <c r="H74" s="64">
        <f t="shared" si="59"/>
        <v>0</v>
      </c>
      <c r="I74" s="64">
        <f t="shared" si="59"/>
        <v>0</v>
      </c>
      <c r="J74" s="64">
        <f t="shared" si="59"/>
        <v>0</v>
      </c>
      <c r="K74" s="64">
        <f t="shared" si="59"/>
        <v>0</v>
      </c>
      <c r="L74" s="64">
        <f t="shared" si="59"/>
        <v>0</v>
      </c>
      <c r="M74" s="64">
        <f t="shared" si="59"/>
        <v>0</v>
      </c>
      <c r="N74" s="376">
        <f t="shared" si="59"/>
        <v>0</v>
      </c>
      <c r="O74" s="376">
        <f t="shared" si="59"/>
        <v>0</v>
      </c>
      <c r="P74" s="376">
        <f t="shared" si="59"/>
        <v>0</v>
      </c>
      <c r="Q74" s="376">
        <f t="shared" si="59"/>
        <v>0</v>
      </c>
      <c r="R74" s="376">
        <f t="shared" si="59"/>
        <v>0</v>
      </c>
      <c r="S74" s="376">
        <f t="shared" si="59"/>
        <v>0</v>
      </c>
      <c r="T74" s="376">
        <f t="shared" si="59"/>
        <v>0</v>
      </c>
      <c r="U74" s="434">
        <f t="shared" si="52"/>
        <v>0</v>
      </c>
      <c r="W74" s="701"/>
      <c r="X74" s="438" t="s">
        <v>53</v>
      </c>
      <c r="Y74" s="2">
        <f t="shared" si="60"/>
        <v>0</v>
      </c>
      <c r="Z74" s="64">
        <f t="shared" si="60"/>
        <v>0</v>
      </c>
      <c r="AA74" s="64">
        <f t="shared" si="60"/>
        <v>0</v>
      </c>
      <c r="AB74" s="64">
        <f t="shared" si="60"/>
        <v>0</v>
      </c>
      <c r="AC74" s="64">
        <f t="shared" si="60"/>
        <v>0</v>
      </c>
      <c r="AD74" s="64">
        <f t="shared" si="60"/>
        <v>0</v>
      </c>
      <c r="AE74" s="64">
        <f t="shared" si="60"/>
        <v>0</v>
      </c>
      <c r="AF74" s="64">
        <f t="shared" si="60"/>
        <v>0</v>
      </c>
      <c r="AG74" s="64">
        <f t="shared" si="60"/>
        <v>0</v>
      </c>
      <c r="AH74" s="64">
        <f t="shared" si="60"/>
        <v>0</v>
      </c>
      <c r="AI74" s="64">
        <f t="shared" si="60"/>
        <v>0</v>
      </c>
      <c r="AJ74" s="376">
        <f t="shared" si="60"/>
        <v>0</v>
      </c>
      <c r="AK74" s="376">
        <f t="shared" si="60"/>
        <v>0</v>
      </c>
      <c r="AL74" s="376">
        <f t="shared" si="60"/>
        <v>0</v>
      </c>
      <c r="AM74" s="376">
        <f t="shared" si="60"/>
        <v>0</v>
      </c>
      <c r="AN74" s="376">
        <f t="shared" si="60"/>
        <v>0</v>
      </c>
      <c r="AO74" s="376">
        <f t="shared" si="60"/>
        <v>0</v>
      </c>
      <c r="AP74" s="376">
        <f t="shared" si="60"/>
        <v>0</v>
      </c>
      <c r="AQ74" s="434">
        <f t="shared" si="54"/>
        <v>0</v>
      </c>
      <c r="AS74" s="701"/>
      <c r="AT74" s="438" t="s">
        <v>53</v>
      </c>
      <c r="AU74" s="2">
        <f t="shared" si="61"/>
        <v>0</v>
      </c>
      <c r="AV74" s="64">
        <f t="shared" si="61"/>
        <v>0</v>
      </c>
      <c r="AW74" s="64">
        <f t="shared" si="61"/>
        <v>0</v>
      </c>
      <c r="AX74" s="64">
        <f t="shared" si="61"/>
        <v>0</v>
      </c>
      <c r="AY74" s="64">
        <f t="shared" si="61"/>
        <v>0</v>
      </c>
      <c r="AZ74" s="64">
        <f t="shared" si="61"/>
        <v>0</v>
      </c>
      <c r="BA74" s="64">
        <f t="shared" si="61"/>
        <v>0</v>
      </c>
      <c r="BB74" s="64">
        <f t="shared" si="61"/>
        <v>0</v>
      </c>
      <c r="BC74" s="64">
        <f t="shared" si="61"/>
        <v>0</v>
      </c>
      <c r="BD74" s="64">
        <f t="shared" si="61"/>
        <v>0</v>
      </c>
      <c r="BE74" s="64">
        <f t="shared" si="61"/>
        <v>0</v>
      </c>
      <c r="BF74" s="376">
        <f t="shared" si="61"/>
        <v>0</v>
      </c>
      <c r="BG74" s="376">
        <f t="shared" si="61"/>
        <v>0</v>
      </c>
      <c r="BH74" s="376">
        <f t="shared" si="61"/>
        <v>0</v>
      </c>
      <c r="BI74" s="376">
        <f t="shared" si="61"/>
        <v>0</v>
      </c>
      <c r="BJ74" s="376">
        <f t="shared" si="61"/>
        <v>0</v>
      </c>
      <c r="BK74" s="376">
        <f t="shared" si="61"/>
        <v>0</v>
      </c>
      <c r="BL74" s="376">
        <f t="shared" si="61"/>
        <v>0</v>
      </c>
      <c r="BM74" s="434">
        <f t="shared" si="56"/>
        <v>0</v>
      </c>
      <c r="BO74" s="701"/>
      <c r="BP74" s="438" t="s">
        <v>53</v>
      </c>
      <c r="BQ74" s="2">
        <f t="shared" si="62"/>
        <v>0</v>
      </c>
      <c r="BR74" s="64">
        <f t="shared" si="62"/>
        <v>0</v>
      </c>
      <c r="BS74" s="64">
        <f t="shared" si="62"/>
        <v>0</v>
      </c>
      <c r="BT74" s="64">
        <f t="shared" si="62"/>
        <v>0</v>
      </c>
      <c r="BU74" s="64">
        <f t="shared" si="62"/>
        <v>0</v>
      </c>
      <c r="BV74" s="64">
        <f t="shared" si="62"/>
        <v>0</v>
      </c>
      <c r="BW74" s="64">
        <f t="shared" si="62"/>
        <v>0</v>
      </c>
      <c r="BX74" s="64">
        <f t="shared" si="62"/>
        <v>0</v>
      </c>
      <c r="BY74" s="64">
        <f t="shared" si="62"/>
        <v>0</v>
      </c>
      <c r="BZ74" s="64">
        <f t="shared" si="62"/>
        <v>0</v>
      </c>
      <c r="CA74" s="64">
        <f t="shared" si="62"/>
        <v>0</v>
      </c>
      <c r="CB74" s="376">
        <f t="shared" si="62"/>
        <v>0</v>
      </c>
      <c r="CC74" s="376">
        <f t="shared" si="62"/>
        <v>0</v>
      </c>
      <c r="CD74" s="376">
        <f t="shared" si="62"/>
        <v>0</v>
      </c>
      <c r="CE74" s="376">
        <f t="shared" si="62"/>
        <v>0</v>
      </c>
      <c r="CF74" s="376">
        <f t="shared" si="62"/>
        <v>0</v>
      </c>
      <c r="CG74" s="376">
        <f t="shared" si="62"/>
        <v>0</v>
      </c>
      <c r="CH74" s="376">
        <f t="shared" si="62"/>
        <v>0</v>
      </c>
      <c r="CI74" s="434">
        <f t="shared" si="58"/>
        <v>0</v>
      </c>
    </row>
    <row r="75" spans="1:88" ht="15.95" customHeight="1" x14ac:dyDescent="0.25">
      <c r="A75" s="701"/>
      <c r="B75" s="438" t="s">
        <v>52</v>
      </c>
      <c r="C75" s="2">
        <f t="shared" si="59"/>
        <v>0</v>
      </c>
      <c r="D75" s="64">
        <f t="shared" si="59"/>
        <v>0</v>
      </c>
      <c r="E75" s="64">
        <f t="shared" si="59"/>
        <v>0</v>
      </c>
      <c r="F75" s="64">
        <f t="shared" si="59"/>
        <v>0</v>
      </c>
      <c r="G75" s="64">
        <f t="shared" si="59"/>
        <v>0</v>
      </c>
      <c r="H75" s="64">
        <f t="shared" si="59"/>
        <v>0</v>
      </c>
      <c r="I75" s="64">
        <f t="shared" si="59"/>
        <v>0</v>
      </c>
      <c r="J75" s="64">
        <f t="shared" si="59"/>
        <v>0</v>
      </c>
      <c r="K75" s="64">
        <f t="shared" si="59"/>
        <v>0</v>
      </c>
      <c r="L75" s="64">
        <f t="shared" si="59"/>
        <v>0</v>
      </c>
      <c r="M75" s="64">
        <f t="shared" si="59"/>
        <v>0</v>
      </c>
      <c r="N75" s="376">
        <f t="shared" si="59"/>
        <v>0</v>
      </c>
      <c r="O75" s="376">
        <f t="shared" si="59"/>
        <v>0</v>
      </c>
      <c r="P75" s="376">
        <f t="shared" si="59"/>
        <v>0</v>
      </c>
      <c r="Q75" s="376">
        <f t="shared" si="59"/>
        <v>0</v>
      </c>
      <c r="R75" s="376">
        <f t="shared" si="59"/>
        <v>0</v>
      </c>
      <c r="S75" s="376">
        <f t="shared" si="59"/>
        <v>0</v>
      </c>
      <c r="T75" s="376">
        <f t="shared" si="59"/>
        <v>0</v>
      </c>
      <c r="U75" s="434">
        <f t="shared" si="52"/>
        <v>0</v>
      </c>
      <c r="W75" s="701"/>
      <c r="X75" s="438" t="s">
        <v>52</v>
      </c>
      <c r="Y75" s="2">
        <f t="shared" si="60"/>
        <v>0</v>
      </c>
      <c r="Z75" s="64">
        <f t="shared" si="60"/>
        <v>0</v>
      </c>
      <c r="AA75" s="64">
        <f t="shared" si="60"/>
        <v>0</v>
      </c>
      <c r="AB75" s="64">
        <f t="shared" si="60"/>
        <v>0</v>
      </c>
      <c r="AC75" s="64">
        <f t="shared" si="60"/>
        <v>0</v>
      </c>
      <c r="AD75" s="64">
        <f t="shared" si="60"/>
        <v>0</v>
      </c>
      <c r="AE75" s="64">
        <f t="shared" si="60"/>
        <v>0</v>
      </c>
      <c r="AF75" s="64">
        <f t="shared" si="60"/>
        <v>0</v>
      </c>
      <c r="AG75" s="64">
        <f t="shared" si="60"/>
        <v>0</v>
      </c>
      <c r="AH75" s="64">
        <f t="shared" si="60"/>
        <v>0</v>
      </c>
      <c r="AI75" s="64">
        <f t="shared" si="60"/>
        <v>0</v>
      </c>
      <c r="AJ75" s="376">
        <f t="shared" si="60"/>
        <v>0</v>
      </c>
      <c r="AK75" s="376">
        <f t="shared" si="60"/>
        <v>0</v>
      </c>
      <c r="AL75" s="376">
        <f t="shared" si="60"/>
        <v>0</v>
      </c>
      <c r="AM75" s="376">
        <f t="shared" si="60"/>
        <v>0</v>
      </c>
      <c r="AN75" s="376">
        <f t="shared" si="60"/>
        <v>0</v>
      </c>
      <c r="AO75" s="376">
        <f t="shared" si="60"/>
        <v>0</v>
      </c>
      <c r="AP75" s="376">
        <f t="shared" si="60"/>
        <v>0</v>
      </c>
      <c r="AQ75" s="434">
        <f t="shared" si="54"/>
        <v>0</v>
      </c>
      <c r="AS75" s="701"/>
      <c r="AT75" s="438" t="s">
        <v>52</v>
      </c>
      <c r="AU75" s="2">
        <f t="shared" si="61"/>
        <v>0</v>
      </c>
      <c r="AV75" s="64">
        <f t="shared" si="61"/>
        <v>0</v>
      </c>
      <c r="AW75" s="64">
        <f t="shared" si="61"/>
        <v>0</v>
      </c>
      <c r="AX75" s="64">
        <f t="shared" si="61"/>
        <v>0</v>
      </c>
      <c r="AY75" s="64">
        <f t="shared" si="61"/>
        <v>0</v>
      </c>
      <c r="AZ75" s="64">
        <f t="shared" si="61"/>
        <v>0</v>
      </c>
      <c r="BA75" s="64">
        <f t="shared" si="61"/>
        <v>0</v>
      </c>
      <c r="BB75" s="64">
        <f t="shared" si="61"/>
        <v>0</v>
      </c>
      <c r="BC75" s="64">
        <f t="shared" si="61"/>
        <v>0</v>
      </c>
      <c r="BD75" s="64">
        <f t="shared" si="61"/>
        <v>0</v>
      </c>
      <c r="BE75" s="64">
        <f t="shared" si="61"/>
        <v>0</v>
      </c>
      <c r="BF75" s="376">
        <f t="shared" si="61"/>
        <v>0</v>
      </c>
      <c r="BG75" s="376">
        <f t="shared" si="61"/>
        <v>0</v>
      </c>
      <c r="BH75" s="376">
        <f t="shared" si="61"/>
        <v>0</v>
      </c>
      <c r="BI75" s="376">
        <f t="shared" si="61"/>
        <v>0</v>
      </c>
      <c r="BJ75" s="376">
        <f t="shared" si="61"/>
        <v>0</v>
      </c>
      <c r="BK75" s="376">
        <f t="shared" si="61"/>
        <v>0</v>
      </c>
      <c r="BL75" s="376">
        <f t="shared" si="61"/>
        <v>0</v>
      </c>
      <c r="BM75" s="434">
        <f t="shared" si="56"/>
        <v>0</v>
      </c>
      <c r="BO75" s="701"/>
      <c r="BP75" s="438" t="s">
        <v>52</v>
      </c>
      <c r="BQ75" s="2">
        <f t="shared" si="62"/>
        <v>0</v>
      </c>
      <c r="BR75" s="64">
        <f t="shared" si="62"/>
        <v>0</v>
      </c>
      <c r="BS75" s="64">
        <f t="shared" si="62"/>
        <v>0</v>
      </c>
      <c r="BT75" s="64">
        <f t="shared" si="62"/>
        <v>0</v>
      </c>
      <c r="BU75" s="64">
        <f t="shared" si="62"/>
        <v>0</v>
      </c>
      <c r="BV75" s="64">
        <f t="shared" si="62"/>
        <v>0</v>
      </c>
      <c r="BW75" s="64">
        <f t="shared" si="62"/>
        <v>0</v>
      </c>
      <c r="BX75" s="64">
        <f t="shared" si="62"/>
        <v>0</v>
      </c>
      <c r="BY75" s="64">
        <f t="shared" si="62"/>
        <v>0</v>
      </c>
      <c r="BZ75" s="64">
        <f t="shared" si="62"/>
        <v>0</v>
      </c>
      <c r="CA75" s="64">
        <f t="shared" si="62"/>
        <v>0</v>
      </c>
      <c r="CB75" s="376">
        <f t="shared" si="62"/>
        <v>0</v>
      </c>
      <c r="CC75" s="376">
        <f t="shared" si="62"/>
        <v>0</v>
      </c>
      <c r="CD75" s="376">
        <f t="shared" si="62"/>
        <v>0</v>
      </c>
      <c r="CE75" s="376">
        <f t="shared" si="62"/>
        <v>0</v>
      </c>
      <c r="CF75" s="376">
        <f t="shared" si="62"/>
        <v>0</v>
      </c>
      <c r="CG75" s="376">
        <f t="shared" si="62"/>
        <v>0</v>
      </c>
      <c r="CH75" s="376">
        <f t="shared" si="62"/>
        <v>0</v>
      </c>
      <c r="CI75" s="434">
        <f t="shared" si="58"/>
        <v>0</v>
      </c>
    </row>
    <row r="76" spans="1:88" ht="15.95" customHeight="1" x14ac:dyDescent="0.25">
      <c r="A76" s="701"/>
      <c r="B76" s="438" t="s">
        <v>51</v>
      </c>
      <c r="C76" s="2">
        <f t="shared" si="59"/>
        <v>0</v>
      </c>
      <c r="D76" s="64">
        <f t="shared" si="59"/>
        <v>0</v>
      </c>
      <c r="E76" s="64">
        <f t="shared" si="59"/>
        <v>0</v>
      </c>
      <c r="F76" s="64">
        <f t="shared" si="59"/>
        <v>111091.00231758929</v>
      </c>
      <c r="G76" s="64">
        <f t="shared" si="59"/>
        <v>11047.592443370908</v>
      </c>
      <c r="H76" s="64">
        <f t="shared" si="59"/>
        <v>0</v>
      </c>
      <c r="I76" s="64">
        <f t="shared" si="59"/>
        <v>73204.850166843418</v>
      </c>
      <c r="J76" s="64">
        <f t="shared" si="59"/>
        <v>35870.283989383657</v>
      </c>
      <c r="K76" s="64">
        <f t="shared" si="59"/>
        <v>424434.16308450111</v>
      </c>
      <c r="L76" s="64">
        <f t="shared" si="59"/>
        <v>0</v>
      </c>
      <c r="M76" s="64">
        <f t="shared" si="59"/>
        <v>26016.6545476758</v>
      </c>
      <c r="N76" s="376">
        <f t="shared" si="59"/>
        <v>323390.13135703333</v>
      </c>
      <c r="O76" s="376">
        <f t="shared" si="59"/>
        <v>0</v>
      </c>
      <c r="P76" s="376">
        <f t="shared" si="59"/>
        <v>0</v>
      </c>
      <c r="Q76" s="376">
        <f t="shared" si="59"/>
        <v>0</v>
      </c>
      <c r="R76" s="376">
        <f t="shared" si="59"/>
        <v>0</v>
      </c>
      <c r="S76" s="376">
        <f t="shared" si="59"/>
        <v>0</v>
      </c>
      <c r="T76" s="376">
        <f t="shared" si="59"/>
        <v>0</v>
      </c>
      <c r="U76" s="434">
        <f t="shared" si="52"/>
        <v>1005054.6779063975</v>
      </c>
      <c r="W76" s="701"/>
      <c r="X76" s="438" t="s">
        <v>51</v>
      </c>
      <c r="Y76" s="2">
        <f t="shared" si="60"/>
        <v>0</v>
      </c>
      <c r="Z76" s="64">
        <f t="shared" si="60"/>
        <v>0</v>
      </c>
      <c r="AA76" s="64">
        <f t="shared" si="60"/>
        <v>181256.17726474087</v>
      </c>
      <c r="AB76" s="64">
        <f t="shared" si="60"/>
        <v>86339.739170994886</v>
      </c>
      <c r="AC76" s="64">
        <f t="shared" si="60"/>
        <v>95837.070797360197</v>
      </c>
      <c r="AD76" s="64">
        <f t="shared" si="60"/>
        <v>2409175.415277971</v>
      </c>
      <c r="AE76" s="64">
        <f t="shared" si="60"/>
        <v>286072.06241861469</v>
      </c>
      <c r="AF76" s="64">
        <f t="shared" si="60"/>
        <v>1620045.0404891788</v>
      </c>
      <c r="AG76" s="64">
        <f t="shared" si="60"/>
        <v>525611.16811245144</v>
      </c>
      <c r="AH76" s="64">
        <f t="shared" si="60"/>
        <v>1310097.3741909135</v>
      </c>
      <c r="AI76" s="64">
        <f t="shared" si="60"/>
        <v>258498.16991826775</v>
      </c>
      <c r="AJ76" s="376">
        <f t="shared" si="60"/>
        <v>3213163.2056009052</v>
      </c>
      <c r="AK76" s="376">
        <f t="shared" si="60"/>
        <v>0</v>
      </c>
      <c r="AL76" s="376">
        <f t="shared" si="60"/>
        <v>0</v>
      </c>
      <c r="AM76" s="376">
        <f t="shared" si="60"/>
        <v>0</v>
      </c>
      <c r="AN76" s="376">
        <f t="shared" si="60"/>
        <v>0</v>
      </c>
      <c r="AO76" s="376">
        <f t="shared" si="60"/>
        <v>0</v>
      </c>
      <c r="AP76" s="376">
        <f t="shared" si="60"/>
        <v>0</v>
      </c>
      <c r="AQ76" s="434">
        <f t="shared" si="54"/>
        <v>9986095.4232413992</v>
      </c>
      <c r="AS76" s="701"/>
      <c r="AT76" s="438" t="s">
        <v>51</v>
      </c>
      <c r="AU76" s="2">
        <f t="shared" si="61"/>
        <v>0</v>
      </c>
      <c r="AV76" s="64">
        <f t="shared" si="61"/>
        <v>0</v>
      </c>
      <c r="AW76" s="64">
        <f t="shared" si="61"/>
        <v>0</v>
      </c>
      <c r="AX76" s="64">
        <f t="shared" si="61"/>
        <v>0</v>
      </c>
      <c r="AY76" s="64">
        <f t="shared" si="61"/>
        <v>0</v>
      </c>
      <c r="AZ76" s="64">
        <f t="shared" si="61"/>
        <v>35203.618928145755</v>
      </c>
      <c r="BA76" s="64">
        <f t="shared" si="61"/>
        <v>3564255.9670052868</v>
      </c>
      <c r="BB76" s="64">
        <f t="shared" si="61"/>
        <v>0</v>
      </c>
      <c r="BC76" s="64">
        <f t="shared" si="61"/>
        <v>68355.655495220111</v>
      </c>
      <c r="BD76" s="64">
        <f t="shared" si="61"/>
        <v>62681.065985873713</v>
      </c>
      <c r="BE76" s="64">
        <f t="shared" si="61"/>
        <v>148029.20119986293</v>
      </c>
      <c r="BF76" s="376">
        <f t="shared" si="61"/>
        <v>1840020.6964725587</v>
      </c>
      <c r="BG76" s="376">
        <f t="shared" si="61"/>
        <v>0</v>
      </c>
      <c r="BH76" s="376">
        <f t="shared" si="61"/>
        <v>0</v>
      </c>
      <c r="BI76" s="376">
        <f t="shared" si="61"/>
        <v>0</v>
      </c>
      <c r="BJ76" s="376">
        <f t="shared" si="61"/>
        <v>0</v>
      </c>
      <c r="BK76" s="376">
        <f t="shared" si="61"/>
        <v>0</v>
      </c>
      <c r="BL76" s="376">
        <f t="shared" si="61"/>
        <v>0</v>
      </c>
      <c r="BM76" s="434">
        <f t="shared" si="56"/>
        <v>5718546.2050869484</v>
      </c>
      <c r="BO76" s="701"/>
      <c r="BP76" s="438" t="s">
        <v>51</v>
      </c>
      <c r="BQ76" s="2">
        <f t="shared" si="62"/>
        <v>0</v>
      </c>
      <c r="BR76" s="64">
        <f t="shared" si="62"/>
        <v>0</v>
      </c>
      <c r="BS76" s="64">
        <f t="shared" si="62"/>
        <v>0</v>
      </c>
      <c r="BT76" s="64">
        <f t="shared" si="62"/>
        <v>0</v>
      </c>
      <c r="BU76" s="64">
        <f t="shared" si="62"/>
        <v>0</v>
      </c>
      <c r="BV76" s="64">
        <f t="shared" si="62"/>
        <v>15080.651514232726</v>
      </c>
      <c r="BW76" s="64">
        <f t="shared" si="62"/>
        <v>0</v>
      </c>
      <c r="BX76" s="64">
        <f t="shared" si="62"/>
        <v>0</v>
      </c>
      <c r="BY76" s="64">
        <f t="shared" si="62"/>
        <v>0</v>
      </c>
      <c r="BZ76" s="64">
        <f t="shared" si="62"/>
        <v>0</v>
      </c>
      <c r="CA76" s="64">
        <f t="shared" si="62"/>
        <v>598.41281514966943</v>
      </c>
      <c r="CB76" s="376">
        <f t="shared" si="62"/>
        <v>7438.3429484507615</v>
      </c>
      <c r="CC76" s="376">
        <f t="shared" si="62"/>
        <v>0</v>
      </c>
      <c r="CD76" s="376">
        <f t="shared" si="62"/>
        <v>0</v>
      </c>
      <c r="CE76" s="376">
        <f t="shared" si="62"/>
        <v>0</v>
      </c>
      <c r="CF76" s="376">
        <f t="shared" si="62"/>
        <v>0</v>
      </c>
      <c r="CG76" s="376">
        <f t="shared" si="62"/>
        <v>0</v>
      </c>
      <c r="CH76" s="376">
        <f t="shared" si="62"/>
        <v>0</v>
      </c>
      <c r="CI76" s="434">
        <f t="shared" si="58"/>
        <v>23117.407277833157</v>
      </c>
    </row>
    <row r="77" spans="1:88" ht="15.95" customHeight="1" x14ac:dyDescent="0.25">
      <c r="A77" s="701"/>
      <c r="B77" s="438" t="s">
        <v>50</v>
      </c>
      <c r="C77" s="2">
        <f t="shared" si="59"/>
        <v>0</v>
      </c>
      <c r="D77" s="64">
        <f t="shared" si="59"/>
        <v>0</v>
      </c>
      <c r="E77" s="64">
        <f t="shared" si="59"/>
        <v>0</v>
      </c>
      <c r="F77" s="64">
        <f t="shared" si="59"/>
        <v>0</v>
      </c>
      <c r="G77" s="64">
        <f t="shared" si="59"/>
        <v>0</v>
      </c>
      <c r="H77" s="64">
        <f t="shared" si="59"/>
        <v>0</v>
      </c>
      <c r="I77" s="64">
        <f t="shared" si="59"/>
        <v>0</v>
      </c>
      <c r="J77" s="64">
        <f t="shared" si="59"/>
        <v>0</v>
      </c>
      <c r="K77" s="64">
        <f t="shared" si="59"/>
        <v>0</v>
      </c>
      <c r="L77" s="64">
        <f t="shared" si="59"/>
        <v>0</v>
      </c>
      <c r="M77" s="64">
        <f t="shared" si="59"/>
        <v>0</v>
      </c>
      <c r="N77" s="376">
        <f t="shared" si="59"/>
        <v>0</v>
      </c>
      <c r="O77" s="376">
        <f t="shared" si="59"/>
        <v>0</v>
      </c>
      <c r="P77" s="376">
        <f t="shared" si="59"/>
        <v>0</v>
      </c>
      <c r="Q77" s="376">
        <f t="shared" si="59"/>
        <v>0</v>
      </c>
      <c r="R77" s="376">
        <f t="shared" si="59"/>
        <v>0</v>
      </c>
      <c r="S77" s="376">
        <f t="shared" si="59"/>
        <v>0</v>
      </c>
      <c r="T77" s="376">
        <f t="shared" si="59"/>
        <v>0</v>
      </c>
      <c r="U77" s="434">
        <f t="shared" si="52"/>
        <v>0</v>
      </c>
      <c r="W77" s="701"/>
      <c r="X77" s="438" t="s">
        <v>50</v>
      </c>
      <c r="Y77" s="2">
        <f t="shared" si="60"/>
        <v>0</v>
      </c>
      <c r="Z77" s="64">
        <f t="shared" si="60"/>
        <v>0</v>
      </c>
      <c r="AA77" s="64">
        <f t="shared" si="60"/>
        <v>0</v>
      </c>
      <c r="AB77" s="64">
        <f t="shared" si="60"/>
        <v>0</v>
      </c>
      <c r="AC77" s="64">
        <f t="shared" si="60"/>
        <v>0</v>
      </c>
      <c r="AD77" s="64">
        <f t="shared" si="60"/>
        <v>0</v>
      </c>
      <c r="AE77" s="64">
        <f t="shared" si="60"/>
        <v>0</v>
      </c>
      <c r="AF77" s="64">
        <f t="shared" si="60"/>
        <v>0</v>
      </c>
      <c r="AG77" s="64">
        <f t="shared" si="60"/>
        <v>0</v>
      </c>
      <c r="AH77" s="64">
        <f t="shared" si="60"/>
        <v>93856.916835707161</v>
      </c>
      <c r="AI77" s="64">
        <f t="shared" si="60"/>
        <v>3724.3206483431231</v>
      </c>
      <c r="AJ77" s="376">
        <f t="shared" si="60"/>
        <v>46293.751622688556</v>
      </c>
      <c r="AK77" s="376">
        <f t="shared" si="60"/>
        <v>0</v>
      </c>
      <c r="AL77" s="376">
        <f t="shared" si="60"/>
        <v>0</v>
      </c>
      <c r="AM77" s="376">
        <f t="shared" si="60"/>
        <v>0</v>
      </c>
      <c r="AN77" s="376">
        <f t="shared" si="60"/>
        <v>0</v>
      </c>
      <c r="AO77" s="376">
        <f t="shared" si="60"/>
        <v>0</v>
      </c>
      <c r="AP77" s="376">
        <f t="shared" si="60"/>
        <v>0</v>
      </c>
      <c r="AQ77" s="434">
        <f t="shared" si="54"/>
        <v>143874.98910673885</v>
      </c>
      <c r="AS77" s="701"/>
      <c r="AT77" s="438" t="s">
        <v>50</v>
      </c>
      <c r="AU77" s="2">
        <f t="shared" si="61"/>
        <v>0</v>
      </c>
      <c r="AV77" s="64">
        <f t="shared" si="61"/>
        <v>0</v>
      </c>
      <c r="AW77" s="64">
        <f t="shared" si="61"/>
        <v>0</v>
      </c>
      <c r="AX77" s="64">
        <f t="shared" si="61"/>
        <v>0</v>
      </c>
      <c r="AY77" s="64">
        <f t="shared" si="61"/>
        <v>0</v>
      </c>
      <c r="AZ77" s="64">
        <f t="shared" si="61"/>
        <v>0</v>
      </c>
      <c r="BA77" s="64">
        <f t="shared" si="61"/>
        <v>0</v>
      </c>
      <c r="BB77" s="64">
        <f t="shared" si="61"/>
        <v>0</v>
      </c>
      <c r="BC77" s="64">
        <f t="shared" si="61"/>
        <v>0</v>
      </c>
      <c r="BD77" s="64">
        <f t="shared" si="61"/>
        <v>0</v>
      </c>
      <c r="BE77" s="64">
        <f t="shared" si="61"/>
        <v>0</v>
      </c>
      <c r="BF77" s="376">
        <f t="shared" si="61"/>
        <v>0</v>
      </c>
      <c r="BG77" s="376">
        <f t="shared" si="61"/>
        <v>0</v>
      </c>
      <c r="BH77" s="376">
        <f t="shared" si="61"/>
        <v>0</v>
      </c>
      <c r="BI77" s="376">
        <f t="shared" si="61"/>
        <v>0</v>
      </c>
      <c r="BJ77" s="376">
        <f t="shared" si="61"/>
        <v>0</v>
      </c>
      <c r="BK77" s="376">
        <f t="shared" si="61"/>
        <v>0</v>
      </c>
      <c r="BL77" s="376">
        <f t="shared" si="61"/>
        <v>0</v>
      </c>
      <c r="BM77" s="434">
        <f t="shared" si="56"/>
        <v>0</v>
      </c>
      <c r="BO77" s="701"/>
      <c r="BP77" s="438" t="s">
        <v>50</v>
      </c>
      <c r="BQ77" s="2">
        <f t="shared" si="62"/>
        <v>0</v>
      </c>
      <c r="BR77" s="64">
        <f t="shared" si="62"/>
        <v>0</v>
      </c>
      <c r="BS77" s="64">
        <f t="shared" si="62"/>
        <v>0</v>
      </c>
      <c r="BT77" s="64">
        <f t="shared" si="62"/>
        <v>0</v>
      </c>
      <c r="BU77" s="64">
        <f t="shared" si="62"/>
        <v>0</v>
      </c>
      <c r="BV77" s="64">
        <f t="shared" si="62"/>
        <v>0</v>
      </c>
      <c r="BW77" s="64">
        <f t="shared" si="62"/>
        <v>0</v>
      </c>
      <c r="BX77" s="64">
        <f t="shared" si="62"/>
        <v>0</v>
      </c>
      <c r="BY77" s="64">
        <f t="shared" si="62"/>
        <v>0</v>
      </c>
      <c r="BZ77" s="64">
        <f t="shared" si="62"/>
        <v>0</v>
      </c>
      <c r="CA77" s="64">
        <f t="shared" si="62"/>
        <v>0</v>
      </c>
      <c r="CB77" s="376">
        <f t="shared" si="62"/>
        <v>0</v>
      </c>
      <c r="CC77" s="376">
        <f t="shared" si="62"/>
        <v>0</v>
      </c>
      <c r="CD77" s="376">
        <f t="shared" si="62"/>
        <v>0</v>
      </c>
      <c r="CE77" s="376">
        <f t="shared" si="62"/>
        <v>0</v>
      </c>
      <c r="CF77" s="376">
        <f t="shared" si="62"/>
        <v>0</v>
      </c>
      <c r="CG77" s="376">
        <f t="shared" si="62"/>
        <v>0</v>
      </c>
      <c r="CH77" s="376">
        <f t="shared" si="62"/>
        <v>0</v>
      </c>
      <c r="CI77" s="434">
        <f t="shared" si="58"/>
        <v>0</v>
      </c>
    </row>
    <row r="78" spans="1:88" ht="15.95" customHeight="1" x14ac:dyDescent="0.25">
      <c r="A78" s="701"/>
      <c r="B78" s="438" t="s">
        <v>49</v>
      </c>
      <c r="C78" s="2">
        <f t="shared" si="59"/>
        <v>0</v>
      </c>
      <c r="D78" s="64">
        <f t="shared" si="59"/>
        <v>0</v>
      </c>
      <c r="E78" s="64">
        <f t="shared" si="59"/>
        <v>0</v>
      </c>
      <c r="F78" s="64">
        <f t="shared" si="59"/>
        <v>0</v>
      </c>
      <c r="G78" s="64">
        <f t="shared" si="59"/>
        <v>0</v>
      </c>
      <c r="H78" s="64">
        <f t="shared" si="59"/>
        <v>0</v>
      </c>
      <c r="I78" s="64">
        <f t="shared" si="59"/>
        <v>0</v>
      </c>
      <c r="J78" s="64">
        <f t="shared" si="59"/>
        <v>0</v>
      </c>
      <c r="K78" s="64">
        <f t="shared" si="59"/>
        <v>0</v>
      </c>
      <c r="L78" s="64">
        <f t="shared" si="59"/>
        <v>0</v>
      </c>
      <c r="M78" s="64">
        <f t="shared" si="59"/>
        <v>0</v>
      </c>
      <c r="N78" s="376">
        <f t="shared" si="59"/>
        <v>0</v>
      </c>
      <c r="O78" s="376">
        <f t="shared" si="59"/>
        <v>0</v>
      </c>
      <c r="P78" s="376">
        <f t="shared" si="59"/>
        <v>0</v>
      </c>
      <c r="Q78" s="376">
        <f t="shared" si="59"/>
        <v>0</v>
      </c>
      <c r="R78" s="376">
        <f t="shared" si="59"/>
        <v>0</v>
      </c>
      <c r="S78" s="376">
        <f t="shared" si="59"/>
        <v>0</v>
      </c>
      <c r="T78" s="376">
        <f t="shared" si="59"/>
        <v>0</v>
      </c>
      <c r="U78" s="434">
        <f t="shared" si="52"/>
        <v>0</v>
      </c>
      <c r="W78" s="701"/>
      <c r="X78" s="438" t="s">
        <v>49</v>
      </c>
      <c r="Y78" s="2">
        <f t="shared" si="60"/>
        <v>0</v>
      </c>
      <c r="Z78" s="64">
        <f t="shared" si="60"/>
        <v>0</v>
      </c>
      <c r="AA78" s="64">
        <f t="shared" si="60"/>
        <v>0</v>
      </c>
      <c r="AB78" s="64">
        <f t="shared" si="60"/>
        <v>0</v>
      </c>
      <c r="AC78" s="64">
        <f t="shared" si="60"/>
        <v>243158.14459769963</v>
      </c>
      <c r="AD78" s="64">
        <f t="shared" si="60"/>
        <v>0</v>
      </c>
      <c r="AE78" s="64">
        <f t="shared" si="60"/>
        <v>0</v>
      </c>
      <c r="AF78" s="64">
        <f t="shared" si="60"/>
        <v>0</v>
      </c>
      <c r="AG78" s="64">
        <f t="shared" si="60"/>
        <v>0</v>
      </c>
      <c r="AH78" s="64">
        <f t="shared" si="60"/>
        <v>0</v>
      </c>
      <c r="AI78" s="64">
        <f t="shared" si="60"/>
        <v>9648.717742595687</v>
      </c>
      <c r="AJ78" s="376">
        <f t="shared" si="60"/>
        <v>119934.71691323626</v>
      </c>
      <c r="AK78" s="376">
        <f t="shared" si="60"/>
        <v>0</v>
      </c>
      <c r="AL78" s="376">
        <f t="shared" si="60"/>
        <v>0</v>
      </c>
      <c r="AM78" s="376">
        <f t="shared" si="60"/>
        <v>0</v>
      </c>
      <c r="AN78" s="376">
        <f t="shared" si="60"/>
        <v>0</v>
      </c>
      <c r="AO78" s="376">
        <f t="shared" si="60"/>
        <v>0</v>
      </c>
      <c r="AP78" s="376">
        <f t="shared" si="60"/>
        <v>0</v>
      </c>
      <c r="AQ78" s="434">
        <f t="shared" si="54"/>
        <v>372741.57925353158</v>
      </c>
      <c r="AS78" s="701"/>
      <c r="AT78" s="438" t="s">
        <v>49</v>
      </c>
      <c r="AU78" s="2">
        <f t="shared" si="61"/>
        <v>0</v>
      </c>
      <c r="AV78" s="64">
        <f t="shared" si="61"/>
        <v>0</v>
      </c>
      <c r="AW78" s="64">
        <f t="shared" si="61"/>
        <v>0</v>
      </c>
      <c r="AX78" s="64">
        <f t="shared" si="61"/>
        <v>0</v>
      </c>
      <c r="AY78" s="64">
        <f t="shared" si="61"/>
        <v>0</v>
      </c>
      <c r="AZ78" s="64">
        <f t="shared" si="61"/>
        <v>0</v>
      </c>
      <c r="BA78" s="64">
        <f t="shared" si="61"/>
        <v>0</v>
      </c>
      <c r="BB78" s="64">
        <f t="shared" si="61"/>
        <v>0</v>
      </c>
      <c r="BC78" s="64">
        <f t="shared" si="61"/>
        <v>0</v>
      </c>
      <c r="BD78" s="64">
        <f t="shared" si="61"/>
        <v>0</v>
      </c>
      <c r="BE78" s="64">
        <f t="shared" si="61"/>
        <v>0</v>
      </c>
      <c r="BF78" s="376">
        <f t="shared" si="61"/>
        <v>0</v>
      </c>
      <c r="BG78" s="376">
        <f t="shared" si="61"/>
        <v>0</v>
      </c>
      <c r="BH78" s="376">
        <f t="shared" si="61"/>
        <v>0</v>
      </c>
      <c r="BI78" s="376">
        <f t="shared" si="61"/>
        <v>0</v>
      </c>
      <c r="BJ78" s="376">
        <f t="shared" si="61"/>
        <v>0</v>
      </c>
      <c r="BK78" s="376">
        <f t="shared" si="61"/>
        <v>0</v>
      </c>
      <c r="BL78" s="376">
        <f t="shared" si="61"/>
        <v>0</v>
      </c>
      <c r="BM78" s="434">
        <f t="shared" si="56"/>
        <v>0</v>
      </c>
      <c r="BO78" s="701"/>
      <c r="BP78" s="438" t="s">
        <v>49</v>
      </c>
      <c r="BQ78" s="2">
        <f t="shared" si="62"/>
        <v>0</v>
      </c>
      <c r="BR78" s="64">
        <f t="shared" si="62"/>
        <v>0</v>
      </c>
      <c r="BS78" s="64">
        <f t="shared" si="62"/>
        <v>0</v>
      </c>
      <c r="BT78" s="64">
        <f t="shared" si="62"/>
        <v>0</v>
      </c>
      <c r="BU78" s="64">
        <f t="shared" si="62"/>
        <v>0</v>
      </c>
      <c r="BV78" s="64">
        <f t="shared" si="62"/>
        <v>0</v>
      </c>
      <c r="BW78" s="64">
        <f t="shared" si="62"/>
        <v>0</v>
      </c>
      <c r="BX78" s="64">
        <f t="shared" si="62"/>
        <v>0</v>
      </c>
      <c r="BY78" s="64">
        <f t="shared" si="62"/>
        <v>0</v>
      </c>
      <c r="BZ78" s="64">
        <f t="shared" si="62"/>
        <v>0</v>
      </c>
      <c r="CA78" s="64">
        <f t="shared" si="62"/>
        <v>0</v>
      </c>
      <c r="CB78" s="376">
        <f t="shared" si="62"/>
        <v>0</v>
      </c>
      <c r="CC78" s="376">
        <f t="shared" si="62"/>
        <v>0</v>
      </c>
      <c r="CD78" s="376">
        <f t="shared" si="62"/>
        <v>0</v>
      </c>
      <c r="CE78" s="376">
        <f t="shared" si="62"/>
        <v>0</v>
      </c>
      <c r="CF78" s="376">
        <f t="shared" si="62"/>
        <v>0</v>
      </c>
      <c r="CG78" s="376">
        <f t="shared" si="62"/>
        <v>0</v>
      </c>
      <c r="CH78" s="376">
        <f t="shared" si="62"/>
        <v>0</v>
      </c>
      <c r="CI78" s="434">
        <f t="shared" si="58"/>
        <v>0</v>
      </c>
    </row>
    <row r="79" spans="1:88" ht="15.95" customHeight="1" x14ac:dyDescent="0.25">
      <c r="A79" s="701"/>
      <c r="B79" s="438" t="s">
        <v>48</v>
      </c>
      <c r="C79" s="2">
        <f t="shared" si="59"/>
        <v>0</v>
      </c>
      <c r="D79" s="64">
        <f t="shared" si="59"/>
        <v>0</v>
      </c>
      <c r="E79" s="64">
        <f t="shared" si="59"/>
        <v>0</v>
      </c>
      <c r="F79" s="64">
        <f t="shared" si="59"/>
        <v>0</v>
      </c>
      <c r="G79" s="64">
        <f t="shared" si="59"/>
        <v>0</v>
      </c>
      <c r="H79" s="64">
        <f t="shared" si="59"/>
        <v>0</v>
      </c>
      <c r="I79" s="64">
        <f t="shared" si="59"/>
        <v>169668.90358132019</v>
      </c>
      <c r="J79" s="64">
        <f t="shared" si="59"/>
        <v>0</v>
      </c>
      <c r="K79" s="64">
        <f t="shared" si="59"/>
        <v>0</v>
      </c>
      <c r="L79" s="64">
        <f t="shared" si="59"/>
        <v>0</v>
      </c>
      <c r="M79" s="64">
        <f t="shared" si="59"/>
        <v>6732.6034382289354</v>
      </c>
      <c r="N79" s="376">
        <f t="shared" si="59"/>
        <v>83687.066923759223</v>
      </c>
      <c r="O79" s="376">
        <f t="shared" si="59"/>
        <v>0</v>
      </c>
      <c r="P79" s="376">
        <f t="shared" si="59"/>
        <v>0</v>
      </c>
      <c r="Q79" s="376">
        <f t="shared" si="59"/>
        <v>0</v>
      </c>
      <c r="R79" s="376">
        <f t="shared" si="59"/>
        <v>0</v>
      </c>
      <c r="S79" s="376">
        <f t="shared" si="59"/>
        <v>0</v>
      </c>
      <c r="T79" s="376">
        <f t="shared" si="59"/>
        <v>0</v>
      </c>
      <c r="U79" s="434">
        <f t="shared" si="52"/>
        <v>260088.57394330832</v>
      </c>
      <c r="W79" s="701"/>
      <c r="X79" s="438" t="s">
        <v>48</v>
      </c>
      <c r="Y79" s="2">
        <f t="shared" si="60"/>
        <v>0</v>
      </c>
      <c r="Z79" s="64">
        <f t="shared" si="60"/>
        <v>0</v>
      </c>
      <c r="AA79" s="64">
        <f t="shared" si="60"/>
        <v>0</v>
      </c>
      <c r="AB79" s="64">
        <f t="shared" si="60"/>
        <v>0</v>
      </c>
      <c r="AC79" s="64">
        <f t="shared" si="60"/>
        <v>217687.30646437226</v>
      </c>
      <c r="AD79" s="64">
        <f t="shared" si="60"/>
        <v>0</v>
      </c>
      <c r="AE79" s="64">
        <f t="shared" si="60"/>
        <v>228951.82960227298</v>
      </c>
      <c r="AF79" s="64">
        <f t="shared" si="60"/>
        <v>0</v>
      </c>
      <c r="AG79" s="64">
        <f t="shared" si="60"/>
        <v>0</v>
      </c>
      <c r="AH79" s="64">
        <f t="shared" si="60"/>
        <v>274433.20155783632</v>
      </c>
      <c r="AI79" s="64">
        <f t="shared" si="60"/>
        <v>28612.751052378702</v>
      </c>
      <c r="AJ79" s="376">
        <f t="shared" si="60"/>
        <v>355659.92177658627</v>
      </c>
      <c r="AK79" s="376">
        <f t="shared" si="60"/>
        <v>0</v>
      </c>
      <c r="AL79" s="376">
        <f t="shared" si="60"/>
        <v>0</v>
      </c>
      <c r="AM79" s="376">
        <f t="shared" si="60"/>
        <v>0</v>
      </c>
      <c r="AN79" s="376">
        <f t="shared" si="60"/>
        <v>0</v>
      </c>
      <c r="AO79" s="376">
        <f t="shared" si="60"/>
        <v>0</v>
      </c>
      <c r="AP79" s="376">
        <f t="shared" si="60"/>
        <v>0</v>
      </c>
      <c r="AQ79" s="434">
        <f t="shared" si="54"/>
        <v>1105345.0104534465</v>
      </c>
      <c r="AS79" s="701"/>
      <c r="AT79" s="438" t="s">
        <v>48</v>
      </c>
      <c r="AU79" s="2">
        <f t="shared" si="61"/>
        <v>0</v>
      </c>
      <c r="AV79" s="64">
        <f t="shared" si="61"/>
        <v>0</v>
      </c>
      <c r="AW79" s="64">
        <f t="shared" si="61"/>
        <v>0</v>
      </c>
      <c r="AX79" s="64">
        <f t="shared" si="61"/>
        <v>0</v>
      </c>
      <c r="AY79" s="64">
        <f t="shared" si="61"/>
        <v>0</v>
      </c>
      <c r="AZ79" s="64">
        <f t="shared" si="61"/>
        <v>0</v>
      </c>
      <c r="BA79" s="64">
        <f t="shared" si="61"/>
        <v>53058.073286457606</v>
      </c>
      <c r="BB79" s="64">
        <f t="shared" si="61"/>
        <v>0</v>
      </c>
      <c r="BC79" s="64">
        <f t="shared" si="61"/>
        <v>0</v>
      </c>
      <c r="BD79" s="64">
        <f t="shared" si="61"/>
        <v>0</v>
      </c>
      <c r="BE79" s="64">
        <f t="shared" si="61"/>
        <v>2105.3885484855314</v>
      </c>
      <c r="BF79" s="376">
        <f t="shared" si="61"/>
        <v>26170.231764604589</v>
      </c>
      <c r="BG79" s="376">
        <f t="shared" si="61"/>
        <v>0</v>
      </c>
      <c r="BH79" s="376">
        <f t="shared" si="61"/>
        <v>0</v>
      </c>
      <c r="BI79" s="376">
        <f t="shared" si="61"/>
        <v>0</v>
      </c>
      <c r="BJ79" s="376">
        <f t="shared" si="61"/>
        <v>0</v>
      </c>
      <c r="BK79" s="376">
        <f t="shared" si="61"/>
        <v>0</v>
      </c>
      <c r="BL79" s="376">
        <f t="shared" si="61"/>
        <v>0</v>
      </c>
      <c r="BM79" s="434">
        <f t="shared" si="56"/>
        <v>81333.693599547725</v>
      </c>
      <c r="BO79" s="701"/>
      <c r="BP79" s="438" t="s">
        <v>48</v>
      </c>
      <c r="BQ79" s="2">
        <f t="shared" si="62"/>
        <v>0</v>
      </c>
      <c r="BR79" s="64">
        <f t="shared" si="62"/>
        <v>0</v>
      </c>
      <c r="BS79" s="64">
        <f t="shared" si="62"/>
        <v>0</v>
      </c>
      <c r="BT79" s="64">
        <f t="shared" si="62"/>
        <v>0</v>
      </c>
      <c r="BU79" s="64">
        <f t="shared" si="62"/>
        <v>0</v>
      </c>
      <c r="BV79" s="64">
        <f t="shared" si="62"/>
        <v>0</v>
      </c>
      <c r="BW79" s="64">
        <f t="shared" si="62"/>
        <v>0</v>
      </c>
      <c r="BX79" s="64">
        <f t="shared" si="62"/>
        <v>0</v>
      </c>
      <c r="BY79" s="64">
        <f t="shared" si="62"/>
        <v>0</v>
      </c>
      <c r="BZ79" s="64">
        <f t="shared" si="62"/>
        <v>0</v>
      </c>
      <c r="CA79" s="64">
        <f t="shared" si="62"/>
        <v>0</v>
      </c>
      <c r="CB79" s="376">
        <f t="shared" si="62"/>
        <v>0</v>
      </c>
      <c r="CC79" s="376">
        <f t="shared" si="62"/>
        <v>0</v>
      </c>
      <c r="CD79" s="376">
        <f t="shared" si="62"/>
        <v>0</v>
      </c>
      <c r="CE79" s="376">
        <f t="shared" si="62"/>
        <v>0</v>
      </c>
      <c r="CF79" s="376">
        <f t="shared" si="62"/>
        <v>0</v>
      </c>
      <c r="CG79" s="376">
        <f t="shared" si="62"/>
        <v>0</v>
      </c>
      <c r="CH79" s="376">
        <f t="shared" si="62"/>
        <v>0</v>
      </c>
      <c r="CI79" s="434">
        <f t="shared" si="58"/>
        <v>0</v>
      </c>
    </row>
    <row r="80" spans="1:88" ht="15.95" customHeight="1" x14ac:dyDescent="0.25">
      <c r="A80" s="701"/>
      <c r="B80" s="438" t="s">
        <v>47</v>
      </c>
      <c r="C80" s="2">
        <f t="shared" si="59"/>
        <v>0</v>
      </c>
      <c r="D80" s="64">
        <f t="shared" si="59"/>
        <v>0</v>
      </c>
      <c r="E80" s="64">
        <f t="shared" si="59"/>
        <v>0</v>
      </c>
      <c r="F80" s="64">
        <f t="shared" si="59"/>
        <v>0</v>
      </c>
      <c r="G80" s="64">
        <f t="shared" si="59"/>
        <v>0</v>
      </c>
      <c r="H80" s="64">
        <f t="shared" si="59"/>
        <v>0</v>
      </c>
      <c r="I80" s="64">
        <f t="shared" si="59"/>
        <v>191434.72418185521</v>
      </c>
      <c r="J80" s="64">
        <f t="shared" si="59"/>
        <v>0</v>
      </c>
      <c r="K80" s="64">
        <f t="shared" si="59"/>
        <v>0</v>
      </c>
      <c r="L80" s="64">
        <f t="shared" si="59"/>
        <v>0</v>
      </c>
      <c r="M80" s="64">
        <f t="shared" si="59"/>
        <v>7596.2893318600027</v>
      </c>
      <c r="N80" s="376">
        <f t="shared" si="59"/>
        <v>94422.786002502951</v>
      </c>
      <c r="O80" s="376">
        <f t="shared" si="59"/>
        <v>0</v>
      </c>
      <c r="P80" s="376">
        <f t="shared" si="59"/>
        <v>0</v>
      </c>
      <c r="Q80" s="376">
        <f t="shared" si="59"/>
        <v>0</v>
      </c>
      <c r="R80" s="376">
        <f t="shared" si="59"/>
        <v>0</v>
      </c>
      <c r="S80" s="376">
        <f t="shared" si="59"/>
        <v>0</v>
      </c>
      <c r="T80" s="376">
        <f t="shared" si="59"/>
        <v>0</v>
      </c>
      <c r="U80" s="434">
        <f t="shared" si="52"/>
        <v>293453.79951621813</v>
      </c>
      <c r="W80" s="701"/>
      <c r="X80" s="438" t="s">
        <v>47</v>
      </c>
      <c r="Y80" s="2">
        <f t="shared" si="60"/>
        <v>0</v>
      </c>
      <c r="Z80" s="64">
        <f t="shared" si="60"/>
        <v>0</v>
      </c>
      <c r="AA80" s="64">
        <f t="shared" si="60"/>
        <v>0</v>
      </c>
      <c r="AB80" s="64">
        <f t="shared" si="60"/>
        <v>50375.540063857487</v>
      </c>
      <c r="AC80" s="64">
        <f t="shared" si="60"/>
        <v>1926148.8007002277</v>
      </c>
      <c r="AD80" s="64">
        <f t="shared" si="60"/>
        <v>0</v>
      </c>
      <c r="AE80" s="64">
        <f t="shared" si="60"/>
        <v>-191434.72418185521</v>
      </c>
      <c r="AF80" s="64">
        <f t="shared" si="60"/>
        <v>412149.80113268294</v>
      </c>
      <c r="AG80" s="64">
        <f t="shared" si="60"/>
        <v>0</v>
      </c>
      <c r="AH80" s="64">
        <f t="shared" si="60"/>
        <v>0</v>
      </c>
      <c r="AI80" s="64">
        <f t="shared" si="60"/>
        <v>87188.290523899108</v>
      </c>
      <c r="AJ80" s="376">
        <f t="shared" si="60"/>
        <v>1083760.8914570375</v>
      </c>
      <c r="AK80" s="376">
        <f t="shared" si="60"/>
        <v>0</v>
      </c>
      <c r="AL80" s="376">
        <f t="shared" si="60"/>
        <v>0</v>
      </c>
      <c r="AM80" s="376">
        <f t="shared" si="60"/>
        <v>0</v>
      </c>
      <c r="AN80" s="376">
        <f t="shared" si="60"/>
        <v>0</v>
      </c>
      <c r="AO80" s="376">
        <f t="shared" si="60"/>
        <v>0</v>
      </c>
      <c r="AP80" s="376">
        <f t="shared" si="60"/>
        <v>0</v>
      </c>
      <c r="AQ80" s="434">
        <f t="shared" si="54"/>
        <v>3368188.5996958502</v>
      </c>
      <c r="AS80" s="701"/>
      <c r="AT80" s="438" t="s">
        <v>47</v>
      </c>
      <c r="AU80" s="2">
        <f t="shared" si="61"/>
        <v>0</v>
      </c>
      <c r="AV80" s="64">
        <f t="shared" si="61"/>
        <v>0</v>
      </c>
      <c r="AW80" s="64">
        <f t="shared" si="61"/>
        <v>0</v>
      </c>
      <c r="AX80" s="64">
        <f t="shared" si="61"/>
        <v>0</v>
      </c>
      <c r="AY80" s="64">
        <f t="shared" si="61"/>
        <v>0</v>
      </c>
      <c r="AZ80" s="64">
        <f t="shared" si="61"/>
        <v>0</v>
      </c>
      <c r="BA80" s="64">
        <f t="shared" si="61"/>
        <v>0</v>
      </c>
      <c r="BB80" s="64">
        <f t="shared" si="61"/>
        <v>0</v>
      </c>
      <c r="BC80" s="64">
        <f t="shared" si="61"/>
        <v>0</v>
      </c>
      <c r="BD80" s="64">
        <f t="shared" si="61"/>
        <v>0</v>
      </c>
      <c r="BE80" s="64">
        <f t="shared" si="61"/>
        <v>0</v>
      </c>
      <c r="BF80" s="376">
        <f t="shared" si="61"/>
        <v>0</v>
      </c>
      <c r="BG80" s="376">
        <f t="shared" si="61"/>
        <v>0</v>
      </c>
      <c r="BH80" s="376">
        <f t="shared" si="61"/>
        <v>0</v>
      </c>
      <c r="BI80" s="376">
        <f t="shared" si="61"/>
        <v>0</v>
      </c>
      <c r="BJ80" s="376">
        <f t="shared" si="61"/>
        <v>0</v>
      </c>
      <c r="BK80" s="376">
        <f t="shared" si="61"/>
        <v>0</v>
      </c>
      <c r="BL80" s="376">
        <f t="shared" si="61"/>
        <v>0</v>
      </c>
      <c r="BM80" s="434">
        <f t="shared" si="56"/>
        <v>0</v>
      </c>
      <c r="BO80" s="701"/>
      <c r="BP80" s="438" t="s">
        <v>47</v>
      </c>
      <c r="BQ80" s="2">
        <f t="shared" si="62"/>
        <v>0</v>
      </c>
      <c r="BR80" s="64">
        <f t="shared" si="62"/>
        <v>0</v>
      </c>
      <c r="BS80" s="64">
        <f t="shared" si="62"/>
        <v>0</v>
      </c>
      <c r="BT80" s="64">
        <f t="shared" si="62"/>
        <v>0</v>
      </c>
      <c r="BU80" s="64">
        <f t="shared" si="62"/>
        <v>0</v>
      </c>
      <c r="BV80" s="64">
        <f t="shared" si="62"/>
        <v>0</v>
      </c>
      <c r="BW80" s="64">
        <f t="shared" si="62"/>
        <v>0</v>
      </c>
      <c r="BX80" s="64">
        <f t="shared" si="62"/>
        <v>0</v>
      </c>
      <c r="BY80" s="64">
        <f t="shared" si="62"/>
        <v>0</v>
      </c>
      <c r="BZ80" s="64">
        <f t="shared" si="62"/>
        <v>0</v>
      </c>
      <c r="CA80" s="64">
        <f t="shared" si="62"/>
        <v>0</v>
      </c>
      <c r="CB80" s="376">
        <f t="shared" si="62"/>
        <v>0</v>
      </c>
      <c r="CC80" s="376">
        <f t="shared" si="62"/>
        <v>0</v>
      </c>
      <c r="CD80" s="376">
        <f t="shared" si="62"/>
        <v>0</v>
      </c>
      <c r="CE80" s="376">
        <f t="shared" si="62"/>
        <v>0</v>
      </c>
      <c r="CF80" s="376">
        <f t="shared" si="62"/>
        <v>0</v>
      </c>
      <c r="CG80" s="376">
        <f t="shared" si="62"/>
        <v>0</v>
      </c>
      <c r="CH80" s="376">
        <f t="shared" si="62"/>
        <v>0</v>
      </c>
      <c r="CI80" s="434">
        <f t="shared" si="58"/>
        <v>0</v>
      </c>
    </row>
    <row r="81" spans="1:88" ht="15.95" customHeight="1" x14ac:dyDescent="0.25">
      <c r="A81" s="701"/>
      <c r="B81" s="438" t="s">
        <v>46</v>
      </c>
      <c r="C81" s="2">
        <f t="shared" si="59"/>
        <v>0</v>
      </c>
      <c r="D81" s="64">
        <f t="shared" si="59"/>
        <v>0</v>
      </c>
      <c r="E81" s="64">
        <f t="shared" si="59"/>
        <v>182039.24416206789</v>
      </c>
      <c r="F81" s="64">
        <f t="shared" si="59"/>
        <v>0</v>
      </c>
      <c r="G81" s="64">
        <f t="shared" si="59"/>
        <v>0</v>
      </c>
      <c r="H81" s="64">
        <f t="shared" si="59"/>
        <v>0</v>
      </c>
      <c r="I81" s="64">
        <f t="shared" si="59"/>
        <v>0</v>
      </c>
      <c r="J81" s="64">
        <f t="shared" si="59"/>
        <v>0</v>
      </c>
      <c r="K81" s="64">
        <f t="shared" si="59"/>
        <v>0</v>
      </c>
      <c r="L81" s="64">
        <f t="shared" si="59"/>
        <v>0</v>
      </c>
      <c r="M81" s="64">
        <f t="shared" si="59"/>
        <v>7223.4688576903609</v>
      </c>
      <c r="N81" s="376">
        <f t="shared" si="59"/>
        <v>89788.582865686403</v>
      </c>
      <c r="O81" s="376">
        <f t="shared" si="59"/>
        <v>0</v>
      </c>
      <c r="P81" s="376">
        <f t="shared" si="59"/>
        <v>0</v>
      </c>
      <c r="Q81" s="376">
        <f t="shared" si="59"/>
        <v>0</v>
      </c>
      <c r="R81" s="376">
        <f t="shared" si="59"/>
        <v>0</v>
      </c>
      <c r="S81" s="376">
        <f t="shared" si="59"/>
        <v>0</v>
      </c>
      <c r="T81" s="376">
        <f t="shared" si="59"/>
        <v>0</v>
      </c>
      <c r="U81" s="434">
        <f t="shared" si="52"/>
        <v>279051.29588544468</v>
      </c>
      <c r="W81" s="701"/>
      <c r="X81" s="438" t="s">
        <v>46</v>
      </c>
      <c r="Y81" s="2">
        <f t="shared" si="60"/>
        <v>0</v>
      </c>
      <c r="Z81" s="64">
        <f t="shared" si="60"/>
        <v>0</v>
      </c>
      <c r="AA81" s="64">
        <f t="shared" si="60"/>
        <v>27956.281883458352</v>
      </c>
      <c r="AB81" s="64">
        <f t="shared" si="60"/>
        <v>0</v>
      </c>
      <c r="AC81" s="64">
        <f t="shared" si="60"/>
        <v>5388.8759116730225</v>
      </c>
      <c r="AD81" s="64">
        <f t="shared" si="60"/>
        <v>13437.798327610759</v>
      </c>
      <c r="AE81" s="64">
        <f t="shared" si="60"/>
        <v>1812949.3378516599</v>
      </c>
      <c r="AF81" s="64">
        <f t="shared" si="60"/>
        <v>0</v>
      </c>
      <c r="AG81" s="64">
        <f t="shared" si="60"/>
        <v>0</v>
      </c>
      <c r="AH81" s="64">
        <f t="shared" si="60"/>
        <v>0</v>
      </c>
      <c r="AI81" s="64">
        <f t="shared" si="60"/>
        <v>73795.726690697687</v>
      </c>
      <c r="AJ81" s="376">
        <f t="shared" si="60"/>
        <v>917289.71933574078</v>
      </c>
      <c r="AK81" s="376">
        <f t="shared" si="60"/>
        <v>0</v>
      </c>
      <c r="AL81" s="376">
        <f t="shared" si="60"/>
        <v>0</v>
      </c>
      <c r="AM81" s="376">
        <f t="shared" si="60"/>
        <v>0</v>
      </c>
      <c r="AN81" s="376">
        <f t="shared" si="60"/>
        <v>0</v>
      </c>
      <c r="AO81" s="376">
        <f t="shared" si="60"/>
        <v>0</v>
      </c>
      <c r="AP81" s="376">
        <f t="shared" si="60"/>
        <v>0</v>
      </c>
      <c r="AQ81" s="434">
        <f t="shared" si="54"/>
        <v>2850817.7400008403</v>
      </c>
      <c r="AS81" s="701"/>
      <c r="AT81" s="438" t="s">
        <v>46</v>
      </c>
      <c r="AU81" s="2">
        <f t="shared" si="61"/>
        <v>0</v>
      </c>
      <c r="AV81" s="64">
        <f t="shared" si="61"/>
        <v>0</v>
      </c>
      <c r="AW81" s="64">
        <f t="shared" si="61"/>
        <v>738209.86249233515</v>
      </c>
      <c r="AX81" s="64">
        <f t="shared" si="61"/>
        <v>0</v>
      </c>
      <c r="AY81" s="64">
        <f t="shared" si="61"/>
        <v>0</v>
      </c>
      <c r="AZ81" s="64">
        <f t="shared" si="61"/>
        <v>0</v>
      </c>
      <c r="BA81" s="64">
        <f t="shared" si="61"/>
        <v>0</v>
      </c>
      <c r="BB81" s="64">
        <f t="shared" si="61"/>
        <v>0</v>
      </c>
      <c r="BC81" s="64">
        <f t="shared" si="61"/>
        <v>0</v>
      </c>
      <c r="BD81" s="64">
        <f t="shared" si="61"/>
        <v>0</v>
      </c>
      <c r="BE81" s="64">
        <f t="shared" si="61"/>
        <v>29292.78231569588</v>
      </c>
      <c r="BF81" s="376">
        <f t="shared" si="61"/>
        <v>364112.79180905089</v>
      </c>
      <c r="BG81" s="376">
        <f t="shared" si="61"/>
        <v>0</v>
      </c>
      <c r="BH81" s="376">
        <f t="shared" si="61"/>
        <v>0</v>
      </c>
      <c r="BI81" s="376">
        <f t="shared" si="61"/>
        <v>0</v>
      </c>
      <c r="BJ81" s="376">
        <f t="shared" si="61"/>
        <v>0</v>
      </c>
      <c r="BK81" s="376">
        <f t="shared" si="61"/>
        <v>0</v>
      </c>
      <c r="BL81" s="376">
        <f t="shared" si="61"/>
        <v>0</v>
      </c>
      <c r="BM81" s="434">
        <f t="shared" si="56"/>
        <v>1131615.436617082</v>
      </c>
      <c r="BO81" s="701"/>
      <c r="BP81" s="438" t="s">
        <v>46</v>
      </c>
      <c r="BQ81" s="2">
        <f t="shared" si="62"/>
        <v>0</v>
      </c>
      <c r="BR81" s="64">
        <f t="shared" si="62"/>
        <v>0</v>
      </c>
      <c r="BS81" s="64">
        <f t="shared" si="62"/>
        <v>0</v>
      </c>
      <c r="BT81" s="64">
        <f t="shared" si="62"/>
        <v>0</v>
      </c>
      <c r="BU81" s="64">
        <f t="shared" si="62"/>
        <v>0</v>
      </c>
      <c r="BV81" s="64">
        <f t="shared" si="62"/>
        <v>0</v>
      </c>
      <c r="BW81" s="64">
        <f t="shared" si="62"/>
        <v>0</v>
      </c>
      <c r="BX81" s="64">
        <f t="shared" si="62"/>
        <v>0</v>
      </c>
      <c r="BY81" s="64">
        <f t="shared" si="62"/>
        <v>0</v>
      </c>
      <c r="BZ81" s="64">
        <f t="shared" si="62"/>
        <v>0</v>
      </c>
      <c r="CA81" s="64">
        <f t="shared" si="62"/>
        <v>0</v>
      </c>
      <c r="CB81" s="376">
        <f t="shared" si="62"/>
        <v>0</v>
      </c>
      <c r="CC81" s="376">
        <f t="shared" si="62"/>
        <v>0</v>
      </c>
      <c r="CD81" s="376">
        <f t="shared" si="62"/>
        <v>0</v>
      </c>
      <c r="CE81" s="376">
        <f t="shared" si="62"/>
        <v>0</v>
      </c>
      <c r="CF81" s="376">
        <f t="shared" si="62"/>
        <v>0</v>
      </c>
      <c r="CG81" s="376">
        <f t="shared" si="62"/>
        <v>0</v>
      </c>
      <c r="CH81" s="376">
        <f t="shared" si="62"/>
        <v>0</v>
      </c>
      <c r="CI81" s="434">
        <f t="shared" si="58"/>
        <v>0</v>
      </c>
    </row>
    <row r="82" spans="1:88" ht="15.95" customHeight="1" thickBot="1" x14ac:dyDescent="0.3">
      <c r="A82" s="702"/>
      <c r="B82" s="438" t="s">
        <v>45</v>
      </c>
      <c r="C82" s="2">
        <f t="shared" si="59"/>
        <v>0</v>
      </c>
      <c r="D82" s="64">
        <f t="shared" si="59"/>
        <v>0</v>
      </c>
      <c r="E82" s="64">
        <f t="shared" si="59"/>
        <v>0</v>
      </c>
      <c r="F82" s="64">
        <f t="shared" si="59"/>
        <v>0</v>
      </c>
      <c r="G82" s="64">
        <f t="shared" si="59"/>
        <v>0</v>
      </c>
      <c r="H82" s="64">
        <f t="shared" si="59"/>
        <v>0</v>
      </c>
      <c r="I82" s="64">
        <f t="shared" si="59"/>
        <v>0</v>
      </c>
      <c r="J82" s="64">
        <f t="shared" si="59"/>
        <v>0</v>
      </c>
      <c r="K82" s="64">
        <f t="shared" si="59"/>
        <v>0</v>
      </c>
      <c r="L82" s="64">
        <f t="shared" si="59"/>
        <v>0</v>
      </c>
      <c r="M82" s="64">
        <f t="shared" si="59"/>
        <v>0</v>
      </c>
      <c r="N82" s="376">
        <f t="shared" si="59"/>
        <v>0</v>
      </c>
      <c r="O82" s="376">
        <f t="shared" si="59"/>
        <v>0</v>
      </c>
      <c r="P82" s="376">
        <f t="shared" si="59"/>
        <v>0</v>
      </c>
      <c r="Q82" s="376">
        <f t="shared" si="59"/>
        <v>0</v>
      </c>
      <c r="R82" s="376">
        <f t="shared" si="59"/>
        <v>0</v>
      </c>
      <c r="S82" s="376">
        <f t="shared" si="59"/>
        <v>0</v>
      </c>
      <c r="T82" s="376">
        <f t="shared" si="59"/>
        <v>0</v>
      </c>
      <c r="U82" s="434">
        <f t="shared" si="52"/>
        <v>0</v>
      </c>
      <c r="V82" s="400">
        <f>SUM(U70:U82)</f>
        <v>2740427.6086948328</v>
      </c>
      <c r="W82" s="702"/>
      <c r="X82" s="438" t="s">
        <v>45</v>
      </c>
      <c r="Y82" s="2">
        <f t="shared" si="60"/>
        <v>0</v>
      </c>
      <c r="Z82" s="64">
        <f t="shared" si="60"/>
        <v>0</v>
      </c>
      <c r="AA82" s="64">
        <f t="shared" si="60"/>
        <v>0</v>
      </c>
      <c r="AB82" s="64">
        <f t="shared" si="60"/>
        <v>0</v>
      </c>
      <c r="AC82" s="64">
        <f t="shared" si="60"/>
        <v>0</v>
      </c>
      <c r="AD82" s="64">
        <f t="shared" si="60"/>
        <v>0</v>
      </c>
      <c r="AE82" s="64">
        <f t="shared" si="60"/>
        <v>0</v>
      </c>
      <c r="AF82" s="64">
        <f t="shared" si="60"/>
        <v>0</v>
      </c>
      <c r="AG82" s="64">
        <f t="shared" si="60"/>
        <v>0</v>
      </c>
      <c r="AH82" s="64">
        <f t="shared" si="60"/>
        <v>0</v>
      </c>
      <c r="AI82" s="64">
        <f t="shared" si="60"/>
        <v>0</v>
      </c>
      <c r="AJ82" s="376">
        <f t="shared" si="60"/>
        <v>0</v>
      </c>
      <c r="AK82" s="376">
        <f t="shared" si="60"/>
        <v>0</v>
      </c>
      <c r="AL82" s="376">
        <f t="shared" si="60"/>
        <v>0</v>
      </c>
      <c r="AM82" s="376">
        <f t="shared" si="60"/>
        <v>0</v>
      </c>
      <c r="AN82" s="376">
        <f t="shared" si="60"/>
        <v>0</v>
      </c>
      <c r="AO82" s="376">
        <f t="shared" si="60"/>
        <v>0</v>
      </c>
      <c r="AP82" s="376">
        <f t="shared" si="60"/>
        <v>0</v>
      </c>
      <c r="AQ82" s="434">
        <f t="shared" si="54"/>
        <v>0</v>
      </c>
      <c r="AR82" s="400">
        <f>SUM(AQ70:AQ82)</f>
        <v>26003074.494097847</v>
      </c>
      <c r="AS82" s="702"/>
      <c r="AT82" s="438" t="s">
        <v>45</v>
      </c>
      <c r="AU82" s="2">
        <f t="shared" si="61"/>
        <v>0</v>
      </c>
      <c r="AV82" s="64">
        <f t="shared" si="61"/>
        <v>0</v>
      </c>
      <c r="AW82" s="64">
        <f t="shared" si="61"/>
        <v>0</v>
      </c>
      <c r="AX82" s="64">
        <f t="shared" si="61"/>
        <v>0</v>
      </c>
      <c r="AY82" s="64">
        <f t="shared" si="61"/>
        <v>0</v>
      </c>
      <c r="AZ82" s="64">
        <f t="shared" si="61"/>
        <v>0</v>
      </c>
      <c r="BA82" s="64">
        <f t="shared" si="61"/>
        <v>0</v>
      </c>
      <c r="BB82" s="64">
        <f t="shared" si="61"/>
        <v>0</v>
      </c>
      <c r="BC82" s="64">
        <f t="shared" si="61"/>
        <v>0</v>
      </c>
      <c r="BD82" s="64">
        <f t="shared" si="61"/>
        <v>0</v>
      </c>
      <c r="BE82" s="64">
        <f t="shared" si="61"/>
        <v>0</v>
      </c>
      <c r="BF82" s="376">
        <f t="shared" si="61"/>
        <v>0</v>
      </c>
      <c r="BG82" s="376">
        <f t="shared" si="61"/>
        <v>0</v>
      </c>
      <c r="BH82" s="376">
        <f t="shared" si="61"/>
        <v>0</v>
      </c>
      <c r="BI82" s="376">
        <f t="shared" si="61"/>
        <v>0</v>
      </c>
      <c r="BJ82" s="376">
        <f t="shared" si="61"/>
        <v>0</v>
      </c>
      <c r="BK82" s="376">
        <f t="shared" si="61"/>
        <v>0</v>
      </c>
      <c r="BL82" s="376">
        <f t="shared" si="61"/>
        <v>0</v>
      </c>
      <c r="BM82" s="434">
        <f t="shared" si="56"/>
        <v>0</v>
      </c>
      <c r="BN82" s="400">
        <f>SUM(BM70:BM82)</f>
        <v>10304947.75302357</v>
      </c>
      <c r="BO82" s="702"/>
      <c r="BP82" s="438" t="s">
        <v>45</v>
      </c>
      <c r="BQ82" s="2">
        <f t="shared" si="62"/>
        <v>0</v>
      </c>
      <c r="BR82" s="64">
        <f t="shared" si="62"/>
        <v>0</v>
      </c>
      <c r="BS82" s="64">
        <f t="shared" si="62"/>
        <v>0</v>
      </c>
      <c r="BT82" s="64">
        <f t="shared" si="62"/>
        <v>0</v>
      </c>
      <c r="BU82" s="64">
        <f t="shared" si="62"/>
        <v>0</v>
      </c>
      <c r="BV82" s="64">
        <f t="shared" si="62"/>
        <v>0</v>
      </c>
      <c r="BW82" s="64">
        <f t="shared" si="62"/>
        <v>0</v>
      </c>
      <c r="BX82" s="64">
        <f t="shared" si="62"/>
        <v>0</v>
      </c>
      <c r="BY82" s="64">
        <f t="shared" si="62"/>
        <v>0</v>
      </c>
      <c r="BZ82" s="64">
        <f t="shared" si="62"/>
        <v>0</v>
      </c>
      <c r="CA82" s="64">
        <f t="shared" si="62"/>
        <v>0</v>
      </c>
      <c r="CB82" s="376">
        <f t="shared" si="62"/>
        <v>0</v>
      </c>
      <c r="CC82" s="376">
        <f t="shared" si="62"/>
        <v>0</v>
      </c>
      <c r="CD82" s="376">
        <f t="shared" si="62"/>
        <v>0</v>
      </c>
      <c r="CE82" s="376">
        <f t="shared" si="62"/>
        <v>0</v>
      </c>
      <c r="CF82" s="376">
        <f t="shared" si="62"/>
        <v>0</v>
      </c>
      <c r="CG82" s="376">
        <f t="shared" si="62"/>
        <v>0</v>
      </c>
      <c r="CH82" s="376">
        <f t="shared" si="62"/>
        <v>0</v>
      </c>
      <c r="CI82" s="434">
        <f t="shared" si="58"/>
        <v>0</v>
      </c>
      <c r="CJ82" s="400">
        <f>SUM(CI70:CI82)</f>
        <v>809964.92930281546</v>
      </c>
    </row>
    <row r="83" spans="1:88" ht="15.95" customHeight="1" thickBot="1" x14ac:dyDescent="0.3">
      <c r="A83"/>
      <c r="B83" s="47" t="s">
        <v>41</v>
      </c>
      <c r="C83" s="152">
        <f>SUM(C70:C82)</f>
        <v>0</v>
      </c>
      <c r="D83" s="152">
        <f t="shared" ref="D83:T83" si="63">SUM(D70:D82)</f>
        <v>0</v>
      </c>
      <c r="E83" s="152">
        <f t="shared" si="63"/>
        <v>251580.08198837761</v>
      </c>
      <c r="F83" s="152">
        <f t="shared" si="63"/>
        <v>112973.27291707645</v>
      </c>
      <c r="G83" s="152">
        <f t="shared" si="63"/>
        <v>12018.489576205468</v>
      </c>
      <c r="H83" s="152">
        <f t="shared" si="63"/>
        <v>12023.780568754975</v>
      </c>
      <c r="I83" s="152">
        <f t="shared" si="63"/>
        <v>435279.37506285339</v>
      </c>
      <c r="J83" s="152">
        <f t="shared" si="63"/>
        <v>196664.87031704304</v>
      </c>
      <c r="K83" s="152">
        <f t="shared" si="63"/>
        <v>554633.58499463543</v>
      </c>
      <c r="L83" s="152">
        <f t="shared" si="63"/>
        <v>212545.78445438869</v>
      </c>
      <c r="M83" s="152">
        <f t="shared" si="63"/>
        <v>70938.188713118681</v>
      </c>
      <c r="N83" s="387">
        <f t="shared" si="63"/>
        <v>881770.18010237906</v>
      </c>
      <c r="O83" s="387">
        <f t="shared" si="63"/>
        <v>0</v>
      </c>
      <c r="P83" s="387">
        <f t="shared" si="63"/>
        <v>0</v>
      </c>
      <c r="Q83" s="387">
        <f t="shared" si="63"/>
        <v>0</v>
      </c>
      <c r="R83" s="387">
        <f t="shared" si="63"/>
        <v>0</v>
      </c>
      <c r="S83" s="387">
        <f t="shared" si="63"/>
        <v>0</v>
      </c>
      <c r="T83" s="387">
        <f t="shared" si="63"/>
        <v>0</v>
      </c>
      <c r="U83" s="435">
        <f t="shared" si="52"/>
        <v>2740427.6086948328</v>
      </c>
      <c r="V83" s="389" t="str">
        <f>IF(U83=V82,"ok","ERROR")</f>
        <v>ok</v>
      </c>
      <c r="X83" s="47" t="s">
        <v>41</v>
      </c>
      <c r="Y83" s="152">
        <f>SUM(Y70:Y82)</f>
        <v>0</v>
      </c>
      <c r="Z83" s="152">
        <f t="shared" ref="Z83:AP83" si="64">SUM(Z70:Z82)</f>
        <v>0</v>
      </c>
      <c r="AA83" s="152">
        <f t="shared" si="64"/>
        <v>446729.0829399869</v>
      </c>
      <c r="AB83" s="152">
        <f t="shared" si="64"/>
        <v>229676.69558155542</v>
      </c>
      <c r="AC83" s="152">
        <f t="shared" si="64"/>
        <v>3234322.8990993951</v>
      </c>
      <c r="AD83" s="152">
        <f t="shared" si="64"/>
        <v>3425020.8525687316</v>
      </c>
      <c r="AE83" s="152">
        <f t="shared" si="64"/>
        <v>2515082.5676451805</v>
      </c>
      <c r="AF83" s="152">
        <f t="shared" si="64"/>
        <v>3437805.2133164778</v>
      </c>
      <c r="AG83" s="152">
        <f t="shared" si="64"/>
        <v>879856.34678332822</v>
      </c>
      <c r="AH83" s="152">
        <f t="shared" si="64"/>
        <v>2794624.2225095662</v>
      </c>
      <c r="AI83" s="152">
        <f t="shared" si="64"/>
        <v>673110.6487655472</v>
      </c>
      <c r="AJ83" s="387">
        <f t="shared" si="64"/>
        <v>8366845.9648880754</v>
      </c>
      <c r="AK83" s="387">
        <f t="shared" si="64"/>
        <v>0</v>
      </c>
      <c r="AL83" s="387">
        <f t="shared" si="64"/>
        <v>0</v>
      </c>
      <c r="AM83" s="387">
        <f t="shared" si="64"/>
        <v>0</v>
      </c>
      <c r="AN83" s="387">
        <f t="shared" si="64"/>
        <v>0</v>
      </c>
      <c r="AO83" s="387">
        <f t="shared" si="64"/>
        <v>0</v>
      </c>
      <c r="AP83" s="387">
        <f t="shared" si="64"/>
        <v>0</v>
      </c>
      <c r="AQ83" s="435">
        <f t="shared" si="54"/>
        <v>26003074.494097844</v>
      </c>
      <c r="AR83" s="389" t="str">
        <f>IF(AQ83=AR82,"ok","ERROR")</f>
        <v>ok</v>
      </c>
      <c r="AT83" s="47" t="s">
        <v>41</v>
      </c>
      <c r="AU83" s="152">
        <f>SUM(AU70:AU82)</f>
        <v>0</v>
      </c>
      <c r="AV83" s="152">
        <f t="shared" ref="AV83:BL83" si="65">SUM(AV70:AV82)</f>
        <v>0</v>
      </c>
      <c r="AW83" s="152">
        <f t="shared" si="65"/>
        <v>935365.4723683449</v>
      </c>
      <c r="AX83" s="152">
        <f t="shared" si="65"/>
        <v>0</v>
      </c>
      <c r="AY83" s="152">
        <f t="shared" si="65"/>
        <v>261803.60234216278</v>
      </c>
      <c r="AZ83" s="152">
        <f t="shared" si="65"/>
        <v>973587.60254598456</v>
      </c>
      <c r="BA83" s="152">
        <f t="shared" si="65"/>
        <v>3829259.2970917639</v>
      </c>
      <c r="BB83" s="152">
        <f t="shared" si="65"/>
        <v>0</v>
      </c>
      <c r="BC83" s="152">
        <f t="shared" si="65"/>
        <v>68355.655495220111</v>
      </c>
      <c r="BD83" s="152">
        <f t="shared" si="65"/>
        <v>654065.88522938569</v>
      </c>
      <c r="BE83" s="152">
        <f t="shared" si="65"/>
        <v>266751.92078179732</v>
      </c>
      <c r="BF83" s="387">
        <f t="shared" si="65"/>
        <v>3315758.317168911</v>
      </c>
      <c r="BG83" s="387">
        <f t="shared" si="65"/>
        <v>0</v>
      </c>
      <c r="BH83" s="387">
        <f t="shared" si="65"/>
        <v>0</v>
      </c>
      <c r="BI83" s="387">
        <f t="shared" si="65"/>
        <v>0</v>
      </c>
      <c r="BJ83" s="387">
        <f t="shared" si="65"/>
        <v>0</v>
      </c>
      <c r="BK83" s="387">
        <f t="shared" si="65"/>
        <v>0</v>
      </c>
      <c r="BL83" s="387">
        <f t="shared" si="65"/>
        <v>0</v>
      </c>
      <c r="BM83" s="435">
        <f t="shared" si="56"/>
        <v>10304947.75302357</v>
      </c>
      <c r="BN83" s="389" t="str">
        <f>IF(BM83=BN82,"ok","ERROR")</f>
        <v>ok</v>
      </c>
      <c r="BP83" s="47" t="s">
        <v>41</v>
      </c>
      <c r="BQ83" s="152">
        <f>SUM(BQ70:BQ82)</f>
        <v>0</v>
      </c>
      <c r="BR83" s="152">
        <f t="shared" ref="BR83:CH83" si="66">SUM(BR70:BR82)</f>
        <v>0</v>
      </c>
      <c r="BS83" s="152">
        <f t="shared" si="66"/>
        <v>502883.70961604349</v>
      </c>
      <c r="BT83" s="152">
        <f t="shared" si="66"/>
        <v>0</v>
      </c>
      <c r="BU83" s="152">
        <f t="shared" si="66"/>
        <v>0</v>
      </c>
      <c r="BV83" s="152">
        <f t="shared" si="66"/>
        <v>25497.293096074907</v>
      </c>
      <c r="BW83" s="152">
        <f t="shared" si="66"/>
        <v>0</v>
      </c>
      <c r="BX83" s="152">
        <f t="shared" si="66"/>
        <v>0</v>
      </c>
      <c r="BY83" s="152">
        <f t="shared" si="66"/>
        <v>0</v>
      </c>
      <c r="BZ83" s="152">
        <f t="shared" si="66"/>
        <v>0</v>
      </c>
      <c r="CA83" s="152">
        <f t="shared" si="66"/>
        <v>20966.598359901895</v>
      </c>
      <c r="CB83" s="387">
        <f t="shared" si="66"/>
        <v>260617.32823079516</v>
      </c>
      <c r="CC83" s="387">
        <f t="shared" si="66"/>
        <v>0</v>
      </c>
      <c r="CD83" s="387">
        <f t="shared" si="66"/>
        <v>0</v>
      </c>
      <c r="CE83" s="387">
        <f t="shared" si="66"/>
        <v>0</v>
      </c>
      <c r="CF83" s="387">
        <f t="shared" si="66"/>
        <v>0</v>
      </c>
      <c r="CG83" s="387">
        <f t="shared" si="66"/>
        <v>0</v>
      </c>
      <c r="CH83" s="387">
        <f t="shared" si="66"/>
        <v>0</v>
      </c>
      <c r="CI83" s="435">
        <f t="shared" si="58"/>
        <v>809964.92930281558</v>
      </c>
      <c r="CJ83" s="389" t="str">
        <f>IF(CI83=CJ82,"ok","ERROR")</f>
        <v>ERROR</v>
      </c>
    </row>
    <row r="84" spans="1:88" ht="15.95" customHeight="1" thickBot="1" x14ac:dyDescent="0.3">
      <c r="A84"/>
      <c r="U84" s="3">
        <f>SUM(C115:T115)</f>
        <v>0</v>
      </c>
      <c r="AQ84" s="3">
        <f>SUM(Y115:AP115)</f>
        <v>0</v>
      </c>
      <c r="BM84" s="3">
        <f>SUM(AU115:BL115)</f>
        <v>0</v>
      </c>
      <c r="CI84" s="3">
        <f>SUM(BQ115:CH115)</f>
        <v>0</v>
      </c>
    </row>
    <row r="85" spans="1:88" ht="15.95" customHeight="1" thickBot="1" x14ac:dyDescent="0.3">
      <c r="A85" s="396" t="s">
        <v>253</v>
      </c>
      <c r="B85" s="181" t="s">
        <v>34</v>
      </c>
      <c r="C85" s="368">
        <f>C$3</f>
        <v>46023</v>
      </c>
      <c r="D85" s="368">
        <f t="shared" ref="D85:T85" si="67">D$3</f>
        <v>46054</v>
      </c>
      <c r="E85" s="368">
        <f t="shared" si="67"/>
        <v>46082</v>
      </c>
      <c r="F85" s="368">
        <f t="shared" si="67"/>
        <v>46113</v>
      </c>
      <c r="G85" s="368">
        <f t="shared" si="67"/>
        <v>46143</v>
      </c>
      <c r="H85" s="368">
        <f t="shared" si="67"/>
        <v>46174</v>
      </c>
      <c r="I85" s="368">
        <f t="shared" si="67"/>
        <v>46204</v>
      </c>
      <c r="J85" s="368">
        <f t="shared" si="67"/>
        <v>46235</v>
      </c>
      <c r="K85" s="368">
        <f t="shared" si="67"/>
        <v>46266</v>
      </c>
      <c r="L85" s="368">
        <f t="shared" si="67"/>
        <v>46296</v>
      </c>
      <c r="M85" s="368">
        <f t="shared" si="67"/>
        <v>46327</v>
      </c>
      <c r="N85" s="369">
        <f t="shared" si="67"/>
        <v>46357</v>
      </c>
      <c r="O85" s="369">
        <f t="shared" si="67"/>
        <v>46388</v>
      </c>
      <c r="P85" s="369">
        <f t="shared" si="67"/>
        <v>46419</v>
      </c>
      <c r="Q85" s="369">
        <f t="shared" si="67"/>
        <v>46447</v>
      </c>
      <c r="R85" s="369">
        <f t="shared" si="67"/>
        <v>46478</v>
      </c>
      <c r="S85" s="369">
        <f t="shared" si="67"/>
        <v>46508</v>
      </c>
      <c r="T85" s="369">
        <f t="shared" si="67"/>
        <v>46539</v>
      </c>
      <c r="U85" s="432" t="s">
        <v>32</v>
      </c>
      <c r="W85" s="396" t="s">
        <v>253</v>
      </c>
      <c r="X85" s="181" t="s">
        <v>34</v>
      </c>
      <c r="Y85" s="368">
        <f>Y$3</f>
        <v>46023</v>
      </c>
      <c r="Z85" s="368">
        <f t="shared" ref="Z85:AP85" si="68">Z$3</f>
        <v>46054</v>
      </c>
      <c r="AA85" s="368">
        <f t="shared" si="68"/>
        <v>46082</v>
      </c>
      <c r="AB85" s="368">
        <f t="shared" si="68"/>
        <v>46113</v>
      </c>
      <c r="AC85" s="368">
        <f t="shared" si="68"/>
        <v>46143</v>
      </c>
      <c r="AD85" s="368">
        <f t="shared" si="68"/>
        <v>46174</v>
      </c>
      <c r="AE85" s="368">
        <f t="shared" si="68"/>
        <v>46204</v>
      </c>
      <c r="AF85" s="368">
        <f t="shared" si="68"/>
        <v>46235</v>
      </c>
      <c r="AG85" s="368">
        <f t="shared" si="68"/>
        <v>46266</v>
      </c>
      <c r="AH85" s="368">
        <f t="shared" si="68"/>
        <v>46296</v>
      </c>
      <c r="AI85" s="368">
        <f t="shared" si="68"/>
        <v>46327</v>
      </c>
      <c r="AJ85" s="369">
        <f t="shared" si="68"/>
        <v>46357</v>
      </c>
      <c r="AK85" s="369">
        <f t="shared" si="68"/>
        <v>46388</v>
      </c>
      <c r="AL85" s="369">
        <f t="shared" si="68"/>
        <v>46419</v>
      </c>
      <c r="AM85" s="369">
        <f t="shared" si="68"/>
        <v>46447</v>
      </c>
      <c r="AN85" s="369">
        <f t="shared" si="68"/>
        <v>46478</v>
      </c>
      <c r="AO85" s="369">
        <f t="shared" si="68"/>
        <v>46508</v>
      </c>
      <c r="AP85" s="369">
        <f t="shared" si="68"/>
        <v>46539</v>
      </c>
      <c r="AQ85" s="432" t="s">
        <v>32</v>
      </c>
      <c r="AS85" s="396" t="s">
        <v>253</v>
      </c>
      <c r="AT85" s="181" t="s">
        <v>34</v>
      </c>
      <c r="AU85" s="368">
        <f>AU$3</f>
        <v>46023</v>
      </c>
      <c r="AV85" s="368">
        <f t="shared" ref="AV85:BL85" si="69">AV$3</f>
        <v>46054</v>
      </c>
      <c r="AW85" s="368">
        <f t="shared" si="69"/>
        <v>46082</v>
      </c>
      <c r="AX85" s="368">
        <f t="shared" si="69"/>
        <v>46113</v>
      </c>
      <c r="AY85" s="368">
        <f t="shared" si="69"/>
        <v>46143</v>
      </c>
      <c r="AZ85" s="368">
        <f t="shared" si="69"/>
        <v>46174</v>
      </c>
      <c r="BA85" s="368">
        <f t="shared" si="69"/>
        <v>46204</v>
      </c>
      <c r="BB85" s="368">
        <f t="shared" si="69"/>
        <v>46235</v>
      </c>
      <c r="BC85" s="368">
        <f t="shared" si="69"/>
        <v>46266</v>
      </c>
      <c r="BD85" s="368">
        <f t="shared" si="69"/>
        <v>46296</v>
      </c>
      <c r="BE85" s="368">
        <f t="shared" si="69"/>
        <v>46327</v>
      </c>
      <c r="BF85" s="369">
        <f t="shared" si="69"/>
        <v>46357</v>
      </c>
      <c r="BG85" s="369">
        <f t="shared" si="69"/>
        <v>46388</v>
      </c>
      <c r="BH85" s="369">
        <f t="shared" si="69"/>
        <v>46419</v>
      </c>
      <c r="BI85" s="369">
        <f t="shared" si="69"/>
        <v>46447</v>
      </c>
      <c r="BJ85" s="369">
        <f t="shared" si="69"/>
        <v>46478</v>
      </c>
      <c r="BK85" s="369">
        <f t="shared" si="69"/>
        <v>46508</v>
      </c>
      <c r="BL85" s="369">
        <f t="shared" si="69"/>
        <v>46539</v>
      </c>
      <c r="BM85" s="432" t="s">
        <v>32</v>
      </c>
      <c r="BO85" s="396" t="s">
        <v>253</v>
      </c>
      <c r="BP85" s="181" t="s">
        <v>34</v>
      </c>
      <c r="BQ85" s="368">
        <f>BQ$3</f>
        <v>46023</v>
      </c>
      <c r="BR85" s="368">
        <f t="shared" ref="BR85:CH85" si="70">BR$3</f>
        <v>46054</v>
      </c>
      <c r="BS85" s="368">
        <f t="shared" si="70"/>
        <v>46082</v>
      </c>
      <c r="BT85" s="368">
        <f t="shared" si="70"/>
        <v>46113</v>
      </c>
      <c r="BU85" s="368">
        <f t="shared" si="70"/>
        <v>46143</v>
      </c>
      <c r="BV85" s="368">
        <f t="shared" si="70"/>
        <v>46174</v>
      </c>
      <c r="BW85" s="368">
        <f t="shared" si="70"/>
        <v>46204</v>
      </c>
      <c r="BX85" s="368">
        <f t="shared" si="70"/>
        <v>46235</v>
      </c>
      <c r="BY85" s="368">
        <f t="shared" si="70"/>
        <v>46266</v>
      </c>
      <c r="BZ85" s="368">
        <f t="shared" si="70"/>
        <v>46296</v>
      </c>
      <c r="CA85" s="368">
        <f t="shared" si="70"/>
        <v>46327</v>
      </c>
      <c r="CB85" s="369">
        <f t="shared" si="70"/>
        <v>46357</v>
      </c>
      <c r="CC85" s="369">
        <f t="shared" si="70"/>
        <v>46388</v>
      </c>
      <c r="CD85" s="369">
        <f t="shared" si="70"/>
        <v>46419</v>
      </c>
      <c r="CE85" s="369">
        <f t="shared" si="70"/>
        <v>46447</v>
      </c>
      <c r="CF85" s="369">
        <f t="shared" si="70"/>
        <v>46478</v>
      </c>
      <c r="CG85" s="369">
        <f t="shared" si="70"/>
        <v>46508</v>
      </c>
      <c r="CH85" s="369">
        <f t="shared" si="70"/>
        <v>46539</v>
      </c>
      <c r="CI85" s="432" t="s">
        <v>32</v>
      </c>
    </row>
    <row r="86" spans="1:88" ht="15.95" customHeight="1" x14ac:dyDescent="0.25">
      <c r="A86" s="656" t="s">
        <v>156</v>
      </c>
      <c r="B86" s="437" t="s">
        <v>57</v>
      </c>
      <c r="C86" s="51">
        <f t="shared" ref="C86:T86" si="71">C4+C52</f>
        <v>0</v>
      </c>
      <c r="D86" s="185">
        <f t="shared" si="71"/>
        <v>0</v>
      </c>
      <c r="E86" s="185">
        <f t="shared" si="71"/>
        <v>0</v>
      </c>
      <c r="F86" s="185">
        <f t="shared" si="71"/>
        <v>0</v>
      </c>
      <c r="G86" s="185">
        <f t="shared" si="71"/>
        <v>0</v>
      </c>
      <c r="H86" s="185">
        <f t="shared" si="71"/>
        <v>0</v>
      </c>
      <c r="I86" s="185">
        <f t="shared" si="71"/>
        <v>0</v>
      </c>
      <c r="J86" s="185">
        <f t="shared" si="71"/>
        <v>0</v>
      </c>
      <c r="K86" s="185">
        <f t="shared" si="71"/>
        <v>0</v>
      </c>
      <c r="L86" s="185">
        <f t="shared" si="71"/>
        <v>0</v>
      </c>
      <c r="M86" s="185">
        <f t="shared" si="71"/>
        <v>0</v>
      </c>
      <c r="N86" s="373">
        <f t="shared" si="71"/>
        <v>0</v>
      </c>
      <c r="O86" s="373">
        <f t="shared" si="71"/>
        <v>0</v>
      </c>
      <c r="P86" s="373">
        <f t="shared" si="71"/>
        <v>0</v>
      </c>
      <c r="Q86" s="373">
        <f t="shared" si="71"/>
        <v>0</v>
      </c>
      <c r="R86" s="373">
        <f t="shared" si="71"/>
        <v>0</v>
      </c>
      <c r="S86" s="373">
        <f t="shared" si="71"/>
        <v>0</v>
      </c>
      <c r="T86" s="373">
        <f t="shared" si="71"/>
        <v>0</v>
      </c>
      <c r="U86" s="433">
        <f t="shared" ref="U86:U99" si="72">SUM(C86:T86)</f>
        <v>0</v>
      </c>
      <c r="W86" s="656" t="s">
        <v>156</v>
      </c>
      <c r="X86" s="437" t="s">
        <v>57</v>
      </c>
      <c r="Y86" s="51">
        <f t="shared" ref="Y86:AP86" si="73">Y4+Y52</f>
        <v>0</v>
      </c>
      <c r="Z86" s="185">
        <f t="shared" si="73"/>
        <v>0</v>
      </c>
      <c r="AA86" s="185">
        <f t="shared" si="73"/>
        <v>0</v>
      </c>
      <c r="AB86" s="185">
        <f t="shared" si="73"/>
        <v>0</v>
      </c>
      <c r="AC86" s="185">
        <f t="shared" si="73"/>
        <v>0</v>
      </c>
      <c r="AD86" s="185">
        <f t="shared" si="73"/>
        <v>0</v>
      </c>
      <c r="AE86" s="185">
        <f t="shared" si="73"/>
        <v>0</v>
      </c>
      <c r="AF86" s="185">
        <f t="shared" si="73"/>
        <v>0</v>
      </c>
      <c r="AG86" s="185">
        <f t="shared" si="73"/>
        <v>0</v>
      </c>
      <c r="AH86" s="185">
        <f t="shared" si="73"/>
        <v>0</v>
      </c>
      <c r="AI86" s="185">
        <f t="shared" si="73"/>
        <v>0</v>
      </c>
      <c r="AJ86" s="373">
        <f t="shared" si="73"/>
        <v>0</v>
      </c>
      <c r="AK86" s="373">
        <f t="shared" si="73"/>
        <v>0</v>
      </c>
      <c r="AL86" s="373">
        <f t="shared" si="73"/>
        <v>0</v>
      </c>
      <c r="AM86" s="373">
        <f t="shared" si="73"/>
        <v>0</v>
      </c>
      <c r="AN86" s="373">
        <f t="shared" si="73"/>
        <v>0</v>
      </c>
      <c r="AO86" s="373">
        <f t="shared" si="73"/>
        <v>0</v>
      </c>
      <c r="AP86" s="373">
        <f t="shared" si="73"/>
        <v>0</v>
      </c>
      <c r="AQ86" s="433">
        <f t="shared" ref="AQ86:AQ99" si="74">SUM(Y86:AP86)</f>
        <v>0</v>
      </c>
      <c r="AS86" s="656" t="s">
        <v>156</v>
      </c>
      <c r="AT86" s="437" t="s">
        <v>57</v>
      </c>
      <c r="AU86" s="51">
        <f t="shared" ref="AU86:BL86" si="75">AU4+AU52</f>
        <v>0</v>
      </c>
      <c r="AV86" s="185">
        <f t="shared" si="75"/>
        <v>0</v>
      </c>
      <c r="AW86" s="185">
        <f t="shared" si="75"/>
        <v>0</v>
      </c>
      <c r="AX86" s="185">
        <f t="shared" si="75"/>
        <v>0</v>
      </c>
      <c r="AY86" s="185">
        <f t="shared" si="75"/>
        <v>0</v>
      </c>
      <c r="AZ86" s="185">
        <f t="shared" si="75"/>
        <v>0</v>
      </c>
      <c r="BA86" s="185">
        <f t="shared" si="75"/>
        <v>0</v>
      </c>
      <c r="BB86" s="185">
        <f t="shared" si="75"/>
        <v>0</v>
      </c>
      <c r="BC86" s="185">
        <f t="shared" si="75"/>
        <v>0</v>
      </c>
      <c r="BD86" s="185">
        <f t="shared" si="75"/>
        <v>0</v>
      </c>
      <c r="BE86" s="185">
        <f t="shared" si="75"/>
        <v>0</v>
      </c>
      <c r="BF86" s="373">
        <f t="shared" si="75"/>
        <v>0</v>
      </c>
      <c r="BG86" s="373">
        <f t="shared" si="75"/>
        <v>0</v>
      </c>
      <c r="BH86" s="373">
        <f t="shared" si="75"/>
        <v>0</v>
      </c>
      <c r="BI86" s="373">
        <f t="shared" si="75"/>
        <v>0</v>
      </c>
      <c r="BJ86" s="373">
        <f t="shared" si="75"/>
        <v>0</v>
      </c>
      <c r="BK86" s="373">
        <f t="shared" si="75"/>
        <v>0</v>
      </c>
      <c r="BL86" s="373">
        <f t="shared" si="75"/>
        <v>0</v>
      </c>
      <c r="BM86" s="433">
        <f t="shared" ref="BM86:BM99" si="76">SUM(AU86:BL86)</f>
        <v>0</v>
      </c>
      <c r="BO86" s="656" t="s">
        <v>156</v>
      </c>
      <c r="BP86" s="437" t="s">
        <v>57</v>
      </c>
      <c r="BQ86" s="51">
        <f t="shared" ref="BQ86:CH86" si="77">BQ4+BQ52</f>
        <v>0</v>
      </c>
      <c r="BR86" s="185">
        <f t="shared" si="77"/>
        <v>0</v>
      </c>
      <c r="BS86" s="185">
        <f t="shared" si="77"/>
        <v>0</v>
      </c>
      <c r="BT86" s="185">
        <f t="shared" si="77"/>
        <v>0</v>
      </c>
      <c r="BU86" s="185">
        <f t="shared" si="77"/>
        <v>0</v>
      </c>
      <c r="BV86" s="185">
        <f t="shared" si="77"/>
        <v>0</v>
      </c>
      <c r="BW86" s="185">
        <f t="shared" si="77"/>
        <v>0</v>
      </c>
      <c r="BX86" s="185">
        <f t="shared" si="77"/>
        <v>0</v>
      </c>
      <c r="BY86" s="185">
        <f t="shared" si="77"/>
        <v>0</v>
      </c>
      <c r="BZ86" s="185">
        <f t="shared" si="77"/>
        <v>0</v>
      </c>
      <c r="CA86" s="185">
        <f t="shared" si="77"/>
        <v>0</v>
      </c>
      <c r="CB86" s="373">
        <f t="shared" si="77"/>
        <v>0</v>
      </c>
      <c r="CC86" s="373">
        <f t="shared" si="77"/>
        <v>0</v>
      </c>
      <c r="CD86" s="373">
        <f t="shared" si="77"/>
        <v>0</v>
      </c>
      <c r="CE86" s="373">
        <f t="shared" si="77"/>
        <v>0</v>
      </c>
      <c r="CF86" s="373">
        <f t="shared" si="77"/>
        <v>0</v>
      </c>
      <c r="CG86" s="373">
        <f t="shared" si="77"/>
        <v>0</v>
      </c>
      <c r="CH86" s="373">
        <f t="shared" si="77"/>
        <v>0</v>
      </c>
      <c r="CI86" s="433">
        <f t="shared" ref="CI86:CI99" si="78">SUM(BQ86:CH86)</f>
        <v>0</v>
      </c>
    </row>
    <row r="87" spans="1:88" ht="15.95" customHeight="1" x14ac:dyDescent="0.25">
      <c r="A87" s="657"/>
      <c r="B87" s="438" t="s">
        <v>56</v>
      </c>
      <c r="C87" s="2">
        <f t="shared" ref="C87:T87" si="79">C5+C53</f>
        <v>0</v>
      </c>
      <c r="D87" s="64">
        <f t="shared" si="79"/>
        <v>0</v>
      </c>
      <c r="E87" s="64">
        <f t="shared" si="79"/>
        <v>0</v>
      </c>
      <c r="F87" s="64">
        <f t="shared" si="79"/>
        <v>0</v>
      </c>
      <c r="G87" s="64">
        <f t="shared" si="79"/>
        <v>0</v>
      </c>
      <c r="H87" s="64">
        <f t="shared" si="79"/>
        <v>0</v>
      </c>
      <c r="I87" s="64">
        <f t="shared" si="79"/>
        <v>0</v>
      </c>
      <c r="J87" s="64">
        <f t="shared" si="79"/>
        <v>0</v>
      </c>
      <c r="K87" s="64">
        <f t="shared" si="79"/>
        <v>0</v>
      </c>
      <c r="L87" s="64">
        <f t="shared" si="79"/>
        <v>0</v>
      </c>
      <c r="M87" s="64">
        <f t="shared" si="79"/>
        <v>0</v>
      </c>
      <c r="N87" s="376">
        <f t="shared" si="79"/>
        <v>0</v>
      </c>
      <c r="O87" s="376">
        <f t="shared" si="79"/>
        <v>0</v>
      </c>
      <c r="P87" s="376">
        <f t="shared" si="79"/>
        <v>0</v>
      </c>
      <c r="Q87" s="376">
        <f t="shared" si="79"/>
        <v>0</v>
      </c>
      <c r="R87" s="376">
        <f t="shared" si="79"/>
        <v>0</v>
      </c>
      <c r="S87" s="376">
        <f t="shared" si="79"/>
        <v>0</v>
      </c>
      <c r="T87" s="376">
        <f t="shared" si="79"/>
        <v>0</v>
      </c>
      <c r="U87" s="434">
        <f t="shared" si="72"/>
        <v>0</v>
      </c>
      <c r="W87" s="657"/>
      <c r="X87" s="438" t="s">
        <v>56</v>
      </c>
      <c r="Y87" s="2">
        <f t="shared" ref="Y87:AP87" si="80">Y5+Y53</f>
        <v>0</v>
      </c>
      <c r="Z87" s="64">
        <f t="shared" si="80"/>
        <v>0</v>
      </c>
      <c r="AA87" s="64">
        <f t="shared" si="80"/>
        <v>0</v>
      </c>
      <c r="AB87" s="64">
        <f t="shared" si="80"/>
        <v>0</v>
      </c>
      <c r="AC87" s="64">
        <f t="shared" si="80"/>
        <v>0</v>
      </c>
      <c r="AD87" s="64">
        <f t="shared" si="80"/>
        <v>0</v>
      </c>
      <c r="AE87" s="64">
        <f t="shared" si="80"/>
        <v>0</v>
      </c>
      <c r="AF87" s="64">
        <f t="shared" si="80"/>
        <v>0</v>
      </c>
      <c r="AG87" s="64">
        <f t="shared" si="80"/>
        <v>0</v>
      </c>
      <c r="AH87" s="64">
        <f t="shared" si="80"/>
        <v>0</v>
      </c>
      <c r="AI87" s="64">
        <f t="shared" si="80"/>
        <v>0</v>
      </c>
      <c r="AJ87" s="376">
        <f t="shared" si="80"/>
        <v>0</v>
      </c>
      <c r="AK87" s="376">
        <f t="shared" si="80"/>
        <v>0</v>
      </c>
      <c r="AL87" s="376">
        <f t="shared" si="80"/>
        <v>0</v>
      </c>
      <c r="AM87" s="376">
        <f t="shared" si="80"/>
        <v>0</v>
      </c>
      <c r="AN87" s="376">
        <f t="shared" si="80"/>
        <v>0</v>
      </c>
      <c r="AO87" s="376">
        <f t="shared" si="80"/>
        <v>0</v>
      </c>
      <c r="AP87" s="376">
        <f t="shared" si="80"/>
        <v>0</v>
      </c>
      <c r="AQ87" s="434">
        <f t="shared" si="74"/>
        <v>0</v>
      </c>
      <c r="AS87" s="657"/>
      <c r="AT87" s="438" t="s">
        <v>56</v>
      </c>
      <c r="AU87" s="2">
        <f t="shared" ref="AU87:BL87" si="81">AU5+AU53</f>
        <v>0</v>
      </c>
      <c r="AV87" s="64">
        <f t="shared" si="81"/>
        <v>0</v>
      </c>
      <c r="AW87" s="64">
        <f t="shared" si="81"/>
        <v>0</v>
      </c>
      <c r="AX87" s="64">
        <f t="shared" si="81"/>
        <v>0</v>
      </c>
      <c r="AY87" s="64">
        <f t="shared" si="81"/>
        <v>0</v>
      </c>
      <c r="AZ87" s="64">
        <f t="shared" si="81"/>
        <v>0</v>
      </c>
      <c r="BA87" s="64">
        <f t="shared" si="81"/>
        <v>0</v>
      </c>
      <c r="BB87" s="64">
        <f t="shared" si="81"/>
        <v>0</v>
      </c>
      <c r="BC87" s="64">
        <f t="shared" si="81"/>
        <v>0</v>
      </c>
      <c r="BD87" s="64">
        <f t="shared" si="81"/>
        <v>0</v>
      </c>
      <c r="BE87" s="64">
        <f t="shared" si="81"/>
        <v>0</v>
      </c>
      <c r="BF87" s="376">
        <f t="shared" si="81"/>
        <v>0</v>
      </c>
      <c r="BG87" s="376">
        <f t="shared" si="81"/>
        <v>0</v>
      </c>
      <c r="BH87" s="376">
        <f t="shared" si="81"/>
        <v>0</v>
      </c>
      <c r="BI87" s="376">
        <f t="shared" si="81"/>
        <v>0</v>
      </c>
      <c r="BJ87" s="376">
        <f t="shared" si="81"/>
        <v>0</v>
      </c>
      <c r="BK87" s="376">
        <f t="shared" si="81"/>
        <v>0</v>
      </c>
      <c r="BL87" s="376">
        <f t="shared" si="81"/>
        <v>0</v>
      </c>
      <c r="BM87" s="434">
        <f t="shared" si="76"/>
        <v>0</v>
      </c>
      <c r="BO87" s="657"/>
      <c r="BP87" s="438" t="s">
        <v>56</v>
      </c>
      <c r="BQ87" s="2">
        <f t="shared" ref="BQ87:CH87" si="82">BQ5+BQ53</f>
        <v>0</v>
      </c>
      <c r="BR87" s="64">
        <f t="shared" si="82"/>
        <v>0</v>
      </c>
      <c r="BS87" s="64">
        <f t="shared" si="82"/>
        <v>0</v>
      </c>
      <c r="BT87" s="64">
        <f t="shared" si="82"/>
        <v>0</v>
      </c>
      <c r="BU87" s="64">
        <f t="shared" si="82"/>
        <v>0</v>
      </c>
      <c r="BV87" s="64">
        <f t="shared" si="82"/>
        <v>0</v>
      </c>
      <c r="BW87" s="64">
        <f t="shared" si="82"/>
        <v>0</v>
      </c>
      <c r="BX87" s="64">
        <f t="shared" si="82"/>
        <v>0</v>
      </c>
      <c r="BY87" s="64">
        <f t="shared" si="82"/>
        <v>0</v>
      </c>
      <c r="BZ87" s="64">
        <f t="shared" si="82"/>
        <v>0</v>
      </c>
      <c r="CA87" s="64">
        <f t="shared" si="82"/>
        <v>0</v>
      </c>
      <c r="CB87" s="376">
        <f t="shared" si="82"/>
        <v>0</v>
      </c>
      <c r="CC87" s="376">
        <f t="shared" si="82"/>
        <v>0</v>
      </c>
      <c r="CD87" s="376">
        <f t="shared" si="82"/>
        <v>0</v>
      </c>
      <c r="CE87" s="376">
        <f t="shared" si="82"/>
        <v>0</v>
      </c>
      <c r="CF87" s="376">
        <f t="shared" si="82"/>
        <v>0</v>
      </c>
      <c r="CG87" s="376">
        <f t="shared" si="82"/>
        <v>0</v>
      </c>
      <c r="CH87" s="376">
        <f t="shared" si="82"/>
        <v>0</v>
      </c>
      <c r="CI87" s="434">
        <f t="shared" si="78"/>
        <v>0</v>
      </c>
    </row>
    <row r="88" spans="1:88" ht="15.95" customHeight="1" x14ac:dyDescent="0.25">
      <c r="A88" s="657"/>
      <c r="B88" s="438" t="s">
        <v>55</v>
      </c>
      <c r="C88" s="2">
        <f t="shared" ref="C88:T88" si="83">C6+C54</f>
        <v>0</v>
      </c>
      <c r="D88" s="64">
        <f t="shared" si="83"/>
        <v>0</v>
      </c>
      <c r="E88" s="64">
        <f t="shared" si="83"/>
        <v>0</v>
      </c>
      <c r="F88" s="64">
        <f t="shared" si="83"/>
        <v>0</v>
      </c>
      <c r="G88" s="64">
        <f t="shared" si="83"/>
        <v>0</v>
      </c>
      <c r="H88" s="64">
        <f t="shared" si="83"/>
        <v>0</v>
      </c>
      <c r="I88" s="64">
        <f t="shared" si="83"/>
        <v>0</v>
      </c>
      <c r="J88" s="64">
        <f t="shared" si="83"/>
        <v>0</v>
      </c>
      <c r="K88" s="64">
        <f t="shared" si="83"/>
        <v>0</v>
      </c>
      <c r="L88" s="64">
        <f t="shared" si="83"/>
        <v>0</v>
      </c>
      <c r="M88" s="64">
        <f t="shared" si="83"/>
        <v>0</v>
      </c>
      <c r="N88" s="376">
        <f t="shared" si="83"/>
        <v>0</v>
      </c>
      <c r="O88" s="376">
        <f t="shared" si="83"/>
        <v>0</v>
      </c>
      <c r="P88" s="376">
        <f t="shared" si="83"/>
        <v>0</v>
      </c>
      <c r="Q88" s="376">
        <f t="shared" si="83"/>
        <v>0</v>
      </c>
      <c r="R88" s="376">
        <f t="shared" si="83"/>
        <v>0</v>
      </c>
      <c r="S88" s="376">
        <f t="shared" si="83"/>
        <v>0</v>
      </c>
      <c r="T88" s="376">
        <f t="shared" si="83"/>
        <v>0</v>
      </c>
      <c r="U88" s="434">
        <f t="shared" si="72"/>
        <v>0</v>
      </c>
      <c r="W88" s="657"/>
      <c r="X88" s="438" t="s">
        <v>55</v>
      </c>
      <c r="Y88" s="2">
        <f t="shared" ref="Y88:AP88" si="84">Y6+Y54</f>
        <v>0</v>
      </c>
      <c r="Z88" s="64">
        <f t="shared" si="84"/>
        <v>0</v>
      </c>
      <c r="AA88" s="64">
        <f t="shared" si="84"/>
        <v>0</v>
      </c>
      <c r="AB88" s="64">
        <f t="shared" si="84"/>
        <v>0</v>
      </c>
      <c r="AC88" s="64">
        <f t="shared" si="84"/>
        <v>0</v>
      </c>
      <c r="AD88" s="64">
        <f t="shared" si="84"/>
        <v>0</v>
      </c>
      <c r="AE88" s="64">
        <f t="shared" si="84"/>
        <v>0</v>
      </c>
      <c r="AF88" s="64">
        <f t="shared" si="84"/>
        <v>0</v>
      </c>
      <c r="AG88" s="64">
        <f t="shared" si="84"/>
        <v>0</v>
      </c>
      <c r="AH88" s="64">
        <f t="shared" si="84"/>
        <v>0</v>
      </c>
      <c r="AI88" s="64">
        <f t="shared" si="84"/>
        <v>0</v>
      </c>
      <c r="AJ88" s="376">
        <f t="shared" si="84"/>
        <v>0</v>
      </c>
      <c r="AK88" s="376">
        <f t="shared" si="84"/>
        <v>0</v>
      </c>
      <c r="AL88" s="376">
        <f t="shared" si="84"/>
        <v>0</v>
      </c>
      <c r="AM88" s="376">
        <f t="shared" si="84"/>
        <v>0</v>
      </c>
      <c r="AN88" s="376">
        <f t="shared" si="84"/>
        <v>0</v>
      </c>
      <c r="AO88" s="376">
        <f t="shared" si="84"/>
        <v>0</v>
      </c>
      <c r="AP88" s="376">
        <f t="shared" si="84"/>
        <v>0</v>
      </c>
      <c r="AQ88" s="434">
        <f t="shared" si="74"/>
        <v>0</v>
      </c>
      <c r="AS88" s="657"/>
      <c r="AT88" s="438" t="s">
        <v>55</v>
      </c>
      <c r="AU88" s="2">
        <f t="shared" ref="AU88:BL88" si="85">AU6+AU54</f>
        <v>0</v>
      </c>
      <c r="AV88" s="64">
        <f t="shared" si="85"/>
        <v>0</v>
      </c>
      <c r="AW88" s="64">
        <f t="shared" si="85"/>
        <v>0</v>
      </c>
      <c r="AX88" s="64">
        <f t="shared" si="85"/>
        <v>0</v>
      </c>
      <c r="AY88" s="64">
        <f t="shared" si="85"/>
        <v>0</v>
      </c>
      <c r="AZ88" s="64">
        <f t="shared" si="85"/>
        <v>0</v>
      </c>
      <c r="BA88" s="64">
        <f t="shared" si="85"/>
        <v>0</v>
      </c>
      <c r="BB88" s="64">
        <f t="shared" si="85"/>
        <v>0</v>
      </c>
      <c r="BC88" s="64">
        <f t="shared" si="85"/>
        <v>0</v>
      </c>
      <c r="BD88" s="64">
        <f t="shared" si="85"/>
        <v>0</v>
      </c>
      <c r="BE88" s="64">
        <f t="shared" si="85"/>
        <v>0</v>
      </c>
      <c r="BF88" s="376">
        <f t="shared" si="85"/>
        <v>0</v>
      </c>
      <c r="BG88" s="376">
        <f t="shared" si="85"/>
        <v>0</v>
      </c>
      <c r="BH88" s="376">
        <f t="shared" si="85"/>
        <v>0</v>
      </c>
      <c r="BI88" s="376">
        <f t="shared" si="85"/>
        <v>0</v>
      </c>
      <c r="BJ88" s="376">
        <f t="shared" si="85"/>
        <v>0</v>
      </c>
      <c r="BK88" s="376">
        <f t="shared" si="85"/>
        <v>0</v>
      </c>
      <c r="BL88" s="376">
        <f t="shared" si="85"/>
        <v>0</v>
      </c>
      <c r="BM88" s="434">
        <f t="shared" si="76"/>
        <v>0</v>
      </c>
      <c r="BO88" s="657"/>
      <c r="BP88" s="438" t="s">
        <v>55</v>
      </c>
      <c r="BQ88" s="2">
        <f t="shared" ref="BQ88:CH88" si="86">BQ6+BQ54</f>
        <v>0</v>
      </c>
      <c r="BR88" s="64">
        <f t="shared" si="86"/>
        <v>0</v>
      </c>
      <c r="BS88" s="64">
        <f t="shared" si="86"/>
        <v>0</v>
      </c>
      <c r="BT88" s="64">
        <f t="shared" si="86"/>
        <v>0</v>
      </c>
      <c r="BU88" s="64">
        <f t="shared" si="86"/>
        <v>0</v>
      </c>
      <c r="BV88" s="64">
        <f t="shared" si="86"/>
        <v>0</v>
      </c>
      <c r="BW88" s="64">
        <f t="shared" si="86"/>
        <v>0</v>
      </c>
      <c r="BX88" s="64">
        <f t="shared" si="86"/>
        <v>0</v>
      </c>
      <c r="BY88" s="64">
        <f t="shared" si="86"/>
        <v>0</v>
      </c>
      <c r="BZ88" s="64">
        <f t="shared" si="86"/>
        <v>0</v>
      </c>
      <c r="CA88" s="64">
        <f t="shared" si="86"/>
        <v>0</v>
      </c>
      <c r="CB88" s="376">
        <f t="shared" si="86"/>
        <v>0</v>
      </c>
      <c r="CC88" s="376">
        <f t="shared" si="86"/>
        <v>0</v>
      </c>
      <c r="CD88" s="376">
        <f t="shared" si="86"/>
        <v>0</v>
      </c>
      <c r="CE88" s="376">
        <f t="shared" si="86"/>
        <v>0</v>
      </c>
      <c r="CF88" s="376">
        <f t="shared" si="86"/>
        <v>0</v>
      </c>
      <c r="CG88" s="376">
        <f t="shared" si="86"/>
        <v>0</v>
      </c>
      <c r="CH88" s="376">
        <f t="shared" si="86"/>
        <v>0</v>
      </c>
      <c r="CI88" s="434">
        <f t="shared" si="78"/>
        <v>0</v>
      </c>
    </row>
    <row r="89" spans="1:88" ht="15.95" customHeight="1" x14ac:dyDescent="0.25">
      <c r="A89" s="657"/>
      <c r="B89" s="438" t="s">
        <v>54</v>
      </c>
      <c r="C89" s="2">
        <f t="shared" ref="C89:T89" si="87">C7+C55</f>
        <v>0</v>
      </c>
      <c r="D89" s="64">
        <f t="shared" si="87"/>
        <v>0</v>
      </c>
      <c r="E89" s="64">
        <f t="shared" si="87"/>
        <v>0</v>
      </c>
      <c r="F89" s="64">
        <f t="shared" si="87"/>
        <v>0</v>
      </c>
      <c r="G89" s="64">
        <f t="shared" si="87"/>
        <v>0</v>
      </c>
      <c r="H89" s="64">
        <f t="shared" si="87"/>
        <v>0</v>
      </c>
      <c r="I89" s="64">
        <f t="shared" si="87"/>
        <v>0</v>
      </c>
      <c r="J89" s="64">
        <f t="shared" si="87"/>
        <v>0</v>
      </c>
      <c r="K89" s="64">
        <f t="shared" si="87"/>
        <v>0</v>
      </c>
      <c r="L89" s="64">
        <f t="shared" si="87"/>
        <v>0</v>
      </c>
      <c r="M89" s="64">
        <f t="shared" si="87"/>
        <v>0</v>
      </c>
      <c r="N89" s="376">
        <f t="shared" si="87"/>
        <v>0</v>
      </c>
      <c r="O89" s="376">
        <f t="shared" si="87"/>
        <v>0</v>
      </c>
      <c r="P89" s="376">
        <f t="shared" si="87"/>
        <v>0</v>
      </c>
      <c r="Q89" s="376">
        <f t="shared" si="87"/>
        <v>0</v>
      </c>
      <c r="R89" s="376">
        <f t="shared" si="87"/>
        <v>0</v>
      </c>
      <c r="S89" s="376">
        <f t="shared" si="87"/>
        <v>0</v>
      </c>
      <c r="T89" s="376">
        <f t="shared" si="87"/>
        <v>0</v>
      </c>
      <c r="U89" s="434">
        <f t="shared" si="72"/>
        <v>0</v>
      </c>
      <c r="W89" s="657"/>
      <c r="X89" s="438" t="s">
        <v>54</v>
      </c>
      <c r="Y89" s="2">
        <f t="shared" ref="Y89:AP89" si="88">Y7+Y55</f>
        <v>0</v>
      </c>
      <c r="Z89" s="64">
        <f t="shared" si="88"/>
        <v>0</v>
      </c>
      <c r="AA89" s="64">
        <f t="shared" si="88"/>
        <v>0</v>
      </c>
      <c r="AB89" s="64">
        <f t="shared" si="88"/>
        <v>0</v>
      </c>
      <c r="AC89" s="64">
        <f t="shared" si="88"/>
        <v>0</v>
      </c>
      <c r="AD89" s="64">
        <f t="shared" si="88"/>
        <v>0</v>
      </c>
      <c r="AE89" s="64">
        <f t="shared" si="88"/>
        <v>0</v>
      </c>
      <c r="AF89" s="64">
        <f t="shared" si="88"/>
        <v>0</v>
      </c>
      <c r="AG89" s="64">
        <f t="shared" si="88"/>
        <v>0</v>
      </c>
      <c r="AH89" s="64">
        <f t="shared" si="88"/>
        <v>0</v>
      </c>
      <c r="AI89" s="64">
        <f t="shared" si="88"/>
        <v>0</v>
      </c>
      <c r="AJ89" s="376">
        <f t="shared" si="88"/>
        <v>0</v>
      </c>
      <c r="AK89" s="376">
        <f t="shared" si="88"/>
        <v>0</v>
      </c>
      <c r="AL89" s="376">
        <f t="shared" si="88"/>
        <v>0</v>
      </c>
      <c r="AM89" s="376">
        <f t="shared" si="88"/>
        <v>0</v>
      </c>
      <c r="AN89" s="376">
        <f t="shared" si="88"/>
        <v>0</v>
      </c>
      <c r="AO89" s="376">
        <f t="shared" si="88"/>
        <v>0</v>
      </c>
      <c r="AP89" s="376">
        <f t="shared" si="88"/>
        <v>0</v>
      </c>
      <c r="AQ89" s="434">
        <f t="shared" si="74"/>
        <v>0</v>
      </c>
      <c r="AS89" s="657"/>
      <c r="AT89" s="438" t="s">
        <v>54</v>
      </c>
      <c r="AU89" s="2">
        <f t="shared" ref="AU89:BL89" si="89">AU7+AU55</f>
        <v>0</v>
      </c>
      <c r="AV89" s="64">
        <f t="shared" si="89"/>
        <v>0</v>
      </c>
      <c r="AW89" s="64">
        <f t="shared" si="89"/>
        <v>0</v>
      </c>
      <c r="AX89" s="64">
        <f t="shared" si="89"/>
        <v>0</v>
      </c>
      <c r="AY89" s="64">
        <f t="shared" si="89"/>
        <v>0</v>
      </c>
      <c r="AZ89" s="64">
        <f t="shared" si="89"/>
        <v>0</v>
      </c>
      <c r="BA89" s="64">
        <f t="shared" si="89"/>
        <v>0</v>
      </c>
      <c r="BB89" s="64">
        <f t="shared" si="89"/>
        <v>0</v>
      </c>
      <c r="BC89" s="64">
        <f t="shared" si="89"/>
        <v>0</v>
      </c>
      <c r="BD89" s="64">
        <f t="shared" si="89"/>
        <v>0</v>
      </c>
      <c r="BE89" s="64">
        <f t="shared" si="89"/>
        <v>0</v>
      </c>
      <c r="BF89" s="376">
        <f t="shared" si="89"/>
        <v>0</v>
      </c>
      <c r="BG89" s="376">
        <f t="shared" si="89"/>
        <v>0</v>
      </c>
      <c r="BH89" s="376">
        <f t="shared" si="89"/>
        <v>0</v>
      </c>
      <c r="BI89" s="376">
        <f t="shared" si="89"/>
        <v>0</v>
      </c>
      <c r="BJ89" s="376">
        <f t="shared" si="89"/>
        <v>0</v>
      </c>
      <c r="BK89" s="376">
        <f t="shared" si="89"/>
        <v>0</v>
      </c>
      <c r="BL89" s="376">
        <f t="shared" si="89"/>
        <v>0</v>
      </c>
      <c r="BM89" s="434">
        <f t="shared" si="76"/>
        <v>0</v>
      </c>
      <c r="BO89" s="657"/>
      <c r="BP89" s="438" t="s">
        <v>54</v>
      </c>
      <c r="BQ89" s="2">
        <f t="shared" ref="BQ89:CH89" si="90">BQ7+BQ55</f>
        <v>0</v>
      </c>
      <c r="BR89" s="64">
        <f t="shared" si="90"/>
        <v>0</v>
      </c>
      <c r="BS89" s="64">
        <f t="shared" si="90"/>
        <v>0</v>
      </c>
      <c r="BT89" s="64">
        <f t="shared" si="90"/>
        <v>0</v>
      </c>
      <c r="BU89" s="64">
        <f t="shared" si="90"/>
        <v>0</v>
      </c>
      <c r="BV89" s="64">
        <f t="shared" si="90"/>
        <v>0</v>
      </c>
      <c r="BW89" s="64">
        <f t="shared" si="90"/>
        <v>0</v>
      </c>
      <c r="BX89" s="64">
        <f t="shared" si="90"/>
        <v>0</v>
      </c>
      <c r="BY89" s="64">
        <f t="shared" si="90"/>
        <v>0</v>
      </c>
      <c r="BZ89" s="64">
        <f t="shared" si="90"/>
        <v>0</v>
      </c>
      <c r="CA89" s="64">
        <f t="shared" si="90"/>
        <v>0</v>
      </c>
      <c r="CB89" s="376">
        <f t="shared" si="90"/>
        <v>0</v>
      </c>
      <c r="CC89" s="376">
        <f t="shared" si="90"/>
        <v>0</v>
      </c>
      <c r="CD89" s="376">
        <f t="shared" si="90"/>
        <v>0</v>
      </c>
      <c r="CE89" s="376">
        <f t="shared" si="90"/>
        <v>0</v>
      </c>
      <c r="CF89" s="376">
        <f t="shared" si="90"/>
        <v>0</v>
      </c>
      <c r="CG89" s="376">
        <f t="shared" si="90"/>
        <v>0</v>
      </c>
      <c r="CH89" s="376">
        <f t="shared" si="90"/>
        <v>0</v>
      </c>
      <c r="CI89" s="434">
        <f t="shared" si="78"/>
        <v>0</v>
      </c>
    </row>
    <row r="90" spans="1:88" ht="15.95" customHeight="1" x14ac:dyDescent="0.25">
      <c r="A90" s="657"/>
      <c r="B90" s="438" t="s">
        <v>53</v>
      </c>
      <c r="C90" s="2">
        <f t="shared" ref="C90:T90" si="91">C8+C56</f>
        <v>0</v>
      </c>
      <c r="D90" s="64">
        <f t="shared" si="91"/>
        <v>0</v>
      </c>
      <c r="E90" s="64">
        <f t="shared" si="91"/>
        <v>0</v>
      </c>
      <c r="F90" s="64">
        <f t="shared" si="91"/>
        <v>0</v>
      </c>
      <c r="G90" s="64">
        <f t="shared" si="91"/>
        <v>0</v>
      </c>
      <c r="H90" s="64">
        <f t="shared" si="91"/>
        <v>0</v>
      </c>
      <c r="I90" s="64">
        <f t="shared" si="91"/>
        <v>0</v>
      </c>
      <c r="J90" s="64">
        <f t="shared" si="91"/>
        <v>0</v>
      </c>
      <c r="K90" s="64">
        <f t="shared" si="91"/>
        <v>0</v>
      </c>
      <c r="L90" s="64">
        <f t="shared" si="91"/>
        <v>0</v>
      </c>
      <c r="M90" s="64">
        <f t="shared" si="91"/>
        <v>0</v>
      </c>
      <c r="N90" s="376">
        <f t="shared" si="91"/>
        <v>0</v>
      </c>
      <c r="O90" s="376">
        <f t="shared" si="91"/>
        <v>0</v>
      </c>
      <c r="P90" s="376">
        <f t="shared" si="91"/>
        <v>0</v>
      </c>
      <c r="Q90" s="376">
        <f t="shared" si="91"/>
        <v>0</v>
      </c>
      <c r="R90" s="376">
        <f t="shared" si="91"/>
        <v>0</v>
      </c>
      <c r="S90" s="376">
        <f t="shared" si="91"/>
        <v>0</v>
      </c>
      <c r="T90" s="376">
        <f t="shared" si="91"/>
        <v>0</v>
      </c>
      <c r="U90" s="434">
        <f t="shared" si="72"/>
        <v>0</v>
      </c>
      <c r="W90" s="657"/>
      <c r="X90" s="438" t="s">
        <v>53</v>
      </c>
      <c r="Y90" s="2">
        <f t="shared" ref="Y90:AP90" si="92">Y8+Y56</f>
        <v>0</v>
      </c>
      <c r="Z90" s="64">
        <f t="shared" si="92"/>
        <v>0</v>
      </c>
      <c r="AA90" s="64">
        <f t="shared" si="92"/>
        <v>0</v>
      </c>
      <c r="AB90" s="64">
        <f t="shared" si="92"/>
        <v>0</v>
      </c>
      <c r="AC90" s="64">
        <f t="shared" si="92"/>
        <v>0</v>
      </c>
      <c r="AD90" s="64">
        <f t="shared" si="92"/>
        <v>0</v>
      </c>
      <c r="AE90" s="64">
        <f t="shared" si="92"/>
        <v>0</v>
      </c>
      <c r="AF90" s="64">
        <f t="shared" si="92"/>
        <v>0</v>
      </c>
      <c r="AG90" s="64">
        <f t="shared" si="92"/>
        <v>0</v>
      </c>
      <c r="AH90" s="64">
        <f t="shared" si="92"/>
        <v>0</v>
      </c>
      <c r="AI90" s="64">
        <f t="shared" si="92"/>
        <v>0</v>
      </c>
      <c r="AJ90" s="376">
        <f t="shared" si="92"/>
        <v>0</v>
      </c>
      <c r="AK90" s="376">
        <f t="shared" si="92"/>
        <v>0</v>
      </c>
      <c r="AL90" s="376">
        <f t="shared" si="92"/>
        <v>0</v>
      </c>
      <c r="AM90" s="376">
        <f t="shared" si="92"/>
        <v>0</v>
      </c>
      <c r="AN90" s="376">
        <f t="shared" si="92"/>
        <v>0</v>
      </c>
      <c r="AO90" s="376">
        <f t="shared" si="92"/>
        <v>0</v>
      </c>
      <c r="AP90" s="376">
        <f t="shared" si="92"/>
        <v>0</v>
      </c>
      <c r="AQ90" s="434">
        <f t="shared" si="74"/>
        <v>0</v>
      </c>
      <c r="AS90" s="657"/>
      <c r="AT90" s="438" t="s">
        <v>53</v>
      </c>
      <c r="AU90" s="2">
        <f t="shared" ref="AU90:BL90" si="93">AU8+AU56</f>
        <v>0</v>
      </c>
      <c r="AV90" s="64">
        <f t="shared" si="93"/>
        <v>0</v>
      </c>
      <c r="AW90" s="64">
        <f t="shared" si="93"/>
        <v>0</v>
      </c>
      <c r="AX90" s="64">
        <f t="shared" si="93"/>
        <v>0</v>
      </c>
      <c r="AY90" s="64">
        <f t="shared" si="93"/>
        <v>0</v>
      </c>
      <c r="AZ90" s="64">
        <f t="shared" si="93"/>
        <v>0</v>
      </c>
      <c r="BA90" s="64">
        <f t="shared" si="93"/>
        <v>0</v>
      </c>
      <c r="BB90" s="64">
        <f t="shared" si="93"/>
        <v>0</v>
      </c>
      <c r="BC90" s="64">
        <f t="shared" si="93"/>
        <v>0</v>
      </c>
      <c r="BD90" s="64">
        <f t="shared" si="93"/>
        <v>0</v>
      </c>
      <c r="BE90" s="64">
        <f t="shared" si="93"/>
        <v>0</v>
      </c>
      <c r="BF90" s="376">
        <f t="shared" si="93"/>
        <v>0</v>
      </c>
      <c r="BG90" s="376">
        <f t="shared" si="93"/>
        <v>0</v>
      </c>
      <c r="BH90" s="376">
        <f t="shared" si="93"/>
        <v>0</v>
      </c>
      <c r="BI90" s="376">
        <f t="shared" si="93"/>
        <v>0</v>
      </c>
      <c r="BJ90" s="376">
        <f t="shared" si="93"/>
        <v>0</v>
      </c>
      <c r="BK90" s="376">
        <f t="shared" si="93"/>
        <v>0</v>
      </c>
      <c r="BL90" s="376">
        <f t="shared" si="93"/>
        <v>0</v>
      </c>
      <c r="BM90" s="434">
        <f t="shared" si="76"/>
        <v>0</v>
      </c>
      <c r="BO90" s="657"/>
      <c r="BP90" s="438" t="s">
        <v>53</v>
      </c>
      <c r="BQ90" s="2">
        <f t="shared" ref="BQ90:CH90" si="94">BQ8+BQ56</f>
        <v>0</v>
      </c>
      <c r="BR90" s="64">
        <f t="shared" si="94"/>
        <v>0</v>
      </c>
      <c r="BS90" s="64">
        <f t="shared" si="94"/>
        <v>0</v>
      </c>
      <c r="BT90" s="64">
        <f t="shared" si="94"/>
        <v>0</v>
      </c>
      <c r="BU90" s="64">
        <f t="shared" si="94"/>
        <v>0</v>
      </c>
      <c r="BV90" s="64">
        <f t="shared" si="94"/>
        <v>0</v>
      </c>
      <c r="BW90" s="64">
        <f t="shared" si="94"/>
        <v>0</v>
      </c>
      <c r="BX90" s="64">
        <f t="shared" si="94"/>
        <v>0</v>
      </c>
      <c r="BY90" s="64">
        <f t="shared" si="94"/>
        <v>0</v>
      </c>
      <c r="BZ90" s="64">
        <f t="shared" si="94"/>
        <v>0</v>
      </c>
      <c r="CA90" s="64">
        <f t="shared" si="94"/>
        <v>0</v>
      </c>
      <c r="CB90" s="376">
        <f t="shared" si="94"/>
        <v>0</v>
      </c>
      <c r="CC90" s="376">
        <f t="shared" si="94"/>
        <v>0</v>
      </c>
      <c r="CD90" s="376">
        <f t="shared" si="94"/>
        <v>0</v>
      </c>
      <c r="CE90" s="376">
        <f t="shared" si="94"/>
        <v>0</v>
      </c>
      <c r="CF90" s="376">
        <f t="shared" si="94"/>
        <v>0</v>
      </c>
      <c r="CG90" s="376">
        <f t="shared" si="94"/>
        <v>0</v>
      </c>
      <c r="CH90" s="376">
        <f t="shared" si="94"/>
        <v>0</v>
      </c>
      <c r="CI90" s="434">
        <f t="shared" si="78"/>
        <v>0</v>
      </c>
    </row>
    <row r="91" spans="1:88" ht="15.95" customHeight="1" x14ac:dyDescent="0.25">
      <c r="A91" s="657"/>
      <c r="B91" s="438" t="s">
        <v>52</v>
      </c>
      <c r="C91" s="2">
        <f t="shared" ref="C91:T91" si="95">C9+C57</f>
        <v>0</v>
      </c>
      <c r="D91" s="64">
        <f t="shared" si="95"/>
        <v>0</v>
      </c>
      <c r="E91" s="64">
        <f t="shared" si="95"/>
        <v>0</v>
      </c>
      <c r="F91" s="64">
        <f t="shared" si="95"/>
        <v>0</v>
      </c>
      <c r="G91" s="64">
        <f t="shared" si="95"/>
        <v>0</v>
      </c>
      <c r="H91" s="64">
        <f t="shared" si="95"/>
        <v>0</v>
      </c>
      <c r="I91" s="64">
        <f t="shared" si="95"/>
        <v>0</v>
      </c>
      <c r="J91" s="64">
        <f t="shared" si="95"/>
        <v>0</v>
      </c>
      <c r="K91" s="64">
        <f t="shared" si="95"/>
        <v>0</v>
      </c>
      <c r="L91" s="64">
        <f t="shared" si="95"/>
        <v>0</v>
      </c>
      <c r="M91" s="64">
        <f t="shared" si="95"/>
        <v>0</v>
      </c>
      <c r="N91" s="376">
        <f t="shared" si="95"/>
        <v>0</v>
      </c>
      <c r="O91" s="376">
        <f t="shared" si="95"/>
        <v>0</v>
      </c>
      <c r="P91" s="376">
        <f t="shared" si="95"/>
        <v>0</v>
      </c>
      <c r="Q91" s="376">
        <f t="shared" si="95"/>
        <v>0</v>
      </c>
      <c r="R91" s="376">
        <f t="shared" si="95"/>
        <v>0</v>
      </c>
      <c r="S91" s="376">
        <f t="shared" si="95"/>
        <v>0</v>
      </c>
      <c r="T91" s="376">
        <f t="shared" si="95"/>
        <v>0</v>
      </c>
      <c r="U91" s="434">
        <f t="shared" si="72"/>
        <v>0</v>
      </c>
      <c r="W91" s="657"/>
      <c r="X91" s="438" t="s">
        <v>52</v>
      </c>
      <c r="Y91" s="2">
        <f t="shared" ref="Y91:AP91" si="96">Y9+Y57</f>
        <v>0</v>
      </c>
      <c r="Z91" s="64">
        <f t="shared" si="96"/>
        <v>0</v>
      </c>
      <c r="AA91" s="64">
        <f t="shared" si="96"/>
        <v>0</v>
      </c>
      <c r="AB91" s="64">
        <f t="shared" si="96"/>
        <v>0</v>
      </c>
      <c r="AC91" s="64">
        <f t="shared" si="96"/>
        <v>0</v>
      </c>
      <c r="AD91" s="64">
        <f t="shared" si="96"/>
        <v>0</v>
      </c>
      <c r="AE91" s="64">
        <f t="shared" si="96"/>
        <v>0</v>
      </c>
      <c r="AF91" s="64">
        <f t="shared" si="96"/>
        <v>0</v>
      </c>
      <c r="AG91" s="64">
        <f t="shared" si="96"/>
        <v>0</v>
      </c>
      <c r="AH91" s="64">
        <f t="shared" si="96"/>
        <v>0</v>
      </c>
      <c r="AI91" s="64">
        <f t="shared" si="96"/>
        <v>0</v>
      </c>
      <c r="AJ91" s="376">
        <f t="shared" si="96"/>
        <v>0</v>
      </c>
      <c r="AK91" s="376">
        <f t="shared" si="96"/>
        <v>0</v>
      </c>
      <c r="AL91" s="376">
        <f t="shared" si="96"/>
        <v>0</v>
      </c>
      <c r="AM91" s="376">
        <f t="shared" si="96"/>
        <v>0</v>
      </c>
      <c r="AN91" s="376">
        <f t="shared" si="96"/>
        <v>0</v>
      </c>
      <c r="AO91" s="376">
        <f t="shared" si="96"/>
        <v>0</v>
      </c>
      <c r="AP91" s="376">
        <f t="shared" si="96"/>
        <v>0</v>
      </c>
      <c r="AQ91" s="434">
        <f t="shared" si="74"/>
        <v>0</v>
      </c>
      <c r="AS91" s="657"/>
      <c r="AT91" s="438" t="s">
        <v>52</v>
      </c>
      <c r="AU91" s="2">
        <f t="shared" ref="AU91:BL91" si="97">AU9+AU57</f>
        <v>0</v>
      </c>
      <c r="AV91" s="64">
        <f t="shared" si="97"/>
        <v>0</v>
      </c>
      <c r="AW91" s="64">
        <f t="shared" si="97"/>
        <v>0</v>
      </c>
      <c r="AX91" s="64">
        <f t="shared" si="97"/>
        <v>0</v>
      </c>
      <c r="AY91" s="64">
        <f t="shared" si="97"/>
        <v>0</v>
      </c>
      <c r="AZ91" s="64">
        <f t="shared" si="97"/>
        <v>0</v>
      </c>
      <c r="BA91" s="64">
        <f t="shared" si="97"/>
        <v>0</v>
      </c>
      <c r="BB91" s="64">
        <f t="shared" si="97"/>
        <v>0</v>
      </c>
      <c r="BC91" s="64">
        <f t="shared" si="97"/>
        <v>0</v>
      </c>
      <c r="BD91" s="64">
        <f t="shared" si="97"/>
        <v>0</v>
      </c>
      <c r="BE91" s="64">
        <f t="shared" si="97"/>
        <v>0</v>
      </c>
      <c r="BF91" s="376">
        <f t="shared" si="97"/>
        <v>0</v>
      </c>
      <c r="BG91" s="376">
        <f t="shared" si="97"/>
        <v>0</v>
      </c>
      <c r="BH91" s="376">
        <f t="shared" si="97"/>
        <v>0</v>
      </c>
      <c r="BI91" s="376">
        <f t="shared" si="97"/>
        <v>0</v>
      </c>
      <c r="BJ91" s="376">
        <f t="shared" si="97"/>
        <v>0</v>
      </c>
      <c r="BK91" s="376">
        <f t="shared" si="97"/>
        <v>0</v>
      </c>
      <c r="BL91" s="376">
        <f t="shared" si="97"/>
        <v>0</v>
      </c>
      <c r="BM91" s="434">
        <f t="shared" si="76"/>
        <v>0</v>
      </c>
      <c r="BO91" s="657"/>
      <c r="BP91" s="438" t="s">
        <v>52</v>
      </c>
      <c r="BQ91" s="2">
        <f t="shared" ref="BQ91:CH91" si="98">BQ9+BQ57</f>
        <v>0</v>
      </c>
      <c r="BR91" s="64">
        <f t="shared" si="98"/>
        <v>0</v>
      </c>
      <c r="BS91" s="64">
        <f t="shared" si="98"/>
        <v>0</v>
      </c>
      <c r="BT91" s="64">
        <f t="shared" si="98"/>
        <v>0</v>
      </c>
      <c r="BU91" s="64">
        <f t="shared" si="98"/>
        <v>0</v>
      </c>
      <c r="BV91" s="64">
        <f t="shared" si="98"/>
        <v>0</v>
      </c>
      <c r="BW91" s="64">
        <f t="shared" si="98"/>
        <v>0</v>
      </c>
      <c r="BX91" s="64">
        <f t="shared" si="98"/>
        <v>0</v>
      </c>
      <c r="BY91" s="64">
        <f t="shared" si="98"/>
        <v>0</v>
      </c>
      <c r="BZ91" s="64">
        <f t="shared" si="98"/>
        <v>0</v>
      </c>
      <c r="CA91" s="64">
        <f t="shared" si="98"/>
        <v>0</v>
      </c>
      <c r="CB91" s="376">
        <f t="shared" si="98"/>
        <v>0</v>
      </c>
      <c r="CC91" s="376">
        <f t="shared" si="98"/>
        <v>0</v>
      </c>
      <c r="CD91" s="376">
        <f t="shared" si="98"/>
        <v>0</v>
      </c>
      <c r="CE91" s="376">
        <f t="shared" si="98"/>
        <v>0</v>
      </c>
      <c r="CF91" s="376">
        <f t="shared" si="98"/>
        <v>0</v>
      </c>
      <c r="CG91" s="376">
        <f t="shared" si="98"/>
        <v>0</v>
      </c>
      <c r="CH91" s="376">
        <f t="shared" si="98"/>
        <v>0</v>
      </c>
      <c r="CI91" s="434">
        <f t="shared" si="78"/>
        <v>0</v>
      </c>
    </row>
    <row r="92" spans="1:88" ht="15.95" customHeight="1" x14ac:dyDescent="0.25">
      <c r="A92" s="657"/>
      <c r="B92" s="438" t="s">
        <v>51</v>
      </c>
      <c r="C92" s="2">
        <f t="shared" ref="C92:T92" si="99">C10+C58</f>
        <v>0</v>
      </c>
      <c r="D92" s="64">
        <f t="shared" si="99"/>
        <v>0</v>
      </c>
      <c r="E92" s="64">
        <f t="shared" si="99"/>
        <v>0</v>
      </c>
      <c r="F92" s="64">
        <f t="shared" si="99"/>
        <v>0</v>
      </c>
      <c r="G92" s="64">
        <f t="shared" si="99"/>
        <v>0</v>
      </c>
      <c r="H92" s="64">
        <f t="shared" si="99"/>
        <v>0</v>
      </c>
      <c r="I92" s="64">
        <f t="shared" si="99"/>
        <v>0</v>
      </c>
      <c r="J92" s="64">
        <f t="shared" si="99"/>
        <v>0</v>
      </c>
      <c r="K92" s="64">
        <f t="shared" si="99"/>
        <v>0</v>
      </c>
      <c r="L92" s="64">
        <f t="shared" si="99"/>
        <v>0</v>
      </c>
      <c r="M92" s="64">
        <f t="shared" si="99"/>
        <v>0</v>
      </c>
      <c r="N92" s="376">
        <f t="shared" si="99"/>
        <v>0</v>
      </c>
      <c r="O92" s="376">
        <f t="shared" si="99"/>
        <v>0</v>
      </c>
      <c r="P92" s="376">
        <f t="shared" si="99"/>
        <v>0</v>
      </c>
      <c r="Q92" s="376">
        <f t="shared" si="99"/>
        <v>0</v>
      </c>
      <c r="R92" s="376">
        <f t="shared" si="99"/>
        <v>0</v>
      </c>
      <c r="S92" s="376">
        <f t="shared" si="99"/>
        <v>0</v>
      </c>
      <c r="T92" s="376">
        <f t="shared" si="99"/>
        <v>0</v>
      </c>
      <c r="U92" s="434">
        <f t="shared" si="72"/>
        <v>0</v>
      </c>
      <c r="W92" s="657"/>
      <c r="X92" s="438" t="s">
        <v>51</v>
      </c>
      <c r="Y92" s="2">
        <f t="shared" ref="Y92:AP92" si="100">Y10+Y58</f>
        <v>0</v>
      </c>
      <c r="Z92" s="64">
        <f t="shared" si="100"/>
        <v>0</v>
      </c>
      <c r="AA92" s="64">
        <f t="shared" si="100"/>
        <v>0</v>
      </c>
      <c r="AB92" s="64">
        <f t="shared" si="100"/>
        <v>0</v>
      </c>
      <c r="AC92" s="64">
        <f t="shared" si="100"/>
        <v>0</v>
      </c>
      <c r="AD92" s="64">
        <f t="shared" si="100"/>
        <v>0</v>
      </c>
      <c r="AE92" s="64">
        <f t="shared" si="100"/>
        <v>0</v>
      </c>
      <c r="AF92" s="64">
        <f t="shared" si="100"/>
        <v>0</v>
      </c>
      <c r="AG92" s="64">
        <f t="shared" si="100"/>
        <v>0</v>
      </c>
      <c r="AH92" s="64">
        <f t="shared" si="100"/>
        <v>0</v>
      </c>
      <c r="AI92" s="64">
        <f t="shared" si="100"/>
        <v>0</v>
      </c>
      <c r="AJ92" s="376">
        <f t="shared" si="100"/>
        <v>0</v>
      </c>
      <c r="AK92" s="376">
        <f t="shared" si="100"/>
        <v>0</v>
      </c>
      <c r="AL92" s="376">
        <f t="shared" si="100"/>
        <v>0</v>
      </c>
      <c r="AM92" s="376">
        <f t="shared" si="100"/>
        <v>0</v>
      </c>
      <c r="AN92" s="376">
        <f t="shared" si="100"/>
        <v>0</v>
      </c>
      <c r="AO92" s="376">
        <f t="shared" si="100"/>
        <v>0</v>
      </c>
      <c r="AP92" s="376">
        <f t="shared" si="100"/>
        <v>0</v>
      </c>
      <c r="AQ92" s="434">
        <f t="shared" si="74"/>
        <v>0</v>
      </c>
      <c r="AS92" s="657"/>
      <c r="AT92" s="438" t="s">
        <v>51</v>
      </c>
      <c r="AU92" s="2">
        <f t="shared" ref="AU92:BL92" si="101">AU10+AU58</f>
        <v>0</v>
      </c>
      <c r="AV92" s="64">
        <f t="shared" si="101"/>
        <v>0</v>
      </c>
      <c r="AW92" s="64">
        <f t="shared" si="101"/>
        <v>0</v>
      </c>
      <c r="AX92" s="64">
        <f t="shared" si="101"/>
        <v>0</v>
      </c>
      <c r="AY92" s="64">
        <f t="shared" si="101"/>
        <v>0</v>
      </c>
      <c r="AZ92" s="64">
        <f t="shared" si="101"/>
        <v>0</v>
      </c>
      <c r="BA92" s="64">
        <f t="shared" si="101"/>
        <v>0</v>
      </c>
      <c r="BB92" s="64">
        <f t="shared" si="101"/>
        <v>0</v>
      </c>
      <c r="BC92" s="64">
        <f t="shared" si="101"/>
        <v>0</v>
      </c>
      <c r="BD92" s="64">
        <f t="shared" si="101"/>
        <v>0</v>
      </c>
      <c r="BE92" s="64">
        <f t="shared" si="101"/>
        <v>0</v>
      </c>
      <c r="BF92" s="376">
        <f t="shared" si="101"/>
        <v>0</v>
      </c>
      <c r="BG92" s="376">
        <f t="shared" si="101"/>
        <v>0</v>
      </c>
      <c r="BH92" s="376">
        <f t="shared" si="101"/>
        <v>0</v>
      </c>
      <c r="BI92" s="376">
        <f t="shared" si="101"/>
        <v>0</v>
      </c>
      <c r="BJ92" s="376">
        <f t="shared" si="101"/>
        <v>0</v>
      </c>
      <c r="BK92" s="376">
        <f t="shared" si="101"/>
        <v>0</v>
      </c>
      <c r="BL92" s="376">
        <f t="shared" si="101"/>
        <v>0</v>
      </c>
      <c r="BM92" s="434">
        <f t="shared" si="76"/>
        <v>0</v>
      </c>
      <c r="BO92" s="657"/>
      <c r="BP92" s="438" t="s">
        <v>51</v>
      </c>
      <c r="BQ92" s="2">
        <f t="shared" ref="BQ92:CH92" si="102">BQ10+BQ58</f>
        <v>0</v>
      </c>
      <c r="BR92" s="64">
        <f t="shared" si="102"/>
        <v>0</v>
      </c>
      <c r="BS92" s="64">
        <f t="shared" si="102"/>
        <v>0</v>
      </c>
      <c r="BT92" s="64">
        <f t="shared" si="102"/>
        <v>0</v>
      </c>
      <c r="BU92" s="64">
        <f t="shared" si="102"/>
        <v>0</v>
      </c>
      <c r="BV92" s="64">
        <f t="shared" si="102"/>
        <v>0</v>
      </c>
      <c r="BW92" s="64">
        <f t="shared" si="102"/>
        <v>0</v>
      </c>
      <c r="BX92" s="64">
        <f t="shared" si="102"/>
        <v>0</v>
      </c>
      <c r="BY92" s="64">
        <f t="shared" si="102"/>
        <v>0</v>
      </c>
      <c r="BZ92" s="64">
        <f t="shared" si="102"/>
        <v>0</v>
      </c>
      <c r="CA92" s="64">
        <f t="shared" si="102"/>
        <v>0</v>
      </c>
      <c r="CB92" s="376">
        <f t="shared" si="102"/>
        <v>0</v>
      </c>
      <c r="CC92" s="376">
        <f t="shared" si="102"/>
        <v>0</v>
      </c>
      <c r="CD92" s="376">
        <f t="shared" si="102"/>
        <v>0</v>
      </c>
      <c r="CE92" s="376">
        <f t="shared" si="102"/>
        <v>0</v>
      </c>
      <c r="CF92" s="376">
        <f t="shared" si="102"/>
        <v>0</v>
      </c>
      <c r="CG92" s="376">
        <f t="shared" si="102"/>
        <v>0</v>
      </c>
      <c r="CH92" s="376">
        <f t="shared" si="102"/>
        <v>0</v>
      </c>
      <c r="CI92" s="434">
        <f t="shared" si="78"/>
        <v>0</v>
      </c>
    </row>
    <row r="93" spans="1:88" ht="15.95" customHeight="1" x14ac:dyDescent="0.25">
      <c r="A93" s="657"/>
      <c r="B93" s="438" t="s">
        <v>50</v>
      </c>
      <c r="C93" s="2">
        <f t="shared" ref="C93:T93" si="103">C11+C59</f>
        <v>0</v>
      </c>
      <c r="D93" s="64">
        <f t="shared" si="103"/>
        <v>0</v>
      </c>
      <c r="E93" s="64">
        <f t="shared" si="103"/>
        <v>0</v>
      </c>
      <c r="F93" s="64">
        <f t="shared" si="103"/>
        <v>0</v>
      </c>
      <c r="G93" s="64">
        <f t="shared" si="103"/>
        <v>35572.098264646709</v>
      </c>
      <c r="H93" s="64">
        <f t="shared" si="103"/>
        <v>0</v>
      </c>
      <c r="I93" s="64">
        <f t="shared" si="103"/>
        <v>2660.5869692689207</v>
      </c>
      <c r="J93" s="64">
        <f t="shared" si="103"/>
        <v>0</v>
      </c>
      <c r="K93" s="64">
        <f t="shared" si="103"/>
        <v>0</v>
      </c>
      <c r="L93" s="64">
        <f t="shared" si="103"/>
        <v>0</v>
      </c>
      <c r="M93" s="64">
        <f t="shared" si="103"/>
        <v>0</v>
      </c>
      <c r="N93" s="376">
        <f t="shared" si="103"/>
        <v>20496.485423783779</v>
      </c>
      <c r="O93" s="376">
        <f t="shared" si="103"/>
        <v>0</v>
      </c>
      <c r="P93" s="376">
        <f t="shared" si="103"/>
        <v>0</v>
      </c>
      <c r="Q93" s="376">
        <f t="shared" si="103"/>
        <v>0</v>
      </c>
      <c r="R93" s="376">
        <f t="shared" si="103"/>
        <v>0</v>
      </c>
      <c r="S93" s="376">
        <f t="shared" si="103"/>
        <v>0</v>
      </c>
      <c r="T93" s="376">
        <f t="shared" si="103"/>
        <v>0</v>
      </c>
      <c r="U93" s="434">
        <f t="shared" si="72"/>
        <v>58729.170657699411</v>
      </c>
      <c r="W93" s="657"/>
      <c r="X93" s="438" t="s">
        <v>50</v>
      </c>
      <c r="Y93" s="2">
        <f t="shared" ref="Y93:AP93" si="104">Y11+Y59</f>
        <v>0</v>
      </c>
      <c r="Z93" s="64">
        <f t="shared" si="104"/>
        <v>0</v>
      </c>
      <c r="AA93" s="64">
        <f t="shared" si="104"/>
        <v>0</v>
      </c>
      <c r="AB93" s="64">
        <f t="shared" si="104"/>
        <v>0</v>
      </c>
      <c r="AC93" s="64">
        <f t="shared" si="104"/>
        <v>1372016.738806806</v>
      </c>
      <c r="AD93" s="64">
        <f t="shared" si="104"/>
        <v>1934141.7167743295</v>
      </c>
      <c r="AE93" s="64">
        <f t="shared" si="104"/>
        <v>466233.7886375424</v>
      </c>
      <c r="AF93" s="64">
        <f t="shared" si="104"/>
        <v>145482.10713213429</v>
      </c>
      <c r="AG93" s="64">
        <f t="shared" si="104"/>
        <v>0</v>
      </c>
      <c r="AH93" s="64">
        <f t="shared" si="104"/>
        <v>0</v>
      </c>
      <c r="AI93" s="64">
        <f t="shared" si="104"/>
        <v>0</v>
      </c>
      <c r="AJ93" s="376">
        <f t="shared" si="104"/>
        <v>2100366.5853802748</v>
      </c>
      <c r="AK93" s="376">
        <f t="shared" si="104"/>
        <v>0</v>
      </c>
      <c r="AL93" s="376">
        <f t="shared" si="104"/>
        <v>0</v>
      </c>
      <c r="AM93" s="376">
        <f t="shared" si="104"/>
        <v>0</v>
      </c>
      <c r="AN93" s="376">
        <f t="shared" si="104"/>
        <v>0</v>
      </c>
      <c r="AO93" s="376">
        <f t="shared" si="104"/>
        <v>0</v>
      </c>
      <c r="AP93" s="376">
        <f t="shared" si="104"/>
        <v>0</v>
      </c>
      <c r="AQ93" s="434">
        <f t="shared" si="74"/>
        <v>6018240.936731087</v>
      </c>
      <c r="AS93" s="657"/>
      <c r="AT93" s="438" t="s">
        <v>50</v>
      </c>
      <c r="AU93" s="2">
        <f t="shared" ref="AU93:BL93" si="105">AU11+AU59</f>
        <v>0</v>
      </c>
      <c r="AV93" s="64">
        <f t="shared" si="105"/>
        <v>0</v>
      </c>
      <c r="AW93" s="64">
        <f t="shared" si="105"/>
        <v>0</v>
      </c>
      <c r="AX93" s="64">
        <f t="shared" si="105"/>
        <v>0</v>
      </c>
      <c r="AY93" s="64">
        <f t="shared" si="105"/>
        <v>0</v>
      </c>
      <c r="AZ93" s="64">
        <f t="shared" si="105"/>
        <v>0</v>
      </c>
      <c r="BA93" s="64">
        <f t="shared" si="105"/>
        <v>0</v>
      </c>
      <c r="BB93" s="64">
        <f t="shared" si="105"/>
        <v>138032.46361818135</v>
      </c>
      <c r="BC93" s="64">
        <f t="shared" si="105"/>
        <v>0</v>
      </c>
      <c r="BD93" s="64">
        <f t="shared" si="105"/>
        <v>112079.87657031832</v>
      </c>
      <c r="BE93" s="64">
        <f t="shared" si="105"/>
        <v>0</v>
      </c>
      <c r="BF93" s="376">
        <f t="shared" si="105"/>
        <v>134084.85183861633</v>
      </c>
      <c r="BG93" s="376">
        <f t="shared" si="105"/>
        <v>0</v>
      </c>
      <c r="BH93" s="376">
        <f t="shared" si="105"/>
        <v>0</v>
      </c>
      <c r="BI93" s="376">
        <f t="shared" si="105"/>
        <v>0</v>
      </c>
      <c r="BJ93" s="376">
        <f t="shared" si="105"/>
        <v>0</v>
      </c>
      <c r="BK93" s="376">
        <f t="shared" si="105"/>
        <v>0</v>
      </c>
      <c r="BL93" s="376">
        <f t="shared" si="105"/>
        <v>0</v>
      </c>
      <c r="BM93" s="434">
        <f t="shared" si="76"/>
        <v>384197.19202711596</v>
      </c>
      <c r="BO93" s="657"/>
      <c r="BP93" s="438" t="s">
        <v>50</v>
      </c>
      <c r="BQ93" s="2">
        <f t="shared" ref="BQ93:CH93" si="106">BQ11+BQ59</f>
        <v>0</v>
      </c>
      <c r="BR93" s="64">
        <f t="shared" si="106"/>
        <v>0</v>
      </c>
      <c r="BS93" s="64">
        <f t="shared" si="106"/>
        <v>0</v>
      </c>
      <c r="BT93" s="64">
        <f t="shared" si="106"/>
        <v>0</v>
      </c>
      <c r="BU93" s="64">
        <f t="shared" si="106"/>
        <v>0</v>
      </c>
      <c r="BV93" s="64">
        <f t="shared" si="106"/>
        <v>0</v>
      </c>
      <c r="BW93" s="64">
        <f t="shared" si="106"/>
        <v>0</v>
      </c>
      <c r="BX93" s="64">
        <f t="shared" si="106"/>
        <v>0</v>
      </c>
      <c r="BY93" s="64">
        <f t="shared" si="106"/>
        <v>0</v>
      </c>
      <c r="BZ93" s="64">
        <f t="shared" si="106"/>
        <v>0</v>
      </c>
      <c r="CA93" s="64">
        <f t="shared" si="106"/>
        <v>0</v>
      </c>
      <c r="CB93" s="376">
        <f t="shared" si="106"/>
        <v>0</v>
      </c>
      <c r="CC93" s="376">
        <f t="shared" si="106"/>
        <v>0</v>
      </c>
      <c r="CD93" s="376">
        <f t="shared" si="106"/>
        <v>0</v>
      </c>
      <c r="CE93" s="376">
        <f t="shared" si="106"/>
        <v>0</v>
      </c>
      <c r="CF93" s="376">
        <f t="shared" si="106"/>
        <v>0</v>
      </c>
      <c r="CG93" s="376">
        <f t="shared" si="106"/>
        <v>0</v>
      </c>
      <c r="CH93" s="376">
        <f t="shared" si="106"/>
        <v>0</v>
      </c>
      <c r="CI93" s="434">
        <f t="shared" si="78"/>
        <v>0</v>
      </c>
    </row>
    <row r="94" spans="1:88" ht="15.95" customHeight="1" x14ac:dyDescent="0.25">
      <c r="A94" s="657"/>
      <c r="B94" s="438" t="s">
        <v>49</v>
      </c>
      <c r="C94" s="2">
        <f t="shared" ref="C94:T94" si="107">C12+C60</f>
        <v>0</v>
      </c>
      <c r="D94" s="64">
        <f t="shared" si="107"/>
        <v>0</v>
      </c>
      <c r="E94" s="64">
        <f t="shared" si="107"/>
        <v>0</v>
      </c>
      <c r="F94" s="64">
        <f t="shared" si="107"/>
        <v>0</v>
      </c>
      <c r="G94" s="64">
        <f t="shared" si="107"/>
        <v>0</v>
      </c>
      <c r="H94" s="64">
        <f t="shared" si="107"/>
        <v>0</v>
      </c>
      <c r="I94" s="64">
        <f t="shared" si="107"/>
        <v>0</v>
      </c>
      <c r="J94" s="64">
        <f t="shared" si="107"/>
        <v>0</v>
      </c>
      <c r="K94" s="64">
        <f t="shared" si="107"/>
        <v>0</v>
      </c>
      <c r="L94" s="64">
        <f t="shared" si="107"/>
        <v>0</v>
      </c>
      <c r="M94" s="64">
        <f t="shared" si="107"/>
        <v>0</v>
      </c>
      <c r="N94" s="376">
        <f t="shared" si="107"/>
        <v>0</v>
      </c>
      <c r="O94" s="376">
        <f t="shared" si="107"/>
        <v>0</v>
      </c>
      <c r="P94" s="376">
        <f t="shared" si="107"/>
        <v>0</v>
      </c>
      <c r="Q94" s="376">
        <f t="shared" si="107"/>
        <v>0</v>
      </c>
      <c r="R94" s="376">
        <f t="shared" si="107"/>
        <v>0</v>
      </c>
      <c r="S94" s="376">
        <f t="shared" si="107"/>
        <v>0</v>
      </c>
      <c r="T94" s="376">
        <f t="shared" si="107"/>
        <v>0</v>
      </c>
      <c r="U94" s="434">
        <f t="shared" si="72"/>
        <v>0</v>
      </c>
      <c r="W94" s="657"/>
      <c r="X94" s="438" t="s">
        <v>49</v>
      </c>
      <c r="Y94" s="2">
        <f t="shared" ref="Y94:AP94" si="108">Y12+Y60</f>
        <v>0</v>
      </c>
      <c r="Z94" s="64">
        <f t="shared" si="108"/>
        <v>0</v>
      </c>
      <c r="AA94" s="64">
        <f t="shared" si="108"/>
        <v>0</v>
      </c>
      <c r="AB94" s="64">
        <f t="shared" si="108"/>
        <v>0</v>
      </c>
      <c r="AC94" s="64">
        <f t="shared" si="108"/>
        <v>0</v>
      </c>
      <c r="AD94" s="64">
        <f t="shared" si="108"/>
        <v>0</v>
      </c>
      <c r="AE94" s="64">
        <f t="shared" si="108"/>
        <v>0</v>
      </c>
      <c r="AF94" s="64">
        <f t="shared" si="108"/>
        <v>0</v>
      </c>
      <c r="AG94" s="64">
        <f t="shared" si="108"/>
        <v>0</v>
      </c>
      <c r="AH94" s="64">
        <f t="shared" si="108"/>
        <v>0</v>
      </c>
      <c r="AI94" s="64">
        <f t="shared" si="108"/>
        <v>0</v>
      </c>
      <c r="AJ94" s="376">
        <f t="shared" si="108"/>
        <v>0</v>
      </c>
      <c r="AK94" s="376">
        <f t="shared" si="108"/>
        <v>0</v>
      </c>
      <c r="AL94" s="376">
        <f t="shared" si="108"/>
        <v>0</v>
      </c>
      <c r="AM94" s="376">
        <f t="shared" si="108"/>
        <v>0</v>
      </c>
      <c r="AN94" s="376">
        <f t="shared" si="108"/>
        <v>0</v>
      </c>
      <c r="AO94" s="376">
        <f t="shared" si="108"/>
        <v>0</v>
      </c>
      <c r="AP94" s="376">
        <f t="shared" si="108"/>
        <v>0</v>
      </c>
      <c r="AQ94" s="434">
        <f t="shared" si="74"/>
        <v>0</v>
      </c>
      <c r="AS94" s="657"/>
      <c r="AT94" s="438" t="s">
        <v>49</v>
      </c>
      <c r="AU94" s="2">
        <f t="shared" ref="AU94:BL94" si="109">AU12+AU60</f>
        <v>0</v>
      </c>
      <c r="AV94" s="64">
        <f t="shared" si="109"/>
        <v>0</v>
      </c>
      <c r="AW94" s="64">
        <f t="shared" si="109"/>
        <v>0</v>
      </c>
      <c r="AX94" s="64">
        <f t="shared" si="109"/>
        <v>0</v>
      </c>
      <c r="AY94" s="64">
        <f t="shared" si="109"/>
        <v>0</v>
      </c>
      <c r="AZ94" s="64">
        <f t="shared" si="109"/>
        <v>0</v>
      </c>
      <c r="BA94" s="64">
        <f t="shared" si="109"/>
        <v>0</v>
      </c>
      <c r="BB94" s="64">
        <f t="shared" si="109"/>
        <v>0</v>
      </c>
      <c r="BC94" s="64">
        <f t="shared" si="109"/>
        <v>0</v>
      </c>
      <c r="BD94" s="64">
        <f t="shared" si="109"/>
        <v>0</v>
      </c>
      <c r="BE94" s="64">
        <f t="shared" si="109"/>
        <v>0</v>
      </c>
      <c r="BF94" s="376">
        <f t="shared" si="109"/>
        <v>0</v>
      </c>
      <c r="BG94" s="376">
        <f t="shared" si="109"/>
        <v>0</v>
      </c>
      <c r="BH94" s="376">
        <f t="shared" si="109"/>
        <v>0</v>
      </c>
      <c r="BI94" s="376">
        <f t="shared" si="109"/>
        <v>0</v>
      </c>
      <c r="BJ94" s="376">
        <f t="shared" si="109"/>
        <v>0</v>
      </c>
      <c r="BK94" s="376">
        <f t="shared" si="109"/>
        <v>0</v>
      </c>
      <c r="BL94" s="376">
        <f t="shared" si="109"/>
        <v>0</v>
      </c>
      <c r="BM94" s="434">
        <f t="shared" si="76"/>
        <v>0</v>
      </c>
      <c r="BO94" s="657"/>
      <c r="BP94" s="438" t="s">
        <v>49</v>
      </c>
      <c r="BQ94" s="2">
        <f t="shared" ref="BQ94:CH94" si="110">BQ12+BQ60</f>
        <v>0</v>
      </c>
      <c r="BR94" s="64">
        <f t="shared" si="110"/>
        <v>0</v>
      </c>
      <c r="BS94" s="64">
        <f t="shared" si="110"/>
        <v>0</v>
      </c>
      <c r="BT94" s="64">
        <f t="shared" si="110"/>
        <v>0</v>
      </c>
      <c r="BU94" s="64">
        <f t="shared" si="110"/>
        <v>0</v>
      </c>
      <c r="BV94" s="64">
        <f t="shared" si="110"/>
        <v>0</v>
      </c>
      <c r="BW94" s="64">
        <f t="shared" si="110"/>
        <v>0</v>
      </c>
      <c r="BX94" s="64">
        <f t="shared" si="110"/>
        <v>0</v>
      </c>
      <c r="BY94" s="64">
        <f t="shared" si="110"/>
        <v>0</v>
      </c>
      <c r="BZ94" s="64">
        <f t="shared" si="110"/>
        <v>0</v>
      </c>
      <c r="CA94" s="64">
        <f t="shared" si="110"/>
        <v>0</v>
      </c>
      <c r="CB94" s="376">
        <f t="shared" si="110"/>
        <v>0</v>
      </c>
      <c r="CC94" s="376">
        <f t="shared" si="110"/>
        <v>0</v>
      </c>
      <c r="CD94" s="376">
        <f t="shared" si="110"/>
        <v>0</v>
      </c>
      <c r="CE94" s="376">
        <f t="shared" si="110"/>
        <v>0</v>
      </c>
      <c r="CF94" s="376">
        <f t="shared" si="110"/>
        <v>0</v>
      </c>
      <c r="CG94" s="376">
        <f t="shared" si="110"/>
        <v>0</v>
      </c>
      <c r="CH94" s="376">
        <f t="shared" si="110"/>
        <v>0</v>
      </c>
      <c r="CI94" s="434">
        <f t="shared" si="78"/>
        <v>0</v>
      </c>
    </row>
    <row r="95" spans="1:88" ht="15.95" customHeight="1" x14ac:dyDescent="0.25">
      <c r="A95" s="657"/>
      <c r="B95" s="438" t="s">
        <v>48</v>
      </c>
      <c r="C95" s="2">
        <f t="shared" ref="C95:T95" si="111">C13+C61</f>
        <v>0</v>
      </c>
      <c r="D95" s="64">
        <f t="shared" si="111"/>
        <v>0</v>
      </c>
      <c r="E95" s="64">
        <f t="shared" si="111"/>
        <v>0</v>
      </c>
      <c r="F95" s="64">
        <f t="shared" si="111"/>
        <v>0</v>
      </c>
      <c r="G95" s="64">
        <f t="shared" si="111"/>
        <v>0</v>
      </c>
      <c r="H95" s="64">
        <f t="shared" si="111"/>
        <v>0</v>
      </c>
      <c r="I95" s="64">
        <f t="shared" si="111"/>
        <v>0</v>
      </c>
      <c r="J95" s="64">
        <f t="shared" si="111"/>
        <v>0</v>
      </c>
      <c r="K95" s="64">
        <f t="shared" si="111"/>
        <v>0</v>
      </c>
      <c r="L95" s="64">
        <f t="shared" si="111"/>
        <v>0</v>
      </c>
      <c r="M95" s="64">
        <f t="shared" si="111"/>
        <v>0</v>
      </c>
      <c r="N95" s="376">
        <f t="shared" si="111"/>
        <v>0</v>
      </c>
      <c r="O95" s="376">
        <f t="shared" si="111"/>
        <v>0</v>
      </c>
      <c r="P95" s="376">
        <f t="shared" si="111"/>
        <v>0</v>
      </c>
      <c r="Q95" s="376">
        <f t="shared" si="111"/>
        <v>0</v>
      </c>
      <c r="R95" s="376">
        <f t="shared" si="111"/>
        <v>0</v>
      </c>
      <c r="S95" s="376">
        <f t="shared" si="111"/>
        <v>0</v>
      </c>
      <c r="T95" s="376">
        <f t="shared" si="111"/>
        <v>0</v>
      </c>
      <c r="U95" s="434">
        <f t="shared" si="72"/>
        <v>0</v>
      </c>
      <c r="W95" s="657"/>
      <c r="X95" s="438" t="s">
        <v>48</v>
      </c>
      <c r="Y95" s="2">
        <f t="shared" ref="Y95:AP95" si="112">Y13+Y61</f>
        <v>0</v>
      </c>
      <c r="Z95" s="64">
        <f t="shared" si="112"/>
        <v>0</v>
      </c>
      <c r="AA95" s="64">
        <f t="shared" si="112"/>
        <v>0</v>
      </c>
      <c r="AB95" s="64">
        <f t="shared" si="112"/>
        <v>0</v>
      </c>
      <c r="AC95" s="64">
        <f t="shared" si="112"/>
        <v>0</v>
      </c>
      <c r="AD95" s="64">
        <f t="shared" si="112"/>
        <v>0</v>
      </c>
      <c r="AE95" s="64">
        <f t="shared" si="112"/>
        <v>0</v>
      </c>
      <c r="AF95" s="64">
        <f t="shared" si="112"/>
        <v>0</v>
      </c>
      <c r="AG95" s="64">
        <f t="shared" si="112"/>
        <v>0</v>
      </c>
      <c r="AH95" s="64">
        <f t="shared" si="112"/>
        <v>0</v>
      </c>
      <c r="AI95" s="64">
        <f t="shared" si="112"/>
        <v>0</v>
      </c>
      <c r="AJ95" s="376">
        <f t="shared" si="112"/>
        <v>0</v>
      </c>
      <c r="AK95" s="376">
        <f t="shared" si="112"/>
        <v>0</v>
      </c>
      <c r="AL95" s="376">
        <f t="shared" si="112"/>
        <v>0</v>
      </c>
      <c r="AM95" s="376">
        <f t="shared" si="112"/>
        <v>0</v>
      </c>
      <c r="AN95" s="376">
        <f t="shared" si="112"/>
        <v>0</v>
      </c>
      <c r="AO95" s="376">
        <f t="shared" si="112"/>
        <v>0</v>
      </c>
      <c r="AP95" s="376">
        <f t="shared" si="112"/>
        <v>0</v>
      </c>
      <c r="AQ95" s="434">
        <f t="shared" si="74"/>
        <v>0</v>
      </c>
      <c r="AS95" s="657"/>
      <c r="AT95" s="438" t="s">
        <v>48</v>
      </c>
      <c r="AU95" s="2">
        <f t="shared" ref="AU95:BL95" si="113">AU13+AU61</f>
        <v>0</v>
      </c>
      <c r="AV95" s="64">
        <f t="shared" si="113"/>
        <v>0</v>
      </c>
      <c r="AW95" s="64">
        <f t="shared" si="113"/>
        <v>0</v>
      </c>
      <c r="AX95" s="64">
        <f t="shared" si="113"/>
        <v>0</v>
      </c>
      <c r="AY95" s="64">
        <f t="shared" si="113"/>
        <v>0</v>
      </c>
      <c r="AZ95" s="64">
        <f t="shared" si="113"/>
        <v>0</v>
      </c>
      <c r="BA95" s="64">
        <f t="shared" si="113"/>
        <v>0</v>
      </c>
      <c r="BB95" s="64">
        <f t="shared" si="113"/>
        <v>0</v>
      </c>
      <c r="BC95" s="64">
        <f t="shared" si="113"/>
        <v>0</v>
      </c>
      <c r="BD95" s="64">
        <f t="shared" si="113"/>
        <v>0</v>
      </c>
      <c r="BE95" s="64">
        <f t="shared" si="113"/>
        <v>0</v>
      </c>
      <c r="BF95" s="376">
        <f t="shared" si="113"/>
        <v>0</v>
      </c>
      <c r="BG95" s="376">
        <f t="shared" si="113"/>
        <v>0</v>
      </c>
      <c r="BH95" s="376">
        <f t="shared" si="113"/>
        <v>0</v>
      </c>
      <c r="BI95" s="376">
        <f t="shared" si="113"/>
        <v>0</v>
      </c>
      <c r="BJ95" s="376">
        <f t="shared" si="113"/>
        <v>0</v>
      </c>
      <c r="BK95" s="376">
        <f t="shared" si="113"/>
        <v>0</v>
      </c>
      <c r="BL95" s="376">
        <f t="shared" si="113"/>
        <v>0</v>
      </c>
      <c r="BM95" s="434">
        <f t="shared" si="76"/>
        <v>0</v>
      </c>
      <c r="BO95" s="657"/>
      <c r="BP95" s="438" t="s">
        <v>48</v>
      </c>
      <c r="BQ95" s="2">
        <f t="shared" ref="BQ95:CH95" si="114">BQ13+BQ61</f>
        <v>0</v>
      </c>
      <c r="BR95" s="64">
        <f t="shared" si="114"/>
        <v>0</v>
      </c>
      <c r="BS95" s="64">
        <f t="shared" si="114"/>
        <v>0</v>
      </c>
      <c r="BT95" s="64">
        <f t="shared" si="114"/>
        <v>0</v>
      </c>
      <c r="BU95" s="64">
        <f t="shared" si="114"/>
        <v>0</v>
      </c>
      <c r="BV95" s="64">
        <f t="shared" si="114"/>
        <v>0</v>
      </c>
      <c r="BW95" s="64">
        <f t="shared" si="114"/>
        <v>0</v>
      </c>
      <c r="BX95" s="64">
        <f t="shared" si="114"/>
        <v>0</v>
      </c>
      <c r="BY95" s="64">
        <f t="shared" si="114"/>
        <v>0</v>
      </c>
      <c r="BZ95" s="64">
        <f t="shared" si="114"/>
        <v>0</v>
      </c>
      <c r="CA95" s="64">
        <f t="shared" si="114"/>
        <v>0</v>
      </c>
      <c r="CB95" s="376">
        <f t="shared" si="114"/>
        <v>0</v>
      </c>
      <c r="CC95" s="376">
        <f t="shared" si="114"/>
        <v>0</v>
      </c>
      <c r="CD95" s="376">
        <f t="shared" si="114"/>
        <v>0</v>
      </c>
      <c r="CE95" s="376">
        <f t="shared" si="114"/>
        <v>0</v>
      </c>
      <c r="CF95" s="376">
        <f t="shared" si="114"/>
        <v>0</v>
      </c>
      <c r="CG95" s="376">
        <f t="shared" si="114"/>
        <v>0</v>
      </c>
      <c r="CH95" s="376">
        <f t="shared" si="114"/>
        <v>0</v>
      </c>
      <c r="CI95" s="434">
        <f t="shared" si="78"/>
        <v>0</v>
      </c>
    </row>
    <row r="96" spans="1:88" ht="15.95" customHeight="1" x14ac:dyDescent="0.25">
      <c r="A96" s="657"/>
      <c r="B96" s="438" t="s">
        <v>47</v>
      </c>
      <c r="C96" s="2">
        <f t="shared" ref="C96:T96" si="115">C14+C62</f>
        <v>0</v>
      </c>
      <c r="D96" s="64">
        <f t="shared" si="115"/>
        <v>0</v>
      </c>
      <c r="E96" s="64">
        <f t="shared" si="115"/>
        <v>0</v>
      </c>
      <c r="F96" s="64">
        <f t="shared" si="115"/>
        <v>0</v>
      </c>
      <c r="G96" s="64">
        <f t="shared" si="115"/>
        <v>0</v>
      </c>
      <c r="H96" s="64">
        <f t="shared" si="115"/>
        <v>0</v>
      </c>
      <c r="I96" s="64">
        <f t="shared" si="115"/>
        <v>0</v>
      </c>
      <c r="J96" s="64">
        <f t="shared" si="115"/>
        <v>0</v>
      </c>
      <c r="K96" s="64">
        <f t="shared" si="115"/>
        <v>0</v>
      </c>
      <c r="L96" s="64">
        <f t="shared" si="115"/>
        <v>0</v>
      </c>
      <c r="M96" s="64">
        <f t="shared" si="115"/>
        <v>0</v>
      </c>
      <c r="N96" s="376">
        <f t="shared" si="115"/>
        <v>0</v>
      </c>
      <c r="O96" s="376">
        <f t="shared" si="115"/>
        <v>0</v>
      </c>
      <c r="P96" s="376">
        <f t="shared" si="115"/>
        <v>0</v>
      </c>
      <c r="Q96" s="376">
        <f t="shared" si="115"/>
        <v>0</v>
      </c>
      <c r="R96" s="376">
        <f t="shared" si="115"/>
        <v>0</v>
      </c>
      <c r="S96" s="376">
        <f t="shared" si="115"/>
        <v>0</v>
      </c>
      <c r="T96" s="376">
        <f t="shared" si="115"/>
        <v>0</v>
      </c>
      <c r="U96" s="434">
        <f t="shared" si="72"/>
        <v>0</v>
      </c>
      <c r="W96" s="657"/>
      <c r="X96" s="438" t="s">
        <v>47</v>
      </c>
      <c r="Y96" s="2">
        <f t="shared" ref="Y96:AP96" si="116">Y14+Y62</f>
        <v>0</v>
      </c>
      <c r="Z96" s="64">
        <f t="shared" si="116"/>
        <v>0</v>
      </c>
      <c r="AA96" s="64">
        <f t="shared" si="116"/>
        <v>0</v>
      </c>
      <c r="AB96" s="64">
        <f t="shared" si="116"/>
        <v>0</v>
      </c>
      <c r="AC96" s="64">
        <f t="shared" si="116"/>
        <v>0</v>
      </c>
      <c r="AD96" s="64">
        <f t="shared" si="116"/>
        <v>0</v>
      </c>
      <c r="AE96" s="64">
        <f t="shared" si="116"/>
        <v>0</v>
      </c>
      <c r="AF96" s="64">
        <f t="shared" si="116"/>
        <v>0</v>
      </c>
      <c r="AG96" s="64">
        <f t="shared" si="116"/>
        <v>0</v>
      </c>
      <c r="AH96" s="64">
        <f t="shared" si="116"/>
        <v>0</v>
      </c>
      <c r="AI96" s="64">
        <f t="shared" si="116"/>
        <v>0</v>
      </c>
      <c r="AJ96" s="376">
        <f t="shared" si="116"/>
        <v>0</v>
      </c>
      <c r="AK96" s="376">
        <f t="shared" si="116"/>
        <v>0</v>
      </c>
      <c r="AL96" s="376">
        <f t="shared" si="116"/>
        <v>0</v>
      </c>
      <c r="AM96" s="376">
        <f t="shared" si="116"/>
        <v>0</v>
      </c>
      <c r="AN96" s="376">
        <f t="shared" si="116"/>
        <v>0</v>
      </c>
      <c r="AO96" s="376">
        <f t="shared" si="116"/>
        <v>0</v>
      </c>
      <c r="AP96" s="376">
        <f t="shared" si="116"/>
        <v>0</v>
      </c>
      <c r="AQ96" s="434">
        <f t="shared" si="74"/>
        <v>0</v>
      </c>
      <c r="AS96" s="657"/>
      <c r="AT96" s="438" t="s">
        <v>47</v>
      </c>
      <c r="AU96" s="2">
        <f t="shared" ref="AU96:BL96" si="117">AU14+AU62</f>
        <v>0</v>
      </c>
      <c r="AV96" s="64">
        <f t="shared" si="117"/>
        <v>0</v>
      </c>
      <c r="AW96" s="64">
        <f t="shared" si="117"/>
        <v>0</v>
      </c>
      <c r="AX96" s="64">
        <f t="shared" si="117"/>
        <v>0</v>
      </c>
      <c r="AY96" s="64">
        <f t="shared" si="117"/>
        <v>0</v>
      </c>
      <c r="AZ96" s="64">
        <f t="shared" si="117"/>
        <v>0</v>
      </c>
      <c r="BA96" s="64">
        <f t="shared" si="117"/>
        <v>0</v>
      </c>
      <c r="BB96" s="64">
        <f t="shared" si="117"/>
        <v>0</v>
      </c>
      <c r="BC96" s="64">
        <f t="shared" si="117"/>
        <v>0</v>
      </c>
      <c r="BD96" s="64">
        <f t="shared" si="117"/>
        <v>0</v>
      </c>
      <c r="BE96" s="64">
        <f t="shared" si="117"/>
        <v>0</v>
      </c>
      <c r="BF96" s="376">
        <f t="shared" si="117"/>
        <v>0</v>
      </c>
      <c r="BG96" s="376">
        <f t="shared" si="117"/>
        <v>0</v>
      </c>
      <c r="BH96" s="376">
        <f t="shared" si="117"/>
        <v>0</v>
      </c>
      <c r="BI96" s="376">
        <f t="shared" si="117"/>
        <v>0</v>
      </c>
      <c r="BJ96" s="376">
        <f t="shared" si="117"/>
        <v>0</v>
      </c>
      <c r="BK96" s="376">
        <f t="shared" si="117"/>
        <v>0</v>
      </c>
      <c r="BL96" s="376">
        <f t="shared" si="117"/>
        <v>0</v>
      </c>
      <c r="BM96" s="434">
        <f t="shared" si="76"/>
        <v>0</v>
      </c>
      <c r="BO96" s="657"/>
      <c r="BP96" s="438" t="s">
        <v>47</v>
      </c>
      <c r="BQ96" s="2">
        <f t="shared" ref="BQ96:CH96" si="118">BQ14+BQ62</f>
        <v>0</v>
      </c>
      <c r="BR96" s="64">
        <f t="shared" si="118"/>
        <v>0</v>
      </c>
      <c r="BS96" s="64">
        <f t="shared" si="118"/>
        <v>0</v>
      </c>
      <c r="BT96" s="64">
        <f t="shared" si="118"/>
        <v>0</v>
      </c>
      <c r="BU96" s="64">
        <f t="shared" si="118"/>
        <v>0</v>
      </c>
      <c r="BV96" s="64">
        <f t="shared" si="118"/>
        <v>0</v>
      </c>
      <c r="BW96" s="64">
        <f t="shared" si="118"/>
        <v>0</v>
      </c>
      <c r="BX96" s="64">
        <f t="shared" si="118"/>
        <v>0</v>
      </c>
      <c r="BY96" s="64">
        <f t="shared" si="118"/>
        <v>0</v>
      </c>
      <c r="BZ96" s="64">
        <f t="shared" si="118"/>
        <v>0</v>
      </c>
      <c r="CA96" s="64">
        <f t="shared" si="118"/>
        <v>0</v>
      </c>
      <c r="CB96" s="376">
        <f t="shared" si="118"/>
        <v>0</v>
      </c>
      <c r="CC96" s="376">
        <f t="shared" si="118"/>
        <v>0</v>
      </c>
      <c r="CD96" s="376">
        <f t="shared" si="118"/>
        <v>0</v>
      </c>
      <c r="CE96" s="376">
        <f t="shared" si="118"/>
        <v>0</v>
      </c>
      <c r="CF96" s="376">
        <f t="shared" si="118"/>
        <v>0</v>
      </c>
      <c r="CG96" s="376">
        <f t="shared" si="118"/>
        <v>0</v>
      </c>
      <c r="CH96" s="376">
        <f t="shared" si="118"/>
        <v>0</v>
      </c>
      <c r="CI96" s="434">
        <f t="shared" si="78"/>
        <v>0</v>
      </c>
    </row>
    <row r="97" spans="1:88" ht="15.95" customHeight="1" x14ac:dyDescent="0.25">
      <c r="A97" s="657"/>
      <c r="B97" s="438" t="s">
        <v>46</v>
      </c>
      <c r="C97" s="2">
        <f t="shared" ref="C97:T97" si="119">C15+C63</f>
        <v>0</v>
      </c>
      <c r="D97" s="64">
        <f t="shared" si="119"/>
        <v>0</v>
      </c>
      <c r="E97" s="64">
        <f t="shared" si="119"/>
        <v>0</v>
      </c>
      <c r="F97" s="64">
        <f t="shared" si="119"/>
        <v>0</v>
      </c>
      <c r="G97" s="64">
        <f t="shared" si="119"/>
        <v>0</v>
      </c>
      <c r="H97" s="64">
        <f t="shared" si="119"/>
        <v>0</v>
      </c>
      <c r="I97" s="64">
        <f t="shared" si="119"/>
        <v>0</v>
      </c>
      <c r="J97" s="64">
        <f t="shared" si="119"/>
        <v>0</v>
      </c>
      <c r="K97" s="64">
        <f t="shared" si="119"/>
        <v>0</v>
      </c>
      <c r="L97" s="64">
        <f t="shared" si="119"/>
        <v>0</v>
      </c>
      <c r="M97" s="64">
        <f t="shared" si="119"/>
        <v>0</v>
      </c>
      <c r="N97" s="376">
        <f t="shared" si="119"/>
        <v>0</v>
      </c>
      <c r="O97" s="376">
        <f t="shared" si="119"/>
        <v>0</v>
      </c>
      <c r="P97" s="376">
        <f t="shared" si="119"/>
        <v>0</v>
      </c>
      <c r="Q97" s="376">
        <f t="shared" si="119"/>
        <v>0</v>
      </c>
      <c r="R97" s="376">
        <f t="shared" si="119"/>
        <v>0</v>
      </c>
      <c r="S97" s="376">
        <f t="shared" si="119"/>
        <v>0</v>
      </c>
      <c r="T97" s="376">
        <f t="shared" si="119"/>
        <v>0</v>
      </c>
      <c r="U97" s="434">
        <f t="shared" si="72"/>
        <v>0</v>
      </c>
      <c r="W97" s="657"/>
      <c r="X97" s="438" t="s">
        <v>46</v>
      </c>
      <c r="Y97" s="2">
        <f t="shared" ref="Y97:AP97" si="120">Y15+Y63</f>
        <v>0</v>
      </c>
      <c r="Z97" s="64">
        <f t="shared" si="120"/>
        <v>0</v>
      </c>
      <c r="AA97" s="64">
        <f t="shared" si="120"/>
        <v>0</v>
      </c>
      <c r="AB97" s="64">
        <f t="shared" si="120"/>
        <v>0</v>
      </c>
      <c r="AC97" s="64">
        <f t="shared" si="120"/>
        <v>0</v>
      </c>
      <c r="AD97" s="64">
        <f t="shared" si="120"/>
        <v>0</v>
      </c>
      <c r="AE97" s="64">
        <f t="shared" si="120"/>
        <v>0</v>
      </c>
      <c r="AF97" s="64">
        <f t="shared" si="120"/>
        <v>0</v>
      </c>
      <c r="AG97" s="64">
        <f t="shared" si="120"/>
        <v>0</v>
      </c>
      <c r="AH97" s="64">
        <f t="shared" si="120"/>
        <v>0</v>
      </c>
      <c r="AI97" s="64">
        <f t="shared" si="120"/>
        <v>0</v>
      </c>
      <c r="AJ97" s="376">
        <f t="shared" si="120"/>
        <v>0</v>
      </c>
      <c r="AK97" s="376">
        <f t="shared" si="120"/>
        <v>0</v>
      </c>
      <c r="AL97" s="376">
        <f t="shared" si="120"/>
        <v>0</v>
      </c>
      <c r="AM97" s="376">
        <f t="shared" si="120"/>
        <v>0</v>
      </c>
      <c r="AN97" s="376">
        <f t="shared" si="120"/>
        <v>0</v>
      </c>
      <c r="AO97" s="376">
        <f t="shared" si="120"/>
        <v>0</v>
      </c>
      <c r="AP97" s="376">
        <f t="shared" si="120"/>
        <v>0</v>
      </c>
      <c r="AQ97" s="434">
        <f t="shared" si="74"/>
        <v>0</v>
      </c>
      <c r="AS97" s="657"/>
      <c r="AT97" s="438" t="s">
        <v>46</v>
      </c>
      <c r="AU97" s="2">
        <f t="shared" ref="AU97:BL97" si="121">AU15+AU63</f>
        <v>0</v>
      </c>
      <c r="AV97" s="64">
        <f t="shared" si="121"/>
        <v>0</v>
      </c>
      <c r="AW97" s="64">
        <f t="shared" si="121"/>
        <v>0</v>
      </c>
      <c r="AX97" s="64">
        <f t="shared" si="121"/>
        <v>0</v>
      </c>
      <c r="AY97" s="64">
        <f t="shared" si="121"/>
        <v>0</v>
      </c>
      <c r="AZ97" s="64">
        <f t="shared" si="121"/>
        <v>0</v>
      </c>
      <c r="BA97" s="64">
        <f t="shared" si="121"/>
        <v>0</v>
      </c>
      <c r="BB97" s="64">
        <f t="shared" si="121"/>
        <v>0</v>
      </c>
      <c r="BC97" s="64">
        <f t="shared" si="121"/>
        <v>0</v>
      </c>
      <c r="BD97" s="64">
        <f t="shared" si="121"/>
        <v>0</v>
      </c>
      <c r="BE97" s="64">
        <f t="shared" si="121"/>
        <v>0</v>
      </c>
      <c r="BF97" s="376">
        <f t="shared" si="121"/>
        <v>0</v>
      </c>
      <c r="BG97" s="376">
        <f t="shared" si="121"/>
        <v>0</v>
      </c>
      <c r="BH97" s="376">
        <f t="shared" si="121"/>
        <v>0</v>
      </c>
      <c r="BI97" s="376">
        <f t="shared" si="121"/>
        <v>0</v>
      </c>
      <c r="BJ97" s="376">
        <f t="shared" si="121"/>
        <v>0</v>
      </c>
      <c r="BK97" s="376">
        <f t="shared" si="121"/>
        <v>0</v>
      </c>
      <c r="BL97" s="376">
        <f t="shared" si="121"/>
        <v>0</v>
      </c>
      <c r="BM97" s="434">
        <f t="shared" si="76"/>
        <v>0</v>
      </c>
      <c r="BO97" s="657"/>
      <c r="BP97" s="438" t="s">
        <v>46</v>
      </c>
      <c r="BQ97" s="2">
        <f t="shared" ref="BQ97:CH97" si="122">BQ15+BQ63</f>
        <v>0</v>
      </c>
      <c r="BR97" s="64">
        <f t="shared" si="122"/>
        <v>0</v>
      </c>
      <c r="BS97" s="64">
        <f t="shared" si="122"/>
        <v>0</v>
      </c>
      <c r="BT97" s="64">
        <f t="shared" si="122"/>
        <v>0</v>
      </c>
      <c r="BU97" s="64">
        <f t="shared" si="122"/>
        <v>0</v>
      </c>
      <c r="BV97" s="64">
        <f t="shared" si="122"/>
        <v>0</v>
      </c>
      <c r="BW97" s="64">
        <f t="shared" si="122"/>
        <v>0</v>
      </c>
      <c r="BX97" s="64">
        <f t="shared" si="122"/>
        <v>0</v>
      </c>
      <c r="BY97" s="64">
        <f t="shared" si="122"/>
        <v>0</v>
      </c>
      <c r="BZ97" s="64">
        <f t="shared" si="122"/>
        <v>0</v>
      </c>
      <c r="CA97" s="64">
        <f t="shared" si="122"/>
        <v>0</v>
      </c>
      <c r="CB97" s="376">
        <f t="shared" si="122"/>
        <v>0</v>
      </c>
      <c r="CC97" s="376">
        <f t="shared" si="122"/>
        <v>0</v>
      </c>
      <c r="CD97" s="376">
        <f t="shared" si="122"/>
        <v>0</v>
      </c>
      <c r="CE97" s="376">
        <f t="shared" si="122"/>
        <v>0</v>
      </c>
      <c r="CF97" s="376">
        <f t="shared" si="122"/>
        <v>0</v>
      </c>
      <c r="CG97" s="376">
        <f t="shared" si="122"/>
        <v>0</v>
      </c>
      <c r="CH97" s="376">
        <f t="shared" si="122"/>
        <v>0</v>
      </c>
      <c r="CI97" s="434">
        <f t="shared" si="78"/>
        <v>0</v>
      </c>
    </row>
    <row r="98" spans="1:88" ht="15.95" customHeight="1" thickBot="1" x14ac:dyDescent="0.3">
      <c r="A98" s="658"/>
      <c r="B98" s="438" t="s">
        <v>45</v>
      </c>
      <c r="C98" s="2">
        <f t="shared" ref="C98:T98" si="123">C16+C64</f>
        <v>0</v>
      </c>
      <c r="D98" s="64">
        <f t="shared" si="123"/>
        <v>0</v>
      </c>
      <c r="E98" s="64">
        <f t="shared" si="123"/>
        <v>0</v>
      </c>
      <c r="F98" s="64">
        <f t="shared" si="123"/>
        <v>0</v>
      </c>
      <c r="G98" s="64">
        <f t="shared" si="123"/>
        <v>0</v>
      </c>
      <c r="H98" s="64">
        <f t="shared" si="123"/>
        <v>0</v>
      </c>
      <c r="I98" s="64">
        <f t="shared" si="123"/>
        <v>0</v>
      </c>
      <c r="J98" s="64">
        <f t="shared" si="123"/>
        <v>0</v>
      </c>
      <c r="K98" s="64">
        <f t="shared" si="123"/>
        <v>0</v>
      </c>
      <c r="L98" s="64">
        <f t="shared" si="123"/>
        <v>0</v>
      </c>
      <c r="M98" s="64">
        <f t="shared" si="123"/>
        <v>0</v>
      </c>
      <c r="N98" s="376">
        <f t="shared" si="123"/>
        <v>0</v>
      </c>
      <c r="O98" s="376">
        <f t="shared" si="123"/>
        <v>0</v>
      </c>
      <c r="P98" s="376">
        <f t="shared" si="123"/>
        <v>0</v>
      </c>
      <c r="Q98" s="376">
        <f t="shared" si="123"/>
        <v>0</v>
      </c>
      <c r="R98" s="376">
        <f t="shared" si="123"/>
        <v>0</v>
      </c>
      <c r="S98" s="376">
        <f t="shared" si="123"/>
        <v>0</v>
      </c>
      <c r="T98" s="376">
        <f t="shared" si="123"/>
        <v>0</v>
      </c>
      <c r="U98" s="434">
        <f t="shared" si="72"/>
        <v>0</v>
      </c>
      <c r="V98" s="400">
        <f>SUM(U86:U98)</f>
        <v>58729.170657699411</v>
      </c>
      <c r="W98" s="658"/>
      <c r="X98" s="438" t="s">
        <v>45</v>
      </c>
      <c r="Y98" s="2">
        <f t="shared" ref="Y98:AP98" si="124">Y16+Y64</f>
        <v>0</v>
      </c>
      <c r="Z98" s="64">
        <f t="shared" si="124"/>
        <v>0</v>
      </c>
      <c r="AA98" s="64">
        <f t="shared" si="124"/>
        <v>0</v>
      </c>
      <c r="AB98" s="64">
        <f t="shared" si="124"/>
        <v>0</v>
      </c>
      <c r="AC98" s="64">
        <f t="shared" si="124"/>
        <v>0</v>
      </c>
      <c r="AD98" s="64">
        <f t="shared" si="124"/>
        <v>0</v>
      </c>
      <c r="AE98" s="64">
        <f t="shared" si="124"/>
        <v>0</v>
      </c>
      <c r="AF98" s="64">
        <f t="shared" si="124"/>
        <v>0</v>
      </c>
      <c r="AG98" s="64">
        <f t="shared" si="124"/>
        <v>0</v>
      </c>
      <c r="AH98" s="64">
        <f t="shared" si="124"/>
        <v>0</v>
      </c>
      <c r="AI98" s="64">
        <f t="shared" si="124"/>
        <v>0</v>
      </c>
      <c r="AJ98" s="376">
        <f t="shared" si="124"/>
        <v>0</v>
      </c>
      <c r="AK98" s="376">
        <f t="shared" si="124"/>
        <v>0</v>
      </c>
      <c r="AL98" s="376">
        <f t="shared" si="124"/>
        <v>0</v>
      </c>
      <c r="AM98" s="376">
        <f t="shared" si="124"/>
        <v>0</v>
      </c>
      <c r="AN98" s="376">
        <f t="shared" si="124"/>
        <v>0</v>
      </c>
      <c r="AO98" s="376">
        <f t="shared" si="124"/>
        <v>0</v>
      </c>
      <c r="AP98" s="376">
        <f t="shared" si="124"/>
        <v>0</v>
      </c>
      <c r="AQ98" s="434">
        <f t="shared" si="74"/>
        <v>0</v>
      </c>
      <c r="AR98" s="400">
        <f>SUM(AQ86:AQ98)</f>
        <v>6018240.936731087</v>
      </c>
      <c r="AS98" s="658"/>
      <c r="AT98" s="438" t="s">
        <v>45</v>
      </c>
      <c r="AU98" s="2">
        <f t="shared" ref="AU98:BL98" si="125">AU16+AU64</f>
        <v>0</v>
      </c>
      <c r="AV98" s="64">
        <f t="shared" si="125"/>
        <v>0</v>
      </c>
      <c r="AW98" s="64">
        <f t="shared" si="125"/>
        <v>0</v>
      </c>
      <c r="AX98" s="64">
        <f t="shared" si="125"/>
        <v>0</v>
      </c>
      <c r="AY98" s="64">
        <f t="shared" si="125"/>
        <v>0</v>
      </c>
      <c r="AZ98" s="64">
        <f t="shared" si="125"/>
        <v>0</v>
      </c>
      <c r="BA98" s="64">
        <f t="shared" si="125"/>
        <v>0</v>
      </c>
      <c r="BB98" s="64">
        <f t="shared" si="125"/>
        <v>0</v>
      </c>
      <c r="BC98" s="64">
        <f t="shared" si="125"/>
        <v>0</v>
      </c>
      <c r="BD98" s="64">
        <f t="shared" si="125"/>
        <v>0</v>
      </c>
      <c r="BE98" s="64">
        <f t="shared" si="125"/>
        <v>0</v>
      </c>
      <c r="BF98" s="376">
        <f t="shared" si="125"/>
        <v>0</v>
      </c>
      <c r="BG98" s="376">
        <f t="shared" si="125"/>
        <v>0</v>
      </c>
      <c r="BH98" s="376">
        <f t="shared" si="125"/>
        <v>0</v>
      </c>
      <c r="BI98" s="376">
        <f t="shared" si="125"/>
        <v>0</v>
      </c>
      <c r="BJ98" s="376">
        <f t="shared" si="125"/>
        <v>0</v>
      </c>
      <c r="BK98" s="376">
        <f t="shared" si="125"/>
        <v>0</v>
      </c>
      <c r="BL98" s="376">
        <f t="shared" si="125"/>
        <v>0</v>
      </c>
      <c r="BM98" s="434">
        <f t="shared" si="76"/>
        <v>0</v>
      </c>
      <c r="BN98" s="400">
        <f>SUM(BM86:BM98)</f>
        <v>384197.19202711596</v>
      </c>
      <c r="BO98" s="658"/>
      <c r="BP98" s="438" t="s">
        <v>45</v>
      </c>
      <c r="BQ98" s="2">
        <f t="shared" ref="BQ98:CH98" si="126">BQ16+BQ64</f>
        <v>0</v>
      </c>
      <c r="BR98" s="64">
        <f t="shared" si="126"/>
        <v>0</v>
      </c>
      <c r="BS98" s="64">
        <f t="shared" si="126"/>
        <v>0</v>
      </c>
      <c r="BT98" s="64">
        <f t="shared" si="126"/>
        <v>0</v>
      </c>
      <c r="BU98" s="64">
        <f t="shared" si="126"/>
        <v>0</v>
      </c>
      <c r="BV98" s="64">
        <f t="shared" si="126"/>
        <v>0</v>
      </c>
      <c r="BW98" s="64">
        <f t="shared" si="126"/>
        <v>0</v>
      </c>
      <c r="BX98" s="64">
        <f t="shared" si="126"/>
        <v>0</v>
      </c>
      <c r="BY98" s="64">
        <f t="shared" si="126"/>
        <v>0</v>
      </c>
      <c r="BZ98" s="64">
        <f t="shared" si="126"/>
        <v>0</v>
      </c>
      <c r="CA98" s="64">
        <f t="shared" si="126"/>
        <v>0</v>
      </c>
      <c r="CB98" s="376">
        <f t="shared" si="126"/>
        <v>0</v>
      </c>
      <c r="CC98" s="376">
        <f t="shared" si="126"/>
        <v>0</v>
      </c>
      <c r="CD98" s="376">
        <f t="shared" si="126"/>
        <v>0</v>
      </c>
      <c r="CE98" s="376">
        <f t="shared" si="126"/>
        <v>0</v>
      </c>
      <c r="CF98" s="376">
        <f t="shared" si="126"/>
        <v>0</v>
      </c>
      <c r="CG98" s="376">
        <f t="shared" si="126"/>
        <v>0</v>
      </c>
      <c r="CH98" s="376">
        <f t="shared" si="126"/>
        <v>0</v>
      </c>
      <c r="CI98" s="434">
        <f t="shared" si="78"/>
        <v>0</v>
      </c>
      <c r="CJ98" s="400">
        <f>SUM(CI86:CI98)</f>
        <v>0</v>
      </c>
    </row>
    <row r="99" spans="1:88" ht="15.95" customHeight="1" thickBot="1" x14ac:dyDescent="0.3">
      <c r="B99" s="47" t="s">
        <v>41</v>
      </c>
      <c r="C99" s="152">
        <f>SUM(C86:C98)</f>
        <v>0</v>
      </c>
      <c r="D99" s="152">
        <f t="shared" ref="D99:T99" si="127">SUM(D86:D98)</f>
        <v>0</v>
      </c>
      <c r="E99" s="152">
        <f t="shared" si="127"/>
        <v>0</v>
      </c>
      <c r="F99" s="152">
        <f t="shared" si="127"/>
        <v>0</v>
      </c>
      <c r="G99" s="152">
        <f t="shared" si="127"/>
        <v>35572.098264646709</v>
      </c>
      <c r="H99" s="152">
        <f t="shared" si="127"/>
        <v>0</v>
      </c>
      <c r="I99" s="152">
        <f t="shared" si="127"/>
        <v>2660.5869692689207</v>
      </c>
      <c r="J99" s="152">
        <f t="shared" si="127"/>
        <v>0</v>
      </c>
      <c r="K99" s="152">
        <f t="shared" si="127"/>
        <v>0</v>
      </c>
      <c r="L99" s="152">
        <f t="shared" si="127"/>
        <v>0</v>
      </c>
      <c r="M99" s="152">
        <f t="shared" si="127"/>
        <v>0</v>
      </c>
      <c r="N99" s="387">
        <f t="shared" si="127"/>
        <v>20496.485423783779</v>
      </c>
      <c r="O99" s="387">
        <f t="shared" si="127"/>
        <v>0</v>
      </c>
      <c r="P99" s="387">
        <f t="shared" si="127"/>
        <v>0</v>
      </c>
      <c r="Q99" s="387">
        <f t="shared" si="127"/>
        <v>0</v>
      </c>
      <c r="R99" s="387">
        <f t="shared" si="127"/>
        <v>0</v>
      </c>
      <c r="S99" s="387">
        <f t="shared" si="127"/>
        <v>0</v>
      </c>
      <c r="T99" s="387">
        <f t="shared" si="127"/>
        <v>0</v>
      </c>
      <c r="U99" s="435">
        <f t="shared" si="72"/>
        <v>58729.170657699411</v>
      </c>
      <c r="V99" s="389" t="str">
        <f>IF(U99=V98,"ok","ERROR")</f>
        <v>ok</v>
      </c>
      <c r="W99" s="53"/>
      <c r="X99" s="47" t="s">
        <v>41</v>
      </c>
      <c r="Y99" s="152">
        <f>SUM(Y86:Y98)</f>
        <v>0</v>
      </c>
      <c r="Z99" s="152">
        <f t="shared" ref="Z99:AP99" si="128">SUM(Z86:Z98)</f>
        <v>0</v>
      </c>
      <c r="AA99" s="152">
        <f t="shared" si="128"/>
        <v>0</v>
      </c>
      <c r="AB99" s="152">
        <f t="shared" si="128"/>
        <v>0</v>
      </c>
      <c r="AC99" s="152">
        <f t="shared" si="128"/>
        <v>1372016.738806806</v>
      </c>
      <c r="AD99" s="152">
        <f t="shared" si="128"/>
        <v>1934141.7167743295</v>
      </c>
      <c r="AE99" s="152">
        <f t="shared" si="128"/>
        <v>466233.7886375424</v>
      </c>
      <c r="AF99" s="152">
        <f t="shared" si="128"/>
        <v>145482.10713213429</v>
      </c>
      <c r="AG99" s="152">
        <f t="shared" si="128"/>
        <v>0</v>
      </c>
      <c r="AH99" s="152">
        <f t="shared" si="128"/>
        <v>0</v>
      </c>
      <c r="AI99" s="152">
        <f t="shared" si="128"/>
        <v>0</v>
      </c>
      <c r="AJ99" s="387">
        <f t="shared" si="128"/>
        <v>2100366.5853802748</v>
      </c>
      <c r="AK99" s="387">
        <f t="shared" si="128"/>
        <v>0</v>
      </c>
      <c r="AL99" s="387">
        <f t="shared" si="128"/>
        <v>0</v>
      </c>
      <c r="AM99" s="387">
        <f t="shared" si="128"/>
        <v>0</v>
      </c>
      <c r="AN99" s="387">
        <f t="shared" si="128"/>
        <v>0</v>
      </c>
      <c r="AO99" s="387">
        <f t="shared" si="128"/>
        <v>0</v>
      </c>
      <c r="AP99" s="387">
        <f t="shared" si="128"/>
        <v>0</v>
      </c>
      <c r="AQ99" s="435">
        <f t="shared" si="74"/>
        <v>6018240.936731087</v>
      </c>
      <c r="AR99" s="389" t="str">
        <f>IF(AQ99=AR98,"ok","ERROR")</f>
        <v>ok</v>
      </c>
      <c r="AS99" s="53"/>
      <c r="AT99" s="47" t="s">
        <v>41</v>
      </c>
      <c r="AU99" s="152">
        <f>SUM(AU86:AU98)</f>
        <v>0</v>
      </c>
      <c r="AV99" s="152">
        <f t="shared" ref="AV99:BL99" si="129">SUM(AV86:AV98)</f>
        <v>0</v>
      </c>
      <c r="AW99" s="152">
        <f t="shared" si="129"/>
        <v>0</v>
      </c>
      <c r="AX99" s="152">
        <f t="shared" si="129"/>
        <v>0</v>
      </c>
      <c r="AY99" s="152">
        <f t="shared" si="129"/>
        <v>0</v>
      </c>
      <c r="AZ99" s="152">
        <f t="shared" si="129"/>
        <v>0</v>
      </c>
      <c r="BA99" s="152">
        <f t="shared" si="129"/>
        <v>0</v>
      </c>
      <c r="BB99" s="152">
        <f t="shared" si="129"/>
        <v>138032.46361818135</v>
      </c>
      <c r="BC99" s="152">
        <f t="shared" si="129"/>
        <v>0</v>
      </c>
      <c r="BD99" s="152">
        <f t="shared" si="129"/>
        <v>112079.87657031832</v>
      </c>
      <c r="BE99" s="152">
        <f t="shared" si="129"/>
        <v>0</v>
      </c>
      <c r="BF99" s="387">
        <f t="shared" si="129"/>
        <v>134084.85183861633</v>
      </c>
      <c r="BG99" s="387">
        <f t="shared" si="129"/>
        <v>0</v>
      </c>
      <c r="BH99" s="387">
        <f t="shared" si="129"/>
        <v>0</v>
      </c>
      <c r="BI99" s="387">
        <f t="shared" si="129"/>
        <v>0</v>
      </c>
      <c r="BJ99" s="387">
        <f t="shared" si="129"/>
        <v>0</v>
      </c>
      <c r="BK99" s="387">
        <f t="shared" si="129"/>
        <v>0</v>
      </c>
      <c r="BL99" s="387">
        <f t="shared" si="129"/>
        <v>0</v>
      </c>
      <c r="BM99" s="435">
        <f t="shared" si="76"/>
        <v>384197.19202711596</v>
      </c>
      <c r="BN99" s="389" t="str">
        <f>IF(BM99=BN98,"ok","ERROR")</f>
        <v>ok</v>
      </c>
      <c r="BO99" s="53"/>
      <c r="BP99" s="47" t="s">
        <v>41</v>
      </c>
      <c r="BQ99" s="152">
        <f>SUM(BQ86:BQ98)</f>
        <v>0</v>
      </c>
      <c r="BR99" s="152">
        <f t="shared" ref="BR99:CH99" si="130">SUM(BR86:BR98)</f>
        <v>0</v>
      </c>
      <c r="BS99" s="152">
        <f t="shared" si="130"/>
        <v>0</v>
      </c>
      <c r="BT99" s="152">
        <f t="shared" si="130"/>
        <v>0</v>
      </c>
      <c r="BU99" s="152">
        <f t="shared" si="130"/>
        <v>0</v>
      </c>
      <c r="BV99" s="152">
        <f t="shared" si="130"/>
        <v>0</v>
      </c>
      <c r="BW99" s="152">
        <f t="shared" si="130"/>
        <v>0</v>
      </c>
      <c r="BX99" s="152">
        <f t="shared" si="130"/>
        <v>0</v>
      </c>
      <c r="BY99" s="152">
        <f t="shared" si="130"/>
        <v>0</v>
      </c>
      <c r="BZ99" s="152">
        <f t="shared" si="130"/>
        <v>0</v>
      </c>
      <c r="CA99" s="152">
        <f t="shared" si="130"/>
        <v>0</v>
      </c>
      <c r="CB99" s="387">
        <f t="shared" si="130"/>
        <v>0</v>
      </c>
      <c r="CC99" s="387">
        <f t="shared" si="130"/>
        <v>0</v>
      </c>
      <c r="CD99" s="387">
        <f t="shared" si="130"/>
        <v>0</v>
      </c>
      <c r="CE99" s="387">
        <f t="shared" si="130"/>
        <v>0</v>
      </c>
      <c r="CF99" s="387">
        <f t="shared" si="130"/>
        <v>0</v>
      </c>
      <c r="CG99" s="387">
        <f t="shared" si="130"/>
        <v>0</v>
      </c>
      <c r="CH99" s="387">
        <f t="shared" si="130"/>
        <v>0</v>
      </c>
      <c r="CI99" s="435">
        <f t="shared" si="78"/>
        <v>0</v>
      </c>
      <c r="CJ99" s="389" t="str">
        <f>IF(CI99=CJ98,"ok","ERROR")</f>
        <v>ok</v>
      </c>
    </row>
    <row r="100" spans="1:88" ht="15.95" customHeight="1" thickBot="1" x14ac:dyDescent="0.3">
      <c r="A100"/>
      <c r="U100" s="3">
        <f>SUM(C83:T83)</f>
        <v>2740427.6086948328</v>
      </c>
      <c r="AQ100" s="3">
        <f>SUM(Y83:AP83)</f>
        <v>26003074.494097844</v>
      </c>
      <c r="BM100" s="3">
        <f>SUM(AU83:BL83)</f>
        <v>10304947.75302357</v>
      </c>
      <c r="CI100" s="3">
        <f>SUM(BQ83:CH83)</f>
        <v>809964.92930281558</v>
      </c>
    </row>
    <row r="101" spans="1:88" ht="15.95" customHeight="1" thickBot="1" x14ac:dyDescent="0.3">
      <c r="A101" s="396" t="s">
        <v>255</v>
      </c>
      <c r="B101" s="189" t="s">
        <v>34</v>
      </c>
      <c r="C101" s="484">
        <f>C$3</f>
        <v>46023</v>
      </c>
      <c r="D101" s="484">
        <f t="shared" ref="D101:T101" si="131">D$3</f>
        <v>46054</v>
      </c>
      <c r="E101" s="484">
        <f t="shared" si="131"/>
        <v>46082</v>
      </c>
      <c r="F101" s="484">
        <f t="shared" si="131"/>
        <v>46113</v>
      </c>
      <c r="G101" s="484">
        <f t="shared" si="131"/>
        <v>46143</v>
      </c>
      <c r="H101" s="484">
        <f t="shared" si="131"/>
        <v>46174</v>
      </c>
      <c r="I101" s="484">
        <f t="shared" si="131"/>
        <v>46204</v>
      </c>
      <c r="J101" s="484">
        <f t="shared" si="131"/>
        <v>46235</v>
      </c>
      <c r="K101" s="484">
        <f t="shared" si="131"/>
        <v>46266</v>
      </c>
      <c r="L101" s="484">
        <f t="shared" si="131"/>
        <v>46296</v>
      </c>
      <c r="M101" s="484">
        <f t="shared" si="131"/>
        <v>46327</v>
      </c>
      <c r="N101" s="484">
        <f t="shared" si="131"/>
        <v>46357</v>
      </c>
      <c r="O101" s="484">
        <f t="shared" si="131"/>
        <v>46388</v>
      </c>
      <c r="P101" s="484">
        <f t="shared" si="131"/>
        <v>46419</v>
      </c>
      <c r="Q101" s="484">
        <f t="shared" si="131"/>
        <v>46447</v>
      </c>
      <c r="R101" s="484">
        <f t="shared" si="131"/>
        <v>46478</v>
      </c>
      <c r="S101" s="484">
        <f t="shared" si="131"/>
        <v>46508</v>
      </c>
      <c r="T101" s="484">
        <f t="shared" si="131"/>
        <v>46539</v>
      </c>
      <c r="U101" s="506" t="s">
        <v>32</v>
      </c>
      <c r="W101" s="396" t="s">
        <v>255</v>
      </c>
      <c r="X101" s="189" t="s">
        <v>34</v>
      </c>
      <c r="Y101" s="484">
        <f>Y$3</f>
        <v>46023</v>
      </c>
      <c r="Z101" s="484">
        <f t="shared" ref="Z101:AP101" si="132">Z$3</f>
        <v>46054</v>
      </c>
      <c r="AA101" s="484">
        <f t="shared" si="132"/>
        <v>46082</v>
      </c>
      <c r="AB101" s="484">
        <f t="shared" si="132"/>
        <v>46113</v>
      </c>
      <c r="AC101" s="484">
        <f t="shared" si="132"/>
        <v>46143</v>
      </c>
      <c r="AD101" s="484">
        <f t="shared" si="132"/>
        <v>46174</v>
      </c>
      <c r="AE101" s="484">
        <f t="shared" si="132"/>
        <v>46204</v>
      </c>
      <c r="AF101" s="484">
        <f t="shared" si="132"/>
        <v>46235</v>
      </c>
      <c r="AG101" s="484">
        <f t="shared" si="132"/>
        <v>46266</v>
      </c>
      <c r="AH101" s="484">
        <f t="shared" si="132"/>
        <v>46296</v>
      </c>
      <c r="AI101" s="484">
        <f t="shared" si="132"/>
        <v>46327</v>
      </c>
      <c r="AJ101" s="484">
        <f t="shared" si="132"/>
        <v>46357</v>
      </c>
      <c r="AK101" s="484">
        <f t="shared" si="132"/>
        <v>46388</v>
      </c>
      <c r="AL101" s="484">
        <f t="shared" si="132"/>
        <v>46419</v>
      </c>
      <c r="AM101" s="484">
        <f t="shared" si="132"/>
        <v>46447</v>
      </c>
      <c r="AN101" s="484">
        <f t="shared" si="132"/>
        <v>46478</v>
      </c>
      <c r="AO101" s="484">
        <f t="shared" si="132"/>
        <v>46508</v>
      </c>
      <c r="AP101" s="484">
        <f t="shared" si="132"/>
        <v>46539</v>
      </c>
      <c r="AQ101" s="506" t="s">
        <v>32</v>
      </c>
      <c r="AS101" s="396" t="s">
        <v>255</v>
      </c>
      <c r="AT101" s="189" t="s">
        <v>34</v>
      </c>
      <c r="AU101" s="484">
        <f>AU$3</f>
        <v>46023</v>
      </c>
      <c r="AV101" s="484">
        <f t="shared" ref="AV101:BL101" si="133">AV$3</f>
        <v>46054</v>
      </c>
      <c r="AW101" s="484">
        <f t="shared" si="133"/>
        <v>46082</v>
      </c>
      <c r="AX101" s="484">
        <f t="shared" si="133"/>
        <v>46113</v>
      </c>
      <c r="AY101" s="484">
        <f t="shared" si="133"/>
        <v>46143</v>
      </c>
      <c r="AZ101" s="484">
        <f t="shared" si="133"/>
        <v>46174</v>
      </c>
      <c r="BA101" s="484">
        <f t="shared" si="133"/>
        <v>46204</v>
      </c>
      <c r="BB101" s="484">
        <f t="shared" si="133"/>
        <v>46235</v>
      </c>
      <c r="BC101" s="484">
        <f t="shared" si="133"/>
        <v>46266</v>
      </c>
      <c r="BD101" s="484">
        <f t="shared" si="133"/>
        <v>46296</v>
      </c>
      <c r="BE101" s="484">
        <f t="shared" si="133"/>
        <v>46327</v>
      </c>
      <c r="BF101" s="484">
        <f t="shared" si="133"/>
        <v>46357</v>
      </c>
      <c r="BG101" s="484">
        <f t="shared" si="133"/>
        <v>46388</v>
      </c>
      <c r="BH101" s="484">
        <f t="shared" si="133"/>
        <v>46419</v>
      </c>
      <c r="BI101" s="484">
        <f t="shared" si="133"/>
        <v>46447</v>
      </c>
      <c r="BJ101" s="484">
        <f t="shared" si="133"/>
        <v>46478</v>
      </c>
      <c r="BK101" s="484">
        <f t="shared" si="133"/>
        <v>46508</v>
      </c>
      <c r="BL101" s="484">
        <f t="shared" si="133"/>
        <v>46539</v>
      </c>
      <c r="BM101" s="506" t="s">
        <v>32</v>
      </c>
      <c r="BO101" s="396" t="s">
        <v>255</v>
      </c>
      <c r="BP101" s="189" t="s">
        <v>34</v>
      </c>
      <c r="BQ101" s="484">
        <f>BQ$3</f>
        <v>46023</v>
      </c>
      <c r="BR101" s="484">
        <f t="shared" ref="BR101:CH101" si="134">BR$3</f>
        <v>46054</v>
      </c>
      <c r="BS101" s="484">
        <f t="shared" si="134"/>
        <v>46082</v>
      </c>
      <c r="BT101" s="484">
        <f t="shared" si="134"/>
        <v>46113</v>
      </c>
      <c r="BU101" s="484">
        <f t="shared" si="134"/>
        <v>46143</v>
      </c>
      <c r="BV101" s="484">
        <f t="shared" si="134"/>
        <v>46174</v>
      </c>
      <c r="BW101" s="484">
        <f t="shared" si="134"/>
        <v>46204</v>
      </c>
      <c r="BX101" s="484">
        <f t="shared" si="134"/>
        <v>46235</v>
      </c>
      <c r="BY101" s="484">
        <f t="shared" si="134"/>
        <v>46266</v>
      </c>
      <c r="BZ101" s="484">
        <f t="shared" si="134"/>
        <v>46296</v>
      </c>
      <c r="CA101" s="484">
        <f t="shared" si="134"/>
        <v>46327</v>
      </c>
      <c r="CB101" s="484">
        <f t="shared" si="134"/>
        <v>46357</v>
      </c>
      <c r="CC101" s="484">
        <f t="shared" si="134"/>
        <v>46388</v>
      </c>
      <c r="CD101" s="484">
        <f t="shared" si="134"/>
        <v>46419</v>
      </c>
      <c r="CE101" s="484">
        <f t="shared" si="134"/>
        <v>46447</v>
      </c>
      <c r="CF101" s="484">
        <f t="shared" si="134"/>
        <v>46478</v>
      </c>
      <c r="CG101" s="484">
        <f t="shared" si="134"/>
        <v>46508</v>
      </c>
      <c r="CH101" s="484">
        <f t="shared" si="134"/>
        <v>46539</v>
      </c>
      <c r="CI101" s="506" t="s">
        <v>32</v>
      </c>
    </row>
    <row r="102" spans="1:88" ht="15.95" customHeight="1" x14ac:dyDescent="0.25">
      <c r="A102" s="706" t="s">
        <v>254</v>
      </c>
      <c r="B102" s="488" t="s">
        <v>57</v>
      </c>
      <c r="C102" s="186">
        <f t="shared" ref="C102:T102" si="135">C36</f>
        <v>0</v>
      </c>
      <c r="D102" s="186">
        <f t="shared" si="135"/>
        <v>0</v>
      </c>
      <c r="E102" s="186">
        <f t="shared" si="135"/>
        <v>0</v>
      </c>
      <c r="F102" s="186">
        <f t="shared" si="135"/>
        <v>0</v>
      </c>
      <c r="G102" s="186">
        <f t="shared" si="135"/>
        <v>0</v>
      </c>
      <c r="H102" s="186">
        <f t="shared" si="135"/>
        <v>0</v>
      </c>
      <c r="I102" s="186">
        <f t="shared" si="135"/>
        <v>0</v>
      </c>
      <c r="J102" s="186">
        <f t="shared" si="135"/>
        <v>0</v>
      </c>
      <c r="K102" s="186">
        <f t="shared" si="135"/>
        <v>0</v>
      </c>
      <c r="L102" s="186">
        <f t="shared" si="135"/>
        <v>0</v>
      </c>
      <c r="M102" s="186">
        <f t="shared" si="135"/>
        <v>0</v>
      </c>
      <c r="N102" s="488">
        <f t="shared" si="135"/>
        <v>0</v>
      </c>
      <c r="O102" s="488">
        <f t="shared" si="135"/>
        <v>0</v>
      </c>
      <c r="P102" s="488">
        <f t="shared" si="135"/>
        <v>0</v>
      </c>
      <c r="Q102" s="488">
        <f t="shared" si="135"/>
        <v>0</v>
      </c>
      <c r="R102" s="488">
        <f t="shared" si="135"/>
        <v>0</v>
      </c>
      <c r="S102" s="488">
        <f t="shared" si="135"/>
        <v>0</v>
      </c>
      <c r="T102" s="488">
        <f t="shared" si="135"/>
        <v>0</v>
      </c>
      <c r="U102" s="489">
        <f t="shared" ref="U102:U115" si="136">SUM(C102:T102)</f>
        <v>0</v>
      </c>
      <c r="W102" s="706" t="s">
        <v>254</v>
      </c>
      <c r="X102" s="488" t="s">
        <v>57</v>
      </c>
      <c r="Y102" s="186">
        <f t="shared" ref="Y102:AP102" si="137">Y36</f>
        <v>0</v>
      </c>
      <c r="Z102" s="186">
        <f t="shared" si="137"/>
        <v>0</v>
      </c>
      <c r="AA102" s="186">
        <f t="shared" si="137"/>
        <v>0</v>
      </c>
      <c r="AB102" s="186">
        <f t="shared" si="137"/>
        <v>0</v>
      </c>
      <c r="AC102" s="186">
        <f t="shared" si="137"/>
        <v>0</v>
      </c>
      <c r="AD102" s="186">
        <f t="shared" si="137"/>
        <v>0</v>
      </c>
      <c r="AE102" s="186">
        <f t="shared" si="137"/>
        <v>0</v>
      </c>
      <c r="AF102" s="186">
        <f t="shared" si="137"/>
        <v>0</v>
      </c>
      <c r="AG102" s="186">
        <f t="shared" si="137"/>
        <v>0</v>
      </c>
      <c r="AH102" s="186">
        <f t="shared" si="137"/>
        <v>0</v>
      </c>
      <c r="AI102" s="186">
        <f t="shared" si="137"/>
        <v>0</v>
      </c>
      <c r="AJ102" s="488">
        <f t="shared" si="137"/>
        <v>0</v>
      </c>
      <c r="AK102" s="488">
        <f t="shared" si="137"/>
        <v>0</v>
      </c>
      <c r="AL102" s="488">
        <f t="shared" si="137"/>
        <v>0</v>
      </c>
      <c r="AM102" s="488">
        <f t="shared" si="137"/>
        <v>0</v>
      </c>
      <c r="AN102" s="488">
        <f t="shared" si="137"/>
        <v>0</v>
      </c>
      <c r="AO102" s="488">
        <f t="shared" si="137"/>
        <v>0</v>
      </c>
      <c r="AP102" s="488">
        <f t="shared" si="137"/>
        <v>0</v>
      </c>
      <c r="AQ102" s="489">
        <f t="shared" ref="AQ102:AQ115" si="138">SUM(Y102:AP102)</f>
        <v>0</v>
      </c>
      <c r="AS102" s="706" t="s">
        <v>254</v>
      </c>
      <c r="AT102" s="488" t="s">
        <v>57</v>
      </c>
      <c r="AU102" s="186">
        <f t="shared" ref="AU102:BL102" si="139">AU36</f>
        <v>0</v>
      </c>
      <c r="AV102" s="186">
        <f t="shared" si="139"/>
        <v>0</v>
      </c>
      <c r="AW102" s="186">
        <f t="shared" si="139"/>
        <v>0</v>
      </c>
      <c r="AX102" s="186">
        <f t="shared" si="139"/>
        <v>0</v>
      </c>
      <c r="AY102" s="186">
        <f t="shared" si="139"/>
        <v>0</v>
      </c>
      <c r="AZ102" s="186">
        <f t="shared" si="139"/>
        <v>0</v>
      </c>
      <c r="BA102" s="186">
        <f t="shared" si="139"/>
        <v>0</v>
      </c>
      <c r="BB102" s="186">
        <f t="shared" si="139"/>
        <v>0</v>
      </c>
      <c r="BC102" s="186">
        <f t="shared" si="139"/>
        <v>0</v>
      </c>
      <c r="BD102" s="186">
        <f t="shared" si="139"/>
        <v>0</v>
      </c>
      <c r="BE102" s="186">
        <f t="shared" si="139"/>
        <v>0</v>
      </c>
      <c r="BF102" s="488">
        <f t="shared" si="139"/>
        <v>0</v>
      </c>
      <c r="BG102" s="488">
        <f t="shared" si="139"/>
        <v>0</v>
      </c>
      <c r="BH102" s="488">
        <f t="shared" si="139"/>
        <v>0</v>
      </c>
      <c r="BI102" s="488">
        <f t="shared" si="139"/>
        <v>0</v>
      </c>
      <c r="BJ102" s="488">
        <f t="shared" si="139"/>
        <v>0</v>
      </c>
      <c r="BK102" s="488">
        <f t="shared" si="139"/>
        <v>0</v>
      </c>
      <c r="BL102" s="488">
        <f t="shared" si="139"/>
        <v>0</v>
      </c>
      <c r="BM102" s="489">
        <f t="shared" ref="BM102:BM115" si="140">SUM(AU102:BL102)</f>
        <v>0</v>
      </c>
      <c r="BO102" s="706" t="s">
        <v>254</v>
      </c>
      <c r="BP102" s="488" t="s">
        <v>57</v>
      </c>
      <c r="BQ102" s="186">
        <f t="shared" ref="BQ102:CH102" si="141">BQ36</f>
        <v>0</v>
      </c>
      <c r="BR102" s="186">
        <f t="shared" si="141"/>
        <v>0</v>
      </c>
      <c r="BS102" s="186">
        <f t="shared" si="141"/>
        <v>0</v>
      </c>
      <c r="BT102" s="186">
        <f t="shared" si="141"/>
        <v>0</v>
      </c>
      <c r="BU102" s="186">
        <f t="shared" si="141"/>
        <v>0</v>
      </c>
      <c r="BV102" s="186">
        <f t="shared" si="141"/>
        <v>0</v>
      </c>
      <c r="BW102" s="186">
        <f t="shared" si="141"/>
        <v>0</v>
      </c>
      <c r="BX102" s="186">
        <f t="shared" si="141"/>
        <v>0</v>
      </c>
      <c r="BY102" s="186">
        <f t="shared" si="141"/>
        <v>0</v>
      </c>
      <c r="BZ102" s="186">
        <f t="shared" si="141"/>
        <v>0</v>
      </c>
      <c r="CA102" s="186">
        <f t="shared" si="141"/>
        <v>0</v>
      </c>
      <c r="CB102" s="488">
        <f t="shared" si="141"/>
        <v>0</v>
      </c>
      <c r="CC102" s="488">
        <f t="shared" si="141"/>
        <v>0</v>
      </c>
      <c r="CD102" s="488">
        <f t="shared" si="141"/>
        <v>0</v>
      </c>
      <c r="CE102" s="488">
        <f t="shared" si="141"/>
        <v>0</v>
      </c>
      <c r="CF102" s="488">
        <f t="shared" si="141"/>
        <v>0</v>
      </c>
      <c r="CG102" s="488">
        <f t="shared" si="141"/>
        <v>0</v>
      </c>
      <c r="CH102" s="488">
        <f t="shared" si="141"/>
        <v>0</v>
      </c>
      <c r="CI102" s="489">
        <f t="shared" ref="CI102:CI115" si="142">SUM(BQ102:CH102)</f>
        <v>0</v>
      </c>
    </row>
    <row r="103" spans="1:88" ht="15.95" customHeight="1" x14ac:dyDescent="0.25">
      <c r="A103" s="707"/>
      <c r="B103" s="491" t="s">
        <v>56</v>
      </c>
      <c r="C103" s="117">
        <f t="shared" ref="C103:T103" si="143">C37</f>
        <v>0</v>
      </c>
      <c r="D103" s="117">
        <f t="shared" si="143"/>
        <v>0</v>
      </c>
      <c r="E103" s="117">
        <f t="shared" si="143"/>
        <v>0</v>
      </c>
      <c r="F103" s="117">
        <f t="shared" si="143"/>
        <v>0</v>
      </c>
      <c r="G103" s="117">
        <f t="shared" si="143"/>
        <v>0</v>
      </c>
      <c r="H103" s="117">
        <f t="shared" si="143"/>
        <v>0</v>
      </c>
      <c r="I103" s="117">
        <f t="shared" si="143"/>
        <v>0</v>
      </c>
      <c r="J103" s="117">
        <f t="shared" si="143"/>
        <v>0</v>
      </c>
      <c r="K103" s="117">
        <f t="shared" si="143"/>
        <v>0</v>
      </c>
      <c r="L103" s="117">
        <f t="shared" si="143"/>
        <v>0</v>
      </c>
      <c r="M103" s="117">
        <f t="shared" si="143"/>
        <v>0</v>
      </c>
      <c r="N103" s="491">
        <f t="shared" si="143"/>
        <v>0</v>
      </c>
      <c r="O103" s="491">
        <f t="shared" si="143"/>
        <v>0</v>
      </c>
      <c r="P103" s="491">
        <f t="shared" si="143"/>
        <v>0</v>
      </c>
      <c r="Q103" s="491">
        <f t="shared" si="143"/>
        <v>0</v>
      </c>
      <c r="R103" s="491">
        <f t="shared" si="143"/>
        <v>0</v>
      </c>
      <c r="S103" s="491">
        <f t="shared" si="143"/>
        <v>0</v>
      </c>
      <c r="T103" s="491">
        <f t="shared" si="143"/>
        <v>0</v>
      </c>
      <c r="U103" s="219">
        <f t="shared" si="136"/>
        <v>0</v>
      </c>
      <c r="W103" s="707"/>
      <c r="X103" s="491" t="s">
        <v>56</v>
      </c>
      <c r="Y103" s="117">
        <f t="shared" ref="Y103:AP103" si="144">Y37</f>
        <v>0</v>
      </c>
      <c r="Z103" s="117">
        <f t="shared" si="144"/>
        <v>0</v>
      </c>
      <c r="AA103" s="117">
        <f t="shared" si="144"/>
        <v>0</v>
      </c>
      <c r="AB103" s="117">
        <f t="shared" si="144"/>
        <v>0</v>
      </c>
      <c r="AC103" s="117">
        <f t="shared" si="144"/>
        <v>0</v>
      </c>
      <c r="AD103" s="117">
        <f t="shared" si="144"/>
        <v>0</v>
      </c>
      <c r="AE103" s="117">
        <f t="shared" si="144"/>
        <v>0</v>
      </c>
      <c r="AF103" s="117">
        <f t="shared" si="144"/>
        <v>0</v>
      </c>
      <c r="AG103" s="117">
        <f t="shared" si="144"/>
        <v>0</v>
      </c>
      <c r="AH103" s="117">
        <f t="shared" si="144"/>
        <v>0</v>
      </c>
      <c r="AI103" s="117">
        <f t="shared" si="144"/>
        <v>0</v>
      </c>
      <c r="AJ103" s="491">
        <f t="shared" si="144"/>
        <v>0</v>
      </c>
      <c r="AK103" s="491">
        <f t="shared" si="144"/>
        <v>0</v>
      </c>
      <c r="AL103" s="491">
        <f t="shared" si="144"/>
        <v>0</v>
      </c>
      <c r="AM103" s="491">
        <f t="shared" si="144"/>
        <v>0</v>
      </c>
      <c r="AN103" s="491">
        <f t="shared" si="144"/>
        <v>0</v>
      </c>
      <c r="AO103" s="491">
        <f t="shared" si="144"/>
        <v>0</v>
      </c>
      <c r="AP103" s="491">
        <f t="shared" si="144"/>
        <v>0</v>
      </c>
      <c r="AQ103" s="219">
        <f t="shared" si="138"/>
        <v>0</v>
      </c>
      <c r="AS103" s="707"/>
      <c r="AT103" s="491" t="s">
        <v>56</v>
      </c>
      <c r="AU103" s="117">
        <f t="shared" ref="AU103:BL103" si="145">AU37</f>
        <v>0</v>
      </c>
      <c r="AV103" s="117">
        <f t="shared" si="145"/>
        <v>0</v>
      </c>
      <c r="AW103" s="117">
        <f t="shared" si="145"/>
        <v>0</v>
      </c>
      <c r="AX103" s="117">
        <f t="shared" si="145"/>
        <v>0</v>
      </c>
      <c r="AY103" s="117">
        <f t="shared" si="145"/>
        <v>0</v>
      </c>
      <c r="AZ103" s="117">
        <f t="shared" si="145"/>
        <v>0</v>
      </c>
      <c r="BA103" s="117">
        <f t="shared" si="145"/>
        <v>0</v>
      </c>
      <c r="BB103" s="117">
        <f t="shared" si="145"/>
        <v>0</v>
      </c>
      <c r="BC103" s="117">
        <f t="shared" si="145"/>
        <v>0</v>
      </c>
      <c r="BD103" s="117">
        <f t="shared" si="145"/>
        <v>0</v>
      </c>
      <c r="BE103" s="117">
        <f t="shared" si="145"/>
        <v>0</v>
      </c>
      <c r="BF103" s="491">
        <f t="shared" si="145"/>
        <v>0</v>
      </c>
      <c r="BG103" s="491">
        <f t="shared" si="145"/>
        <v>0</v>
      </c>
      <c r="BH103" s="491">
        <f t="shared" si="145"/>
        <v>0</v>
      </c>
      <c r="BI103" s="491">
        <f t="shared" si="145"/>
        <v>0</v>
      </c>
      <c r="BJ103" s="491">
        <f t="shared" si="145"/>
        <v>0</v>
      </c>
      <c r="BK103" s="491">
        <f t="shared" si="145"/>
        <v>0</v>
      </c>
      <c r="BL103" s="491">
        <f t="shared" si="145"/>
        <v>0</v>
      </c>
      <c r="BM103" s="219">
        <f t="shared" si="140"/>
        <v>0</v>
      </c>
      <c r="BO103" s="707"/>
      <c r="BP103" s="491" t="s">
        <v>56</v>
      </c>
      <c r="BQ103" s="117">
        <f t="shared" ref="BQ103:CH103" si="146">BQ37</f>
        <v>0</v>
      </c>
      <c r="BR103" s="117">
        <f t="shared" si="146"/>
        <v>0</v>
      </c>
      <c r="BS103" s="117">
        <f t="shared" si="146"/>
        <v>0</v>
      </c>
      <c r="BT103" s="117">
        <f t="shared" si="146"/>
        <v>0</v>
      </c>
      <c r="BU103" s="117">
        <f t="shared" si="146"/>
        <v>0</v>
      </c>
      <c r="BV103" s="117">
        <f t="shared" si="146"/>
        <v>0</v>
      </c>
      <c r="BW103" s="117">
        <f t="shared" si="146"/>
        <v>0</v>
      </c>
      <c r="BX103" s="117">
        <f t="shared" si="146"/>
        <v>0</v>
      </c>
      <c r="BY103" s="117">
        <f t="shared" si="146"/>
        <v>0</v>
      </c>
      <c r="BZ103" s="117">
        <f t="shared" si="146"/>
        <v>0</v>
      </c>
      <c r="CA103" s="117">
        <f t="shared" si="146"/>
        <v>0</v>
      </c>
      <c r="CB103" s="491">
        <f t="shared" si="146"/>
        <v>0</v>
      </c>
      <c r="CC103" s="491">
        <f t="shared" si="146"/>
        <v>0</v>
      </c>
      <c r="CD103" s="491">
        <f t="shared" si="146"/>
        <v>0</v>
      </c>
      <c r="CE103" s="491">
        <f t="shared" si="146"/>
        <v>0</v>
      </c>
      <c r="CF103" s="491">
        <f t="shared" si="146"/>
        <v>0</v>
      </c>
      <c r="CG103" s="491">
        <f t="shared" si="146"/>
        <v>0</v>
      </c>
      <c r="CH103" s="491">
        <f t="shared" si="146"/>
        <v>0</v>
      </c>
      <c r="CI103" s="219">
        <f t="shared" si="142"/>
        <v>0</v>
      </c>
    </row>
    <row r="104" spans="1:88" ht="15.95" customHeight="1" x14ac:dyDescent="0.25">
      <c r="A104" s="707"/>
      <c r="B104" s="491" t="s">
        <v>55</v>
      </c>
      <c r="C104" s="117">
        <f t="shared" ref="C104:T104" si="147">C38</f>
        <v>0</v>
      </c>
      <c r="D104" s="117">
        <f t="shared" si="147"/>
        <v>0</v>
      </c>
      <c r="E104" s="117">
        <f t="shared" si="147"/>
        <v>0</v>
      </c>
      <c r="F104" s="117">
        <f t="shared" si="147"/>
        <v>0</v>
      </c>
      <c r="G104" s="117">
        <f t="shared" si="147"/>
        <v>0</v>
      </c>
      <c r="H104" s="117">
        <f t="shared" si="147"/>
        <v>0</v>
      </c>
      <c r="I104" s="117">
        <f t="shared" si="147"/>
        <v>0</v>
      </c>
      <c r="J104" s="117">
        <f t="shared" si="147"/>
        <v>0</v>
      </c>
      <c r="K104" s="117">
        <f t="shared" si="147"/>
        <v>0</v>
      </c>
      <c r="L104" s="117">
        <f t="shared" si="147"/>
        <v>0</v>
      </c>
      <c r="M104" s="117">
        <f t="shared" si="147"/>
        <v>0</v>
      </c>
      <c r="N104" s="491">
        <f t="shared" si="147"/>
        <v>0</v>
      </c>
      <c r="O104" s="491">
        <f t="shared" si="147"/>
        <v>0</v>
      </c>
      <c r="P104" s="491">
        <f t="shared" si="147"/>
        <v>0</v>
      </c>
      <c r="Q104" s="491">
        <f t="shared" si="147"/>
        <v>0</v>
      </c>
      <c r="R104" s="491">
        <f t="shared" si="147"/>
        <v>0</v>
      </c>
      <c r="S104" s="491">
        <f t="shared" si="147"/>
        <v>0</v>
      </c>
      <c r="T104" s="491">
        <f t="shared" si="147"/>
        <v>0</v>
      </c>
      <c r="U104" s="219">
        <f t="shared" si="136"/>
        <v>0</v>
      </c>
      <c r="W104" s="707"/>
      <c r="X104" s="491" t="s">
        <v>55</v>
      </c>
      <c r="Y104" s="117">
        <f t="shared" ref="Y104:AP104" si="148">Y38</f>
        <v>0</v>
      </c>
      <c r="Z104" s="117">
        <f t="shared" si="148"/>
        <v>0</v>
      </c>
      <c r="AA104" s="117">
        <f t="shared" si="148"/>
        <v>0</v>
      </c>
      <c r="AB104" s="117">
        <f t="shared" si="148"/>
        <v>0</v>
      </c>
      <c r="AC104" s="117">
        <f t="shared" si="148"/>
        <v>0</v>
      </c>
      <c r="AD104" s="117">
        <f t="shared" si="148"/>
        <v>0</v>
      </c>
      <c r="AE104" s="117">
        <f t="shared" si="148"/>
        <v>0</v>
      </c>
      <c r="AF104" s="117">
        <f t="shared" si="148"/>
        <v>0</v>
      </c>
      <c r="AG104" s="117">
        <f t="shared" si="148"/>
        <v>0</v>
      </c>
      <c r="AH104" s="117">
        <f t="shared" si="148"/>
        <v>0</v>
      </c>
      <c r="AI104" s="117">
        <f t="shared" si="148"/>
        <v>0</v>
      </c>
      <c r="AJ104" s="491">
        <f t="shared" si="148"/>
        <v>0</v>
      </c>
      <c r="AK104" s="491">
        <f t="shared" si="148"/>
        <v>0</v>
      </c>
      <c r="AL104" s="491">
        <f t="shared" si="148"/>
        <v>0</v>
      </c>
      <c r="AM104" s="491">
        <f t="shared" si="148"/>
        <v>0</v>
      </c>
      <c r="AN104" s="491">
        <f t="shared" si="148"/>
        <v>0</v>
      </c>
      <c r="AO104" s="491">
        <f t="shared" si="148"/>
        <v>0</v>
      </c>
      <c r="AP104" s="491">
        <f t="shared" si="148"/>
        <v>0</v>
      </c>
      <c r="AQ104" s="219">
        <f t="shared" si="138"/>
        <v>0</v>
      </c>
      <c r="AS104" s="707"/>
      <c r="AT104" s="491" t="s">
        <v>55</v>
      </c>
      <c r="AU104" s="117">
        <f t="shared" ref="AU104:BL104" si="149">AU38</f>
        <v>0</v>
      </c>
      <c r="AV104" s="117">
        <f t="shared" si="149"/>
        <v>0</v>
      </c>
      <c r="AW104" s="117">
        <f t="shared" si="149"/>
        <v>0</v>
      </c>
      <c r="AX104" s="117">
        <f t="shared" si="149"/>
        <v>0</v>
      </c>
      <c r="AY104" s="117">
        <f t="shared" si="149"/>
        <v>0</v>
      </c>
      <c r="AZ104" s="117">
        <f t="shared" si="149"/>
        <v>0</v>
      </c>
      <c r="BA104" s="117">
        <f t="shared" si="149"/>
        <v>0</v>
      </c>
      <c r="BB104" s="117">
        <f t="shared" si="149"/>
        <v>0</v>
      </c>
      <c r="BC104" s="117">
        <f t="shared" si="149"/>
        <v>0</v>
      </c>
      <c r="BD104" s="117">
        <f t="shared" si="149"/>
        <v>0</v>
      </c>
      <c r="BE104" s="117">
        <f t="shared" si="149"/>
        <v>0</v>
      </c>
      <c r="BF104" s="491">
        <f t="shared" si="149"/>
        <v>0</v>
      </c>
      <c r="BG104" s="491">
        <f t="shared" si="149"/>
        <v>0</v>
      </c>
      <c r="BH104" s="491">
        <f t="shared" si="149"/>
        <v>0</v>
      </c>
      <c r="BI104" s="491">
        <f t="shared" si="149"/>
        <v>0</v>
      </c>
      <c r="BJ104" s="491">
        <f t="shared" si="149"/>
        <v>0</v>
      </c>
      <c r="BK104" s="491">
        <f t="shared" si="149"/>
        <v>0</v>
      </c>
      <c r="BL104" s="491">
        <f t="shared" si="149"/>
        <v>0</v>
      </c>
      <c r="BM104" s="219">
        <f t="shared" si="140"/>
        <v>0</v>
      </c>
      <c r="BO104" s="707"/>
      <c r="BP104" s="491" t="s">
        <v>55</v>
      </c>
      <c r="BQ104" s="117">
        <f t="shared" ref="BQ104:CH104" si="150">BQ38</f>
        <v>0</v>
      </c>
      <c r="BR104" s="117">
        <f t="shared" si="150"/>
        <v>0</v>
      </c>
      <c r="BS104" s="117">
        <f t="shared" si="150"/>
        <v>0</v>
      </c>
      <c r="BT104" s="117">
        <f t="shared" si="150"/>
        <v>0</v>
      </c>
      <c r="BU104" s="117">
        <f t="shared" si="150"/>
        <v>0</v>
      </c>
      <c r="BV104" s="117">
        <f t="shared" si="150"/>
        <v>0</v>
      </c>
      <c r="BW104" s="117">
        <f t="shared" si="150"/>
        <v>0</v>
      </c>
      <c r="BX104" s="117">
        <f t="shared" si="150"/>
        <v>0</v>
      </c>
      <c r="BY104" s="117">
        <f t="shared" si="150"/>
        <v>0</v>
      </c>
      <c r="BZ104" s="117">
        <f t="shared" si="150"/>
        <v>0</v>
      </c>
      <c r="CA104" s="117">
        <f t="shared" si="150"/>
        <v>0</v>
      </c>
      <c r="CB104" s="491">
        <f t="shared" si="150"/>
        <v>0</v>
      </c>
      <c r="CC104" s="491">
        <f t="shared" si="150"/>
        <v>0</v>
      </c>
      <c r="CD104" s="491">
        <f t="shared" si="150"/>
        <v>0</v>
      </c>
      <c r="CE104" s="491">
        <f t="shared" si="150"/>
        <v>0</v>
      </c>
      <c r="CF104" s="491">
        <f t="shared" si="150"/>
        <v>0</v>
      </c>
      <c r="CG104" s="491">
        <f t="shared" si="150"/>
        <v>0</v>
      </c>
      <c r="CH104" s="491">
        <f t="shared" si="150"/>
        <v>0</v>
      </c>
      <c r="CI104" s="219">
        <f t="shared" si="142"/>
        <v>0</v>
      </c>
    </row>
    <row r="105" spans="1:88" ht="15.95" customHeight="1" x14ac:dyDescent="0.25">
      <c r="A105" s="707"/>
      <c r="B105" s="491" t="s">
        <v>54</v>
      </c>
      <c r="C105" s="117">
        <f t="shared" ref="C105:T105" si="151">C39</f>
        <v>0</v>
      </c>
      <c r="D105" s="117">
        <f t="shared" si="151"/>
        <v>0</v>
      </c>
      <c r="E105" s="117">
        <f t="shared" si="151"/>
        <v>0</v>
      </c>
      <c r="F105" s="117">
        <f t="shared" si="151"/>
        <v>0</v>
      </c>
      <c r="G105" s="117">
        <f t="shared" si="151"/>
        <v>0</v>
      </c>
      <c r="H105" s="117">
        <f t="shared" si="151"/>
        <v>0</v>
      </c>
      <c r="I105" s="117">
        <f t="shared" si="151"/>
        <v>0</v>
      </c>
      <c r="J105" s="117">
        <f t="shared" si="151"/>
        <v>0</v>
      </c>
      <c r="K105" s="117">
        <f t="shared" si="151"/>
        <v>0</v>
      </c>
      <c r="L105" s="117">
        <f t="shared" si="151"/>
        <v>0</v>
      </c>
      <c r="M105" s="117">
        <f t="shared" si="151"/>
        <v>0</v>
      </c>
      <c r="N105" s="491">
        <f t="shared" si="151"/>
        <v>0</v>
      </c>
      <c r="O105" s="491">
        <f t="shared" si="151"/>
        <v>0</v>
      </c>
      <c r="P105" s="491">
        <f t="shared" si="151"/>
        <v>0</v>
      </c>
      <c r="Q105" s="491">
        <f t="shared" si="151"/>
        <v>0</v>
      </c>
      <c r="R105" s="491">
        <f t="shared" si="151"/>
        <v>0</v>
      </c>
      <c r="S105" s="491">
        <f t="shared" si="151"/>
        <v>0</v>
      </c>
      <c r="T105" s="491">
        <f t="shared" si="151"/>
        <v>0</v>
      </c>
      <c r="U105" s="219">
        <f t="shared" si="136"/>
        <v>0</v>
      </c>
      <c r="W105" s="707"/>
      <c r="X105" s="491" t="s">
        <v>54</v>
      </c>
      <c r="Y105" s="117">
        <f t="shared" ref="Y105:AP105" si="152">Y39</f>
        <v>0</v>
      </c>
      <c r="Z105" s="117">
        <f t="shared" si="152"/>
        <v>0</v>
      </c>
      <c r="AA105" s="117">
        <f t="shared" si="152"/>
        <v>0</v>
      </c>
      <c r="AB105" s="117">
        <f t="shared" si="152"/>
        <v>0</v>
      </c>
      <c r="AC105" s="117">
        <f t="shared" si="152"/>
        <v>0</v>
      </c>
      <c r="AD105" s="117">
        <f t="shared" si="152"/>
        <v>0</v>
      </c>
      <c r="AE105" s="117">
        <f t="shared" si="152"/>
        <v>0</v>
      </c>
      <c r="AF105" s="117">
        <f t="shared" si="152"/>
        <v>0</v>
      </c>
      <c r="AG105" s="117">
        <f t="shared" si="152"/>
        <v>0</v>
      </c>
      <c r="AH105" s="117">
        <f t="shared" si="152"/>
        <v>0</v>
      </c>
      <c r="AI105" s="117">
        <f t="shared" si="152"/>
        <v>0</v>
      </c>
      <c r="AJ105" s="491">
        <f t="shared" si="152"/>
        <v>0</v>
      </c>
      <c r="AK105" s="491">
        <f t="shared" si="152"/>
        <v>0</v>
      </c>
      <c r="AL105" s="491">
        <f t="shared" si="152"/>
        <v>0</v>
      </c>
      <c r="AM105" s="491">
        <f t="shared" si="152"/>
        <v>0</v>
      </c>
      <c r="AN105" s="491">
        <f t="shared" si="152"/>
        <v>0</v>
      </c>
      <c r="AO105" s="491">
        <f t="shared" si="152"/>
        <v>0</v>
      </c>
      <c r="AP105" s="491">
        <f t="shared" si="152"/>
        <v>0</v>
      </c>
      <c r="AQ105" s="219">
        <f t="shared" si="138"/>
        <v>0</v>
      </c>
      <c r="AS105" s="707"/>
      <c r="AT105" s="491" t="s">
        <v>54</v>
      </c>
      <c r="AU105" s="117">
        <f t="shared" ref="AU105:BL105" si="153">AU39</f>
        <v>0</v>
      </c>
      <c r="AV105" s="117">
        <f t="shared" si="153"/>
        <v>0</v>
      </c>
      <c r="AW105" s="117">
        <f t="shared" si="153"/>
        <v>0</v>
      </c>
      <c r="AX105" s="117">
        <f t="shared" si="153"/>
        <v>0</v>
      </c>
      <c r="AY105" s="117">
        <f t="shared" si="153"/>
        <v>0</v>
      </c>
      <c r="AZ105" s="117">
        <f t="shared" si="153"/>
        <v>0</v>
      </c>
      <c r="BA105" s="117">
        <f t="shared" si="153"/>
        <v>0</v>
      </c>
      <c r="BB105" s="117">
        <f t="shared" si="153"/>
        <v>0</v>
      </c>
      <c r="BC105" s="117">
        <f t="shared" si="153"/>
        <v>0</v>
      </c>
      <c r="BD105" s="117">
        <f t="shared" si="153"/>
        <v>0</v>
      </c>
      <c r="BE105" s="117">
        <f t="shared" si="153"/>
        <v>0</v>
      </c>
      <c r="BF105" s="491">
        <f t="shared" si="153"/>
        <v>0</v>
      </c>
      <c r="BG105" s="491">
        <f t="shared" si="153"/>
        <v>0</v>
      </c>
      <c r="BH105" s="491">
        <f t="shared" si="153"/>
        <v>0</v>
      </c>
      <c r="BI105" s="491">
        <f t="shared" si="153"/>
        <v>0</v>
      </c>
      <c r="BJ105" s="491">
        <f t="shared" si="153"/>
        <v>0</v>
      </c>
      <c r="BK105" s="491">
        <f t="shared" si="153"/>
        <v>0</v>
      </c>
      <c r="BL105" s="491">
        <f t="shared" si="153"/>
        <v>0</v>
      </c>
      <c r="BM105" s="219">
        <f t="shared" si="140"/>
        <v>0</v>
      </c>
      <c r="BO105" s="707"/>
      <c r="BP105" s="491" t="s">
        <v>54</v>
      </c>
      <c r="BQ105" s="117">
        <f t="shared" ref="BQ105:CH105" si="154">BQ39</f>
        <v>0</v>
      </c>
      <c r="BR105" s="117">
        <f t="shared" si="154"/>
        <v>0</v>
      </c>
      <c r="BS105" s="117">
        <f t="shared" si="154"/>
        <v>0</v>
      </c>
      <c r="BT105" s="117">
        <f t="shared" si="154"/>
        <v>0</v>
      </c>
      <c r="BU105" s="117">
        <f t="shared" si="154"/>
        <v>0</v>
      </c>
      <c r="BV105" s="117">
        <f t="shared" si="154"/>
        <v>0</v>
      </c>
      <c r="BW105" s="117">
        <f t="shared" si="154"/>
        <v>0</v>
      </c>
      <c r="BX105" s="117">
        <f t="shared" si="154"/>
        <v>0</v>
      </c>
      <c r="BY105" s="117">
        <f t="shared" si="154"/>
        <v>0</v>
      </c>
      <c r="BZ105" s="117">
        <f t="shared" si="154"/>
        <v>0</v>
      </c>
      <c r="CA105" s="117">
        <f t="shared" si="154"/>
        <v>0</v>
      </c>
      <c r="CB105" s="491">
        <f t="shared" si="154"/>
        <v>0</v>
      </c>
      <c r="CC105" s="491">
        <f t="shared" si="154"/>
        <v>0</v>
      </c>
      <c r="CD105" s="491">
        <f t="shared" si="154"/>
        <v>0</v>
      </c>
      <c r="CE105" s="491">
        <f t="shared" si="154"/>
        <v>0</v>
      </c>
      <c r="CF105" s="491">
        <f t="shared" si="154"/>
        <v>0</v>
      </c>
      <c r="CG105" s="491">
        <f t="shared" si="154"/>
        <v>0</v>
      </c>
      <c r="CH105" s="491">
        <f t="shared" si="154"/>
        <v>0</v>
      </c>
      <c r="CI105" s="219">
        <f t="shared" si="142"/>
        <v>0</v>
      </c>
    </row>
    <row r="106" spans="1:88" ht="15.95" customHeight="1" x14ac:dyDescent="0.25">
      <c r="A106" s="707"/>
      <c r="B106" s="491" t="s">
        <v>53</v>
      </c>
      <c r="C106" s="117">
        <f t="shared" ref="C106:T106" si="155">C40</f>
        <v>0</v>
      </c>
      <c r="D106" s="117">
        <f t="shared" si="155"/>
        <v>0</v>
      </c>
      <c r="E106" s="117">
        <f t="shared" si="155"/>
        <v>0</v>
      </c>
      <c r="F106" s="117">
        <f t="shared" si="155"/>
        <v>0</v>
      </c>
      <c r="G106" s="117">
        <f t="shared" si="155"/>
        <v>0</v>
      </c>
      <c r="H106" s="117">
        <f t="shared" si="155"/>
        <v>0</v>
      </c>
      <c r="I106" s="117">
        <f t="shared" si="155"/>
        <v>0</v>
      </c>
      <c r="J106" s="117">
        <f t="shared" si="155"/>
        <v>0</v>
      </c>
      <c r="K106" s="117">
        <f t="shared" si="155"/>
        <v>0</v>
      </c>
      <c r="L106" s="117">
        <f t="shared" si="155"/>
        <v>0</v>
      </c>
      <c r="M106" s="117">
        <f t="shared" si="155"/>
        <v>0</v>
      </c>
      <c r="N106" s="491">
        <f t="shared" si="155"/>
        <v>0</v>
      </c>
      <c r="O106" s="491">
        <f t="shared" si="155"/>
        <v>0</v>
      </c>
      <c r="P106" s="491">
        <f t="shared" si="155"/>
        <v>0</v>
      </c>
      <c r="Q106" s="491">
        <f t="shared" si="155"/>
        <v>0</v>
      </c>
      <c r="R106" s="491">
        <f t="shared" si="155"/>
        <v>0</v>
      </c>
      <c r="S106" s="491">
        <f t="shared" si="155"/>
        <v>0</v>
      </c>
      <c r="T106" s="491">
        <f t="shared" si="155"/>
        <v>0</v>
      </c>
      <c r="U106" s="219">
        <f t="shared" si="136"/>
        <v>0</v>
      </c>
      <c r="W106" s="707"/>
      <c r="X106" s="491" t="s">
        <v>53</v>
      </c>
      <c r="Y106" s="117">
        <f t="shared" ref="Y106:AP106" si="156">Y40</f>
        <v>0</v>
      </c>
      <c r="Z106" s="117">
        <f t="shared" si="156"/>
        <v>0</v>
      </c>
      <c r="AA106" s="117">
        <f t="shared" si="156"/>
        <v>0</v>
      </c>
      <c r="AB106" s="117">
        <f t="shared" si="156"/>
        <v>0</v>
      </c>
      <c r="AC106" s="117">
        <f t="shared" si="156"/>
        <v>0</v>
      </c>
      <c r="AD106" s="117">
        <f t="shared" si="156"/>
        <v>0</v>
      </c>
      <c r="AE106" s="117">
        <f t="shared" si="156"/>
        <v>0</v>
      </c>
      <c r="AF106" s="117">
        <f t="shared" si="156"/>
        <v>0</v>
      </c>
      <c r="AG106" s="117">
        <f t="shared" si="156"/>
        <v>0</v>
      </c>
      <c r="AH106" s="117">
        <f t="shared" si="156"/>
        <v>0</v>
      </c>
      <c r="AI106" s="117">
        <f t="shared" si="156"/>
        <v>0</v>
      </c>
      <c r="AJ106" s="491">
        <f t="shared" si="156"/>
        <v>0</v>
      </c>
      <c r="AK106" s="491">
        <f t="shared" si="156"/>
        <v>0</v>
      </c>
      <c r="AL106" s="491">
        <f t="shared" si="156"/>
        <v>0</v>
      </c>
      <c r="AM106" s="491">
        <f t="shared" si="156"/>
        <v>0</v>
      </c>
      <c r="AN106" s="491">
        <f t="shared" si="156"/>
        <v>0</v>
      </c>
      <c r="AO106" s="491">
        <f t="shared" si="156"/>
        <v>0</v>
      </c>
      <c r="AP106" s="491">
        <f t="shared" si="156"/>
        <v>0</v>
      </c>
      <c r="AQ106" s="219">
        <f t="shared" si="138"/>
        <v>0</v>
      </c>
      <c r="AS106" s="707"/>
      <c r="AT106" s="491" t="s">
        <v>53</v>
      </c>
      <c r="AU106" s="117">
        <f t="shared" ref="AU106:BL106" si="157">AU40</f>
        <v>0</v>
      </c>
      <c r="AV106" s="117">
        <f t="shared" si="157"/>
        <v>0</v>
      </c>
      <c r="AW106" s="117">
        <f t="shared" si="157"/>
        <v>0</v>
      </c>
      <c r="AX106" s="117">
        <f t="shared" si="157"/>
        <v>0</v>
      </c>
      <c r="AY106" s="117">
        <f t="shared" si="157"/>
        <v>0</v>
      </c>
      <c r="AZ106" s="117">
        <f t="shared" si="157"/>
        <v>0</v>
      </c>
      <c r="BA106" s="117">
        <f t="shared" si="157"/>
        <v>0</v>
      </c>
      <c r="BB106" s="117">
        <f t="shared" si="157"/>
        <v>0</v>
      </c>
      <c r="BC106" s="117">
        <f t="shared" si="157"/>
        <v>0</v>
      </c>
      <c r="BD106" s="117">
        <f t="shared" si="157"/>
        <v>0</v>
      </c>
      <c r="BE106" s="117">
        <f t="shared" si="157"/>
        <v>0</v>
      </c>
      <c r="BF106" s="491">
        <f t="shared" si="157"/>
        <v>0</v>
      </c>
      <c r="BG106" s="491">
        <f t="shared" si="157"/>
        <v>0</v>
      </c>
      <c r="BH106" s="491">
        <f t="shared" si="157"/>
        <v>0</v>
      </c>
      <c r="BI106" s="491">
        <f t="shared" si="157"/>
        <v>0</v>
      </c>
      <c r="BJ106" s="491">
        <f t="shared" si="157"/>
        <v>0</v>
      </c>
      <c r="BK106" s="491">
        <f t="shared" si="157"/>
        <v>0</v>
      </c>
      <c r="BL106" s="491">
        <f t="shared" si="157"/>
        <v>0</v>
      </c>
      <c r="BM106" s="219">
        <f t="shared" si="140"/>
        <v>0</v>
      </c>
      <c r="BO106" s="707"/>
      <c r="BP106" s="491" t="s">
        <v>53</v>
      </c>
      <c r="BQ106" s="117">
        <f t="shared" ref="BQ106:CH106" si="158">BQ40</f>
        <v>0</v>
      </c>
      <c r="BR106" s="117">
        <f t="shared" si="158"/>
        <v>0</v>
      </c>
      <c r="BS106" s="117">
        <f t="shared" si="158"/>
        <v>0</v>
      </c>
      <c r="BT106" s="117">
        <f t="shared" si="158"/>
        <v>0</v>
      </c>
      <c r="BU106" s="117">
        <f t="shared" si="158"/>
        <v>0</v>
      </c>
      <c r="BV106" s="117">
        <f t="shared" si="158"/>
        <v>0</v>
      </c>
      <c r="BW106" s="117">
        <f t="shared" si="158"/>
        <v>0</v>
      </c>
      <c r="BX106" s="117">
        <f t="shared" si="158"/>
        <v>0</v>
      </c>
      <c r="BY106" s="117">
        <f t="shared" si="158"/>
        <v>0</v>
      </c>
      <c r="BZ106" s="117">
        <f t="shared" si="158"/>
        <v>0</v>
      </c>
      <c r="CA106" s="117">
        <f t="shared" si="158"/>
        <v>0</v>
      </c>
      <c r="CB106" s="491">
        <f t="shared" si="158"/>
        <v>0</v>
      </c>
      <c r="CC106" s="491">
        <f t="shared" si="158"/>
        <v>0</v>
      </c>
      <c r="CD106" s="491">
        <f t="shared" si="158"/>
        <v>0</v>
      </c>
      <c r="CE106" s="491">
        <f t="shared" si="158"/>
        <v>0</v>
      </c>
      <c r="CF106" s="491">
        <f t="shared" si="158"/>
        <v>0</v>
      </c>
      <c r="CG106" s="491">
        <f t="shared" si="158"/>
        <v>0</v>
      </c>
      <c r="CH106" s="491">
        <f t="shared" si="158"/>
        <v>0</v>
      </c>
      <c r="CI106" s="219">
        <f t="shared" si="142"/>
        <v>0</v>
      </c>
    </row>
    <row r="107" spans="1:88" ht="15.95" customHeight="1" x14ac:dyDescent="0.25">
      <c r="A107" s="707"/>
      <c r="B107" s="491" t="s">
        <v>52</v>
      </c>
      <c r="C107" s="117">
        <f t="shared" ref="C107:T107" si="159">C41</f>
        <v>0</v>
      </c>
      <c r="D107" s="117">
        <f t="shared" si="159"/>
        <v>0</v>
      </c>
      <c r="E107" s="117">
        <f t="shared" si="159"/>
        <v>0</v>
      </c>
      <c r="F107" s="117">
        <f t="shared" si="159"/>
        <v>0</v>
      </c>
      <c r="G107" s="117">
        <f t="shared" si="159"/>
        <v>0</v>
      </c>
      <c r="H107" s="117">
        <f t="shared" si="159"/>
        <v>0</v>
      </c>
      <c r="I107" s="117">
        <f t="shared" si="159"/>
        <v>0</v>
      </c>
      <c r="J107" s="117">
        <f t="shared" si="159"/>
        <v>0</v>
      </c>
      <c r="K107" s="117">
        <f t="shared" si="159"/>
        <v>0</v>
      </c>
      <c r="L107" s="117">
        <f t="shared" si="159"/>
        <v>0</v>
      </c>
      <c r="M107" s="117">
        <f t="shared" si="159"/>
        <v>0</v>
      </c>
      <c r="N107" s="491">
        <f t="shared" si="159"/>
        <v>0</v>
      </c>
      <c r="O107" s="491">
        <f t="shared" si="159"/>
        <v>0</v>
      </c>
      <c r="P107" s="491">
        <f t="shared" si="159"/>
        <v>0</v>
      </c>
      <c r="Q107" s="491">
        <f t="shared" si="159"/>
        <v>0</v>
      </c>
      <c r="R107" s="491">
        <f t="shared" si="159"/>
        <v>0</v>
      </c>
      <c r="S107" s="491">
        <f t="shared" si="159"/>
        <v>0</v>
      </c>
      <c r="T107" s="491">
        <f t="shared" si="159"/>
        <v>0</v>
      </c>
      <c r="U107" s="219">
        <f t="shared" si="136"/>
        <v>0</v>
      </c>
      <c r="W107" s="707"/>
      <c r="X107" s="491" t="s">
        <v>52</v>
      </c>
      <c r="Y107" s="117">
        <f t="shared" ref="Y107:AP107" si="160">Y41</f>
        <v>0</v>
      </c>
      <c r="Z107" s="117">
        <f t="shared" si="160"/>
        <v>0</v>
      </c>
      <c r="AA107" s="117">
        <f t="shared" si="160"/>
        <v>0</v>
      </c>
      <c r="AB107" s="117">
        <f t="shared" si="160"/>
        <v>0</v>
      </c>
      <c r="AC107" s="117">
        <f t="shared" si="160"/>
        <v>0</v>
      </c>
      <c r="AD107" s="117">
        <f t="shared" si="160"/>
        <v>0</v>
      </c>
      <c r="AE107" s="117">
        <f t="shared" si="160"/>
        <v>0</v>
      </c>
      <c r="AF107" s="117">
        <f t="shared" si="160"/>
        <v>0</v>
      </c>
      <c r="AG107" s="117">
        <f t="shared" si="160"/>
        <v>0</v>
      </c>
      <c r="AH107" s="117">
        <f t="shared" si="160"/>
        <v>0</v>
      </c>
      <c r="AI107" s="117">
        <f t="shared" si="160"/>
        <v>0</v>
      </c>
      <c r="AJ107" s="491">
        <f t="shared" si="160"/>
        <v>0</v>
      </c>
      <c r="AK107" s="491">
        <f t="shared" si="160"/>
        <v>0</v>
      </c>
      <c r="AL107" s="491">
        <f t="shared" si="160"/>
        <v>0</v>
      </c>
      <c r="AM107" s="491">
        <f t="shared" si="160"/>
        <v>0</v>
      </c>
      <c r="AN107" s="491">
        <f t="shared" si="160"/>
        <v>0</v>
      </c>
      <c r="AO107" s="491">
        <f t="shared" si="160"/>
        <v>0</v>
      </c>
      <c r="AP107" s="491">
        <f t="shared" si="160"/>
        <v>0</v>
      </c>
      <c r="AQ107" s="219">
        <f t="shared" si="138"/>
        <v>0</v>
      </c>
      <c r="AS107" s="707"/>
      <c r="AT107" s="491" t="s">
        <v>52</v>
      </c>
      <c r="AU107" s="117">
        <f t="shared" ref="AU107:BL107" si="161">AU41</f>
        <v>0</v>
      </c>
      <c r="AV107" s="117">
        <f t="shared" si="161"/>
        <v>0</v>
      </c>
      <c r="AW107" s="117">
        <f t="shared" si="161"/>
        <v>0</v>
      </c>
      <c r="AX107" s="117">
        <f t="shared" si="161"/>
        <v>0</v>
      </c>
      <c r="AY107" s="117">
        <f t="shared" si="161"/>
        <v>0</v>
      </c>
      <c r="AZ107" s="117">
        <f t="shared" si="161"/>
        <v>0</v>
      </c>
      <c r="BA107" s="117">
        <f t="shared" si="161"/>
        <v>0</v>
      </c>
      <c r="BB107" s="117">
        <f t="shared" si="161"/>
        <v>0</v>
      </c>
      <c r="BC107" s="117">
        <f t="shared" si="161"/>
        <v>0</v>
      </c>
      <c r="BD107" s="117">
        <f t="shared" si="161"/>
        <v>0</v>
      </c>
      <c r="BE107" s="117">
        <f t="shared" si="161"/>
        <v>0</v>
      </c>
      <c r="BF107" s="491">
        <f t="shared" si="161"/>
        <v>0</v>
      </c>
      <c r="BG107" s="491">
        <f t="shared" si="161"/>
        <v>0</v>
      </c>
      <c r="BH107" s="491">
        <f t="shared" si="161"/>
        <v>0</v>
      </c>
      <c r="BI107" s="491">
        <f t="shared" si="161"/>
        <v>0</v>
      </c>
      <c r="BJ107" s="491">
        <f t="shared" si="161"/>
        <v>0</v>
      </c>
      <c r="BK107" s="491">
        <f t="shared" si="161"/>
        <v>0</v>
      </c>
      <c r="BL107" s="491">
        <f t="shared" si="161"/>
        <v>0</v>
      </c>
      <c r="BM107" s="219">
        <f t="shared" si="140"/>
        <v>0</v>
      </c>
      <c r="BO107" s="707"/>
      <c r="BP107" s="491" t="s">
        <v>52</v>
      </c>
      <c r="BQ107" s="117">
        <f t="shared" ref="BQ107:CH107" si="162">BQ41</f>
        <v>0</v>
      </c>
      <c r="BR107" s="117">
        <f t="shared" si="162"/>
        <v>0</v>
      </c>
      <c r="BS107" s="117">
        <f t="shared" si="162"/>
        <v>0</v>
      </c>
      <c r="BT107" s="117">
        <f t="shared" si="162"/>
        <v>0</v>
      </c>
      <c r="BU107" s="117">
        <f t="shared" si="162"/>
        <v>0</v>
      </c>
      <c r="BV107" s="117">
        <f t="shared" si="162"/>
        <v>0</v>
      </c>
      <c r="BW107" s="117">
        <f t="shared" si="162"/>
        <v>0</v>
      </c>
      <c r="BX107" s="117">
        <f t="shared" si="162"/>
        <v>0</v>
      </c>
      <c r="BY107" s="117">
        <f t="shared" si="162"/>
        <v>0</v>
      </c>
      <c r="BZ107" s="117">
        <f t="shared" si="162"/>
        <v>0</v>
      </c>
      <c r="CA107" s="117">
        <f t="shared" si="162"/>
        <v>0</v>
      </c>
      <c r="CB107" s="491">
        <f t="shared" si="162"/>
        <v>0</v>
      </c>
      <c r="CC107" s="491">
        <f t="shared" si="162"/>
        <v>0</v>
      </c>
      <c r="CD107" s="491">
        <f t="shared" si="162"/>
        <v>0</v>
      </c>
      <c r="CE107" s="491">
        <f t="shared" si="162"/>
        <v>0</v>
      </c>
      <c r="CF107" s="491">
        <f t="shared" si="162"/>
        <v>0</v>
      </c>
      <c r="CG107" s="491">
        <f t="shared" si="162"/>
        <v>0</v>
      </c>
      <c r="CH107" s="491">
        <f t="shared" si="162"/>
        <v>0</v>
      </c>
      <c r="CI107" s="219">
        <f t="shared" si="142"/>
        <v>0</v>
      </c>
    </row>
    <row r="108" spans="1:88" ht="15.95" customHeight="1" x14ac:dyDescent="0.25">
      <c r="A108" s="707"/>
      <c r="B108" s="491" t="s">
        <v>51</v>
      </c>
      <c r="C108" s="117">
        <f t="shared" ref="C108:T108" si="163">C42</f>
        <v>0</v>
      </c>
      <c r="D108" s="117">
        <f t="shared" si="163"/>
        <v>0</v>
      </c>
      <c r="E108" s="117">
        <f t="shared" si="163"/>
        <v>0</v>
      </c>
      <c r="F108" s="117">
        <f t="shared" si="163"/>
        <v>0</v>
      </c>
      <c r="G108" s="117">
        <f t="shared" si="163"/>
        <v>0</v>
      </c>
      <c r="H108" s="117">
        <f t="shared" si="163"/>
        <v>0</v>
      </c>
      <c r="I108" s="117">
        <f t="shared" si="163"/>
        <v>0</v>
      </c>
      <c r="J108" s="117">
        <f t="shared" si="163"/>
        <v>0</v>
      </c>
      <c r="K108" s="117">
        <f t="shared" si="163"/>
        <v>0</v>
      </c>
      <c r="L108" s="117">
        <f t="shared" si="163"/>
        <v>0</v>
      </c>
      <c r="M108" s="117">
        <f t="shared" si="163"/>
        <v>0</v>
      </c>
      <c r="N108" s="491">
        <f t="shared" si="163"/>
        <v>0</v>
      </c>
      <c r="O108" s="491">
        <f t="shared" si="163"/>
        <v>0</v>
      </c>
      <c r="P108" s="491">
        <f t="shared" si="163"/>
        <v>0</v>
      </c>
      <c r="Q108" s="491">
        <f t="shared" si="163"/>
        <v>0</v>
      </c>
      <c r="R108" s="491">
        <f t="shared" si="163"/>
        <v>0</v>
      </c>
      <c r="S108" s="491">
        <f t="shared" si="163"/>
        <v>0</v>
      </c>
      <c r="T108" s="491">
        <f t="shared" si="163"/>
        <v>0</v>
      </c>
      <c r="U108" s="219">
        <f t="shared" si="136"/>
        <v>0</v>
      </c>
      <c r="W108" s="707"/>
      <c r="X108" s="491" t="s">
        <v>51</v>
      </c>
      <c r="Y108" s="117">
        <f t="shared" ref="Y108:AP108" si="164">Y42</f>
        <v>0</v>
      </c>
      <c r="Z108" s="117">
        <f t="shared" si="164"/>
        <v>0</v>
      </c>
      <c r="AA108" s="117">
        <f t="shared" si="164"/>
        <v>0</v>
      </c>
      <c r="AB108" s="117">
        <f t="shared" si="164"/>
        <v>0</v>
      </c>
      <c r="AC108" s="117">
        <f t="shared" si="164"/>
        <v>0</v>
      </c>
      <c r="AD108" s="117">
        <f t="shared" si="164"/>
        <v>0</v>
      </c>
      <c r="AE108" s="117">
        <f t="shared" si="164"/>
        <v>0</v>
      </c>
      <c r="AF108" s="117">
        <f t="shared" si="164"/>
        <v>0</v>
      </c>
      <c r="AG108" s="117">
        <f t="shared" si="164"/>
        <v>0</v>
      </c>
      <c r="AH108" s="117">
        <f t="shared" si="164"/>
        <v>0</v>
      </c>
      <c r="AI108" s="117">
        <f t="shared" si="164"/>
        <v>0</v>
      </c>
      <c r="AJ108" s="491">
        <f t="shared" si="164"/>
        <v>0</v>
      </c>
      <c r="AK108" s="491">
        <f t="shared" si="164"/>
        <v>0</v>
      </c>
      <c r="AL108" s="491">
        <f t="shared" si="164"/>
        <v>0</v>
      </c>
      <c r="AM108" s="491">
        <f t="shared" si="164"/>
        <v>0</v>
      </c>
      <c r="AN108" s="491">
        <f t="shared" si="164"/>
        <v>0</v>
      </c>
      <c r="AO108" s="491">
        <f t="shared" si="164"/>
        <v>0</v>
      </c>
      <c r="AP108" s="491">
        <f t="shared" si="164"/>
        <v>0</v>
      </c>
      <c r="AQ108" s="219">
        <f t="shared" si="138"/>
        <v>0</v>
      </c>
      <c r="AS108" s="707"/>
      <c r="AT108" s="491" t="s">
        <v>51</v>
      </c>
      <c r="AU108" s="117">
        <f t="shared" ref="AU108:BL108" si="165">AU42</f>
        <v>0</v>
      </c>
      <c r="AV108" s="117">
        <f t="shared" si="165"/>
        <v>0</v>
      </c>
      <c r="AW108" s="117">
        <f t="shared" si="165"/>
        <v>0</v>
      </c>
      <c r="AX108" s="117">
        <f t="shared" si="165"/>
        <v>0</v>
      </c>
      <c r="AY108" s="117">
        <f t="shared" si="165"/>
        <v>0</v>
      </c>
      <c r="AZ108" s="117">
        <f t="shared" si="165"/>
        <v>0</v>
      </c>
      <c r="BA108" s="117">
        <f t="shared" si="165"/>
        <v>0</v>
      </c>
      <c r="BB108" s="117">
        <f t="shared" si="165"/>
        <v>0</v>
      </c>
      <c r="BC108" s="117">
        <f t="shared" si="165"/>
        <v>0</v>
      </c>
      <c r="BD108" s="117">
        <f t="shared" si="165"/>
        <v>0</v>
      </c>
      <c r="BE108" s="117">
        <f t="shared" si="165"/>
        <v>0</v>
      </c>
      <c r="BF108" s="491">
        <f t="shared" si="165"/>
        <v>0</v>
      </c>
      <c r="BG108" s="491">
        <f t="shared" si="165"/>
        <v>0</v>
      </c>
      <c r="BH108" s="491">
        <f t="shared" si="165"/>
        <v>0</v>
      </c>
      <c r="BI108" s="491">
        <f t="shared" si="165"/>
        <v>0</v>
      </c>
      <c r="BJ108" s="491">
        <f t="shared" si="165"/>
        <v>0</v>
      </c>
      <c r="BK108" s="491">
        <f t="shared" si="165"/>
        <v>0</v>
      </c>
      <c r="BL108" s="491">
        <f t="shared" si="165"/>
        <v>0</v>
      </c>
      <c r="BM108" s="219">
        <f t="shared" si="140"/>
        <v>0</v>
      </c>
      <c r="BO108" s="707"/>
      <c r="BP108" s="491" t="s">
        <v>51</v>
      </c>
      <c r="BQ108" s="117">
        <f t="shared" ref="BQ108:CH108" si="166">BQ42</f>
        <v>0</v>
      </c>
      <c r="BR108" s="117">
        <f t="shared" si="166"/>
        <v>0</v>
      </c>
      <c r="BS108" s="117">
        <f t="shared" si="166"/>
        <v>0</v>
      </c>
      <c r="BT108" s="117">
        <f t="shared" si="166"/>
        <v>0</v>
      </c>
      <c r="BU108" s="117">
        <f t="shared" si="166"/>
        <v>0</v>
      </c>
      <c r="BV108" s="117">
        <f t="shared" si="166"/>
        <v>0</v>
      </c>
      <c r="BW108" s="117">
        <f t="shared" si="166"/>
        <v>0</v>
      </c>
      <c r="BX108" s="117">
        <f t="shared" si="166"/>
        <v>0</v>
      </c>
      <c r="BY108" s="117">
        <f t="shared" si="166"/>
        <v>0</v>
      </c>
      <c r="BZ108" s="117">
        <f t="shared" si="166"/>
        <v>0</v>
      </c>
      <c r="CA108" s="117">
        <f t="shared" si="166"/>
        <v>0</v>
      </c>
      <c r="CB108" s="491">
        <f t="shared" si="166"/>
        <v>0</v>
      </c>
      <c r="CC108" s="491">
        <f t="shared" si="166"/>
        <v>0</v>
      </c>
      <c r="CD108" s="491">
        <f t="shared" si="166"/>
        <v>0</v>
      </c>
      <c r="CE108" s="491">
        <f t="shared" si="166"/>
        <v>0</v>
      </c>
      <c r="CF108" s="491">
        <f t="shared" si="166"/>
        <v>0</v>
      </c>
      <c r="CG108" s="491">
        <f t="shared" si="166"/>
        <v>0</v>
      </c>
      <c r="CH108" s="491">
        <f t="shared" si="166"/>
        <v>0</v>
      </c>
      <c r="CI108" s="219">
        <f t="shared" si="142"/>
        <v>0</v>
      </c>
    </row>
    <row r="109" spans="1:88" ht="15.95" customHeight="1" x14ac:dyDescent="0.25">
      <c r="A109" s="707"/>
      <c r="B109" s="491" t="s">
        <v>50</v>
      </c>
      <c r="C109" s="117">
        <f t="shared" ref="C109:T109" si="167">C43</f>
        <v>0</v>
      </c>
      <c r="D109" s="117">
        <f t="shared" si="167"/>
        <v>0</v>
      </c>
      <c r="E109" s="117">
        <f t="shared" si="167"/>
        <v>0</v>
      </c>
      <c r="F109" s="117">
        <f t="shared" si="167"/>
        <v>0</v>
      </c>
      <c r="G109" s="117">
        <f t="shared" si="167"/>
        <v>0</v>
      </c>
      <c r="H109" s="117">
        <f t="shared" si="167"/>
        <v>0</v>
      </c>
      <c r="I109" s="117">
        <f t="shared" si="167"/>
        <v>0</v>
      </c>
      <c r="J109" s="117">
        <f t="shared" si="167"/>
        <v>0</v>
      </c>
      <c r="K109" s="117">
        <f t="shared" si="167"/>
        <v>0</v>
      </c>
      <c r="L109" s="117">
        <f t="shared" si="167"/>
        <v>0</v>
      </c>
      <c r="M109" s="117">
        <f t="shared" si="167"/>
        <v>0</v>
      </c>
      <c r="N109" s="491">
        <f t="shared" si="167"/>
        <v>0</v>
      </c>
      <c r="O109" s="491">
        <f t="shared" si="167"/>
        <v>0</v>
      </c>
      <c r="P109" s="491">
        <f t="shared" si="167"/>
        <v>0</v>
      </c>
      <c r="Q109" s="491">
        <f t="shared" si="167"/>
        <v>0</v>
      </c>
      <c r="R109" s="491">
        <f t="shared" si="167"/>
        <v>0</v>
      </c>
      <c r="S109" s="491">
        <f t="shared" si="167"/>
        <v>0</v>
      </c>
      <c r="T109" s="491">
        <f t="shared" si="167"/>
        <v>0</v>
      </c>
      <c r="U109" s="219">
        <f t="shared" si="136"/>
        <v>0</v>
      </c>
      <c r="W109" s="707"/>
      <c r="X109" s="491" t="s">
        <v>50</v>
      </c>
      <c r="Y109" s="117">
        <f t="shared" ref="Y109:AP109" si="168">Y43</f>
        <v>0</v>
      </c>
      <c r="Z109" s="117">
        <f t="shared" si="168"/>
        <v>0</v>
      </c>
      <c r="AA109" s="117">
        <f t="shared" si="168"/>
        <v>0</v>
      </c>
      <c r="AB109" s="117">
        <f t="shared" si="168"/>
        <v>0</v>
      </c>
      <c r="AC109" s="117">
        <f t="shared" si="168"/>
        <v>0</v>
      </c>
      <c r="AD109" s="117">
        <f t="shared" si="168"/>
        <v>0</v>
      </c>
      <c r="AE109" s="117">
        <f t="shared" si="168"/>
        <v>0</v>
      </c>
      <c r="AF109" s="117">
        <f t="shared" si="168"/>
        <v>0</v>
      </c>
      <c r="AG109" s="117">
        <f t="shared" si="168"/>
        <v>0</v>
      </c>
      <c r="AH109" s="117">
        <f t="shared" si="168"/>
        <v>0</v>
      </c>
      <c r="AI109" s="117">
        <f t="shared" si="168"/>
        <v>0</v>
      </c>
      <c r="AJ109" s="491">
        <f t="shared" si="168"/>
        <v>0</v>
      </c>
      <c r="AK109" s="491">
        <f t="shared" si="168"/>
        <v>0</v>
      </c>
      <c r="AL109" s="491">
        <f t="shared" si="168"/>
        <v>0</v>
      </c>
      <c r="AM109" s="491">
        <f t="shared" si="168"/>
        <v>0</v>
      </c>
      <c r="AN109" s="491">
        <f t="shared" si="168"/>
        <v>0</v>
      </c>
      <c r="AO109" s="491">
        <f t="shared" si="168"/>
        <v>0</v>
      </c>
      <c r="AP109" s="491">
        <f t="shared" si="168"/>
        <v>0</v>
      </c>
      <c r="AQ109" s="219">
        <f t="shared" si="138"/>
        <v>0</v>
      </c>
      <c r="AS109" s="707"/>
      <c r="AT109" s="491" t="s">
        <v>50</v>
      </c>
      <c r="AU109" s="117">
        <f t="shared" ref="AU109:BL109" si="169">AU43</f>
        <v>0</v>
      </c>
      <c r="AV109" s="117">
        <f t="shared" si="169"/>
        <v>0</v>
      </c>
      <c r="AW109" s="117">
        <f t="shared" si="169"/>
        <v>0</v>
      </c>
      <c r="AX109" s="117">
        <f t="shared" si="169"/>
        <v>0</v>
      </c>
      <c r="AY109" s="117">
        <f t="shared" si="169"/>
        <v>0</v>
      </c>
      <c r="AZ109" s="117">
        <f t="shared" si="169"/>
        <v>0</v>
      </c>
      <c r="BA109" s="117">
        <f t="shared" si="169"/>
        <v>0</v>
      </c>
      <c r="BB109" s="117">
        <f t="shared" si="169"/>
        <v>0</v>
      </c>
      <c r="BC109" s="117">
        <f t="shared" si="169"/>
        <v>0</v>
      </c>
      <c r="BD109" s="117">
        <f t="shared" si="169"/>
        <v>0</v>
      </c>
      <c r="BE109" s="117">
        <f t="shared" si="169"/>
        <v>0</v>
      </c>
      <c r="BF109" s="491">
        <f t="shared" si="169"/>
        <v>0</v>
      </c>
      <c r="BG109" s="491">
        <f t="shared" si="169"/>
        <v>0</v>
      </c>
      <c r="BH109" s="491">
        <f t="shared" si="169"/>
        <v>0</v>
      </c>
      <c r="BI109" s="491">
        <f t="shared" si="169"/>
        <v>0</v>
      </c>
      <c r="BJ109" s="491">
        <f t="shared" si="169"/>
        <v>0</v>
      </c>
      <c r="BK109" s="491">
        <f t="shared" si="169"/>
        <v>0</v>
      </c>
      <c r="BL109" s="491">
        <f t="shared" si="169"/>
        <v>0</v>
      </c>
      <c r="BM109" s="219">
        <f t="shared" si="140"/>
        <v>0</v>
      </c>
      <c r="BO109" s="707"/>
      <c r="BP109" s="491" t="s">
        <v>50</v>
      </c>
      <c r="BQ109" s="117">
        <f t="shared" ref="BQ109:CH109" si="170">BQ43</f>
        <v>0</v>
      </c>
      <c r="BR109" s="117">
        <f t="shared" si="170"/>
        <v>0</v>
      </c>
      <c r="BS109" s="117">
        <f t="shared" si="170"/>
        <v>0</v>
      </c>
      <c r="BT109" s="117">
        <f t="shared" si="170"/>
        <v>0</v>
      </c>
      <c r="BU109" s="117">
        <f t="shared" si="170"/>
        <v>0</v>
      </c>
      <c r="BV109" s="117">
        <f t="shared" si="170"/>
        <v>0</v>
      </c>
      <c r="BW109" s="117">
        <f t="shared" si="170"/>
        <v>0</v>
      </c>
      <c r="BX109" s="117">
        <f t="shared" si="170"/>
        <v>0</v>
      </c>
      <c r="BY109" s="117">
        <f t="shared" si="170"/>
        <v>0</v>
      </c>
      <c r="BZ109" s="117">
        <f t="shared" si="170"/>
        <v>0</v>
      </c>
      <c r="CA109" s="117">
        <f t="shared" si="170"/>
        <v>0</v>
      </c>
      <c r="CB109" s="491">
        <f t="shared" si="170"/>
        <v>0</v>
      </c>
      <c r="CC109" s="491">
        <f t="shared" si="170"/>
        <v>0</v>
      </c>
      <c r="CD109" s="491">
        <f t="shared" si="170"/>
        <v>0</v>
      </c>
      <c r="CE109" s="491">
        <f t="shared" si="170"/>
        <v>0</v>
      </c>
      <c r="CF109" s="491">
        <f t="shared" si="170"/>
        <v>0</v>
      </c>
      <c r="CG109" s="491">
        <f t="shared" si="170"/>
        <v>0</v>
      </c>
      <c r="CH109" s="491">
        <f t="shared" si="170"/>
        <v>0</v>
      </c>
      <c r="CI109" s="219">
        <f t="shared" si="142"/>
        <v>0</v>
      </c>
    </row>
    <row r="110" spans="1:88" ht="15.95" customHeight="1" x14ac:dyDescent="0.25">
      <c r="A110" s="707"/>
      <c r="B110" s="491" t="s">
        <v>49</v>
      </c>
      <c r="C110" s="117">
        <f t="shared" ref="C110:T110" si="171">C44</f>
        <v>0</v>
      </c>
      <c r="D110" s="117">
        <f t="shared" si="171"/>
        <v>0</v>
      </c>
      <c r="E110" s="117">
        <f t="shared" si="171"/>
        <v>0</v>
      </c>
      <c r="F110" s="117">
        <f t="shared" si="171"/>
        <v>0</v>
      </c>
      <c r="G110" s="117">
        <f t="shared" si="171"/>
        <v>0</v>
      </c>
      <c r="H110" s="117">
        <f t="shared" si="171"/>
        <v>0</v>
      </c>
      <c r="I110" s="117">
        <f t="shared" si="171"/>
        <v>0</v>
      </c>
      <c r="J110" s="117">
        <f t="shared" si="171"/>
        <v>0</v>
      </c>
      <c r="K110" s="117">
        <f t="shared" si="171"/>
        <v>0</v>
      </c>
      <c r="L110" s="117">
        <f t="shared" si="171"/>
        <v>0</v>
      </c>
      <c r="M110" s="117">
        <f t="shared" si="171"/>
        <v>0</v>
      </c>
      <c r="N110" s="491">
        <f t="shared" si="171"/>
        <v>0</v>
      </c>
      <c r="O110" s="491">
        <f t="shared" si="171"/>
        <v>0</v>
      </c>
      <c r="P110" s="491">
        <f t="shared" si="171"/>
        <v>0</v>
      </c>
      <c r="Q110" s="491">
        <f t="shared" si="171"/>
        <v>0</v>
      </c>
      <c r="R110" s="491">
        <f t="shared" si="171"/>
        <v>0</v>
      </c>
      <c r="S110" s="491">
        <f t="shared" si="171"/>
        <v>0</v>
      </c>
      <c r="T110" s="491">
        <f t="shared" si="171"/>
        <v>0</v>
      </c>
      <c r="U110" s="219">
        <f t="shared" si="136"/>
        <v>0</v>
      </c>
      <c r="W110" s="707"/>
      <c r="X110" s="491" t="s">
        <v>49</v>
      </c>
      <c r="Y110" s="117">
        <f t="shared" ref="Y110:AP110" si="172">Y44</f>
        <v>0</v>
      </c>
      <c r="Z110" s="117">
        <f t="shared" si="172"/>
        <v>0</v>
      </c>
      <c r="AA110" s="117">
        <f t="shared" si="172"/>
        <v>0</v>
      </c>
      <c r="AB110" s="117">
        <f t="shared" si="172"/>
        <v>0</v>
      </c>
      <c r="AC110" s="117">
        <f t="shared" si="172"/>
        <v>0</v>
      </c>
      <c r="AD110" s="117">
        <f t="shared" si="172"/>
        <v>0</v>
      </c>
      <c r="AE110" s="117">
        <f t="shared" si="172"/>
        <v>0</v>
      </c>
      <c r="AF110" s="117">
        <f t="shared" si="172"/>
        <v>0</v>
      </c>
      <c r="AG110" s="117">
        <f t="shared" si="172"/>
        <v>0</v>
      </c>
      <c r="AH110" s="117">
        <f t="shared" si="172"/>
        <v>0</v>
      </c>
      <c r="AI110" s="117">
        <f t="shared" si="172"/>
        <v>0</v>
      </c>
      <c r="AJ110" s="491">
        <f t="shared" si="172"/>
        <v>0</v>
      </c>
      <c r="AK110" s="491">
        <f t="shared" si="172"/>
        <v>0</v>
      </c>
      <c r="AL110" s="491">
        <f t="shared" si="172"/>
        <v>0</v>
      </c>
      <c r="AM110" s="491">
        <f t="shared" si="172"/>
        <v>0</v>
      </c>
      <c r="AN110" s="491">
        <f t="shared" si="172"/>
        <v>0</v>
      </c>
      <c r="AO110" s="491">
        <f t="shared" si="172"/>
        <v>0</v>
      </c>
      <c r="AP110" s="491">
        <f t="shared" si="172"/>
        <v>0</v>
      </c>
      <c r="AQ110" s="219">
        <f t="shared" si="138"/>
        <v>0</v>
      </c>
      <c r="AS110" s="707"/>
      <c r="AT110" s="491" t="s">
        <v>49</v>
      </c>
      <c r="AU110" s="117">
        <f t="shared" ref="AU110:BL110" si="173">AU44</f>
        <v>0</v>
      </c>
      <c r="AV110" s="117">
        <f t="shared" si="173"/>
        <v>0</v>
      </c>
      <c r="AW110" s="117">
        <f t="shared" si="173"/>
        <v>0</v>
      </c>
      <c r="AX110" s="117">
        <f t="shared" si="173"/>
        <v>0</v>
      </c>
      <c r="AY110" s="117">
        <f t="shared" si="173"/>
        <v>0</v>
      </c>
      <c r="AZ110" s="117">
        <f t="shared" si="173"/>
        <v>0</v>
      </c>
      <c r="BA110" s="117">
        <f t="shared" si="173"/>
        <v>0</v>
      </c>
      <c r="BB110" s="117">
        <f t="shared" si="173"/>
        <v>0</v>
      </c>
      <c r="BC110" s="117">
        <f t="shared" si="173"/>
        <v>0</v>
      </c>
      <c r="BD110" s="117">
        <f t="shared" si="173"/>
        <v>0</v>
      </c>
      <c r="BE110" s="117">
        <f t="shared" si="173"/>
        <v>0</v>
      </c>
      <c r="BF110" s="491">
        <f t="shared" si="173"/>
        <v>0</v>
      </c>
      <c r="BG110" s="491">
        <f t="shared" si="173"/>
        <v>0</v>
      </c>
      <c r="BH110" s="491">
        <f t="shared" si="173"/>
        <v>0</v>
      </c>
      <c r="BI110" s="491">
        <f t="shared" si="173"/>
        <v>0</v>
      </c>
      <c r="BJ110" s="491">
        <f t="shared" si="173"/>
        <v>0</v>
      </c>
      <c r="BK110" s="491">
        <f t="shared" si="173"/>
        <v>0</v>
      </c>
      <c r="BL110" s="491">
        <f t="shared" si="173"/>
        <v>0</v>
      </c>
      <c r="BM110" s="219">
        <f t="shared" si="140"/>
        <v>0</v>
      </c>
      <c r="BO110" s="707"/>
      <c r="BP110" s="491" t="s">
        <v>49</v>
      </c>
      <c r="BQ110" s="117">
        <f t="shared" ref="BQ110:CH110" si="174">BQ44</f>
        <v>0</v>
      </c>
      <c r="BR110" s="117">
        <f t="shared" si="174"/>
        <v>0</v>
      </c>
      <c r="BS110" s="117">
        <f t="shared" si="174"/>
        <v>0</v>
      </c>
      <c r="BT110" s="117">
        <f t="shared" si="174"/>
        <v>0</v>
      </c>
      <c r="BU110" s="117">
        <f t="shared" si="174"/>
        <v>0</v>
      </c>
      <c r="BV110" s="117">
        <f t="shared" si="174"/>
        <v>0</v>
      </c>
      <c r="BW110" s="117">
        <f t="shared" si="174"/>
        <v>0</v>
      </c>
      <c r="BX110" s="117">
        <f t="shared" si="174"/>
        <v>0</v>
      </c>
      <c r="BY110" s="117">
        <f t="shared" si="174"/>
        <v>0</v>
      </c>
      <c r="BZ110" s="117">
        <f t="shared" si="174"/>
        <v>0</v>
      </c>
      <c r="CA110" s="117">
        <f t="shared" si="174"/>
        <v>0</v>
      </c>
      <c r="CB110" s="491">
        <f t="shared" si="174"/>
        <v>0</v>
      </c>
      <c r="CC110" s="491">
        <f t="shared" si="174"/>
        <v>0</v>
      </c>
      <c r="CD110" s="491">
        <f t="shared" si="174"/>
        <v>0</v>
      </c>
      <c r="CE110" s="491">
        <f t="shared" si="174"/>
        <v>0</v>
      </c>
      <c r="CF110" s="491">
        <f t="shared" si="174"/>
        <v>0</v>
      </c>
      <c r="CG110" s="491">
        <f t="shared" si="174"/>
        <v>0</v>
      </c>
      <c r="CH110" s="491">
        <f t="shared" si="174"/>
        <v>0</v>
      </c>
      <c r="CI110" s="219">
        <f t="shared" si="142"/>
        <v>0</v>
      </c>
    </row>
    <row r="111" spans="1:88" ht="15.95" customHeight="1" x14ac:dyDescent="0.25">
      <c r="A111" s="707"/>
      <c r="B111" s="491" t="s">
        <v>48</v>
      </c>
      <c r="C111" s="117">
        <f t="shared" ref="C111:T111" si="175">C45</f>
        <v>0</v>
      </c>
      <c r="D111" s="117">
        <f t="shared" si="175"/>
        <v>0</v>
      </c>
      <c r="E111" s="117">
        <f t="shared" si="175"/>
        <v>0</v>
      </c>
      <c r="F111" s="117">
        <f t="shared" si="175"/>
        <v>0</v>
      </c>
      <c r="G111" s="117">
        <f t="shared" si="175"/>
        <v>0</v>
      </c>
      <c r="H111" s="117">
        <f t="shared" si="175"/>
        <v>0</v>
      </c>
      <c r="I111" s="117">
        <f t="shared" si="175"/>
        <v>0</v>
      </c>
      <c r="J111" s="117">
        <f t="shared" si="175"/>
        <v>0</v>
      </c>
      <c r="K111" s="117">
        <f t="shared" si="175"/>
        <v>0</v>
      </c>
      <c r="L111" s="117">
        <f t="shared" si="175"/>
        <v>0</v>
      </c>
      <c r="M111" s="117">
        <f t="shared" si="175"/>
        <v>0</v>
      </c>
      <c r="N111" s="491">
        <f t="shared" si="175"/>
        <v>0</v>
      </c>
      <c r="O111" s="491">
        <f t="shared" si="175"/>
        <v>0</v>
      </c>
      <c r="P111" s="491">
        <f t="shared" si="175"/>
        <v>0</v>
      </c>
      <c r="Q111" s="491">
        <f t="shared" si="175"/>
        <v>0</v>
      </c>
      <c r="R111" s="491">
        <f t="shared" si="175"/>
        <v>0</v>
      </c>
      <c r="S111" s="491">
        <f t="shared" si="175"/>
        <v>0</v>
      </c>
      <c r="T111" s="491">
        <f t="shared" si="175"/>
        <v>0</v>
      </c>
      <c r="U111" s="219">
        <f t="shared" si="136"/>
        <v>0</v>
      </c>
      <c r="W111" s="707"/>
      <c r="X111" s="491" t="s">
        <v>48</v>
      </c>
      <c r="Y111" s="117">
        <f t="shared" ref="Y111:AP111" si="176">Y45</f>
        <v>0</v>
      </c>
      <c r="Z111" s="117">
        <f t="shared" si="176"/>
        <v>0</v>
      </c>
      <c r="AA111" s="117">
        <f t="shared" si="176"/>
        <v>0</v>
      </c>
      <c r="AB111" s="117">
        <f t="shared" si="176"/>
        <v>0</v>
      </c>
      <c r="AC111" s="117">
        <f t="shared" si="176"/>
        <v>0</v>
      </c>
      <c r="AD111" s="117">
        <f t="shared" si="176"/>
        <v>0</v>
      </c>
      <c r="AE111" s="117">
        <f t="shared" si="176"/>
        <v>0</v>
      </c>
      <c r="AF111" s="117">
        <f t="shared" si="176"/>
        <v>0</v>
      </c>
      <c r="AG111" s="117">
        <f t="shared" si="176"/>
        <v>0</v>
      </c>
      <c r="AH111" s="117">
        <f t="shared" si="176"/>
        <v>0</v>
      </c>
      <c r="AI111" s="117">
        <f t="shared" si="176"/>
        <v>0</v>
      </c>
      <c r="AJ111" s="491">
        <f t="shared" si="176"/>
        <v>0</v>
      </c>
      <c r="AK111" s="491">
        <f t="shared" si="176"/>
        <v>0</v>
      </c>
      <c r="AL111" s="491">
        <f t="shared" si="176"/>
        <v>0</v>
      </c>
      <c r="AM111" s="491">
        <f t="shared" si="176"/>
        <v>0</v>
      </c>
      <c r="AN111" s="491">
        <f t="shared" si="176"/>
        <v>0</v>
      </c>
      <c r="AO111" s="491">
        <f t="shared" si="176"/>
        <v>0</v>
      </c>
      <c r="AP111" s="491">
        <f t="shared" si="176"/>
        <v>0</v>
      </c>
      <c r="AQ111" s="219">
        <f t="shared" si="138"/>
        <v>0</v>
      </c>
      <c r="AS111" s="707"/>
      <c r="AT111" s="491" t="s">
        <v>48</v>
      </c>
      <c r="AU111" s="117">
        <f t="shared" ref="AU111:BL111" si="177">AU45</f>
        <v>0</v>
      </c>
      <c r="AV111" s="117">
        <f t="shared" si="177"/>
        <v>0</v>
      </c>
      <c r="AW111" s="117">
        <f t="shared" si="177"/>
        <v>0</v>
      </c>
      <c r="AX111" s="117">
        <f t="shared" si="177"/>
        <v>0</v>
      </c>
      <c r="AY111" s="117">
        <f t="shared" si="177"/>
        <v>0</v>
      </c>
      <c r="AZ111" s="117">
        <f t="shared" si="177"/>
        <v>0</v>
      </c>
      <c r="BA111" s="117">
        <f t="shared" si="177"/>
        <v>0</v>
      </c>
      <c r="BB111" s="117">
        <f t="shared" si="177"/>
        <v>0</v>
      </c>
      <c r="BC111" s="117">
        <f t="shared" si="177"/>
        <v>0</v>
      </c>
      <c r="BD111" s="117">
        <f t="shared" si="177"/>
        <v>0</v>
      </c>
      <c r="BE111" s="117">
        <f t="shared" si="177"/>
        <v>0</v>
      </c>
      <c r="BF111" s="491">
        <f t="shared" si="177"/>
        <v>0</v>
      </c>
      <c r="BG111" s="491">
        <f t="shared" si="177"/>
        <v>0</v>
      </c>
      <c r="BH111" s="491">
        <f t="shared" si="177"/>
        <v>0</v>
      </c>
      <c r="BI111" s="491">
        <f t="shared" si="177"/>
        <v>0</v>
      </c>
      <c r="BJ111" s="491">
        <f t="shared" si="177"/>
        <v>0</v>
      </c>
      <c r="BK111" s="491">
        <f t="shared" si="177"/>
        <v>0</v>
      </c>
      <c r="BL111" s="491">
        <f t="shared" si="177"/>
        <v>0</v>
      </c>
      <c r="BM111" s="219">
        <f t="shared" si="140"/>
        <v>0</v>
      </c>
      <c r="BO111" s="707"/>
      <c r="BP111" s="491" t="s">
        <v>48</v>
      </c>
      <c r="BQ111" s="117">
        <f t="shared" ref="BQ111:CH111" si="178">BQ45</f>
        <v>0</v>
      </c>
      <c r="BR111" s="117">
        <f t="shared" si="178"/>
        <v>0</v>
      </c>
      <c r="BS111" s="117">
        <f t="shared" si="178"/>
        <v>0</v>
      </c>
      <c r="BT111" s="117">
        <f t="shared" si="178"/>
        <v>0</v>
      </c>
      <c r="BU111" s="117">
        <f t="shared" si="178"/>
        <v>0</v>
      </c>
      <c r="BV111" s="117">
        <f t="shared" si="178"/>
        <v>0</v>
      </c>
      <c r="BW111" s="117">
        <f t="shared" si="178"/>
        <v>0</v>
      </c>
      <c r="BX111" s="117">
        <f t="shared" si="178"/>
        <v>0</v>
      </c>
      <c r="BY111" s="117">
        <f t="shared" si="178"/>
        <v>0</v>
      </c>
      <c r="BZ111" s="117">
        <f t="shared" si="178"/>
        <v>0</v>
      </c>
      <c r="CA111" s="117">
        <f t="shared" si="178"/>
        <v>0</v>
      </c>
      <c r="CB111" s="491">
        <f t="shared" si="178"/>
        <v>0</v>
      </c>
      <c r="CC111" s="491">
        <f t="shared" si="178"/>
        <v>0</v>
      </c>
      <c r="CD111" s="491">
        <f t="shared" si="178"/>
        <v>0</v>
      </c>
      <c r="CE111" s="491">
        <f t="shared" si="178"/>
        <v>0</v>
      </c>
      <c r="CF111" s="491">
        <f t="shared" si="178"/>
        <v>0</v>
      </c>
      <c r="CG111" s="491">
        <f t="shared" si="178"/>
        <v>0</v>
      </c>
      <c r="CH111" s="491">
        <f t="shared" si="178"/>
        <v>0</v>
      </c>
      <c r="CI111" s="219">
        <f t="shared" si="142"/>
        <v>0</v>
      </c>
    </row>
    <row r="112" spans="1:88" ht="15.95" customHeight="1" x14ac:dyDescent="0.25">
      <c r="A112" s="707"/>
      <c r="B112" s="491" t="s">
        <v>47</v>
      </c>
      <c r="C112" s="117">
        <f t="shared" ref="C112:T112" si="179">C46</f>
        <v>0</v>
      </c>
      <c r="D112" s="117">
        <f t="shared" si="179"/>
        <v>0</v>
      </c>
      <c r="E112" s="117">
        <f t="shared" si="179"/>
        <v>0</v>
      </c>
      <c r="F112" s="117">
        <f t="shared" si="179"/>
        <v>0</v>
      </c>
      <c r="G112" s="117">
        <f t="shared" si="179"/>
        <v>0</v>
      </c>
      <c r="H112" s="117">
        <f t="shared" si="179"/>
        <v>0</v>
      </c>
      <c r="I112" s="117">
        <f t="shared" si="179"/>
        <v>0</v>
      </c>
      <c r="J112" s="117">
        <f t="shared" si="179"/>
        <v>0</v>
      </c>
      <c r="K112" s="117">
        <f t="shared" si="179"/>
        <v>0</v>
      </c>
      <c r="L112" s="117">
        <f t="shared" si="179"/>
        <v>0</v>
      </c>
      <c r="M112" s="117">
        <f t="shared" si="179"/>
        <v>0</v>
      </c>
      <c r="N112" s="491">
        <f t="shared" si="179"/>
        <v>0</v>
      </c>
      <c r="O112" s="491">
        <f t="shared" si="179"/>
        <v>0</v>
      </c>
      <c r="P112" s="491">
        <f t="shared" si="179"/>
        <v>0</v>
      </c>
      <c r="Q112" s="491">
        <f t="shared" si="179"/>
        <v>0</v>
      </c>
      <c r="R112" s="491">
        <f t="shared" si="179"/>
        <v>0</v>
      </c>
      <c r="S112" s="491">
        <f t="shared" si="179"/>
        <v>0</v>
      </c>
      <c r="T112" s="491">
        <f t="shared" si="179"/>
        <v>0</v>
      </c>
      <c r="U112" s="219">
        <f t="shared" si="136"/>
        <v>0</v>
      </c>
      <c r="W112" s="707"/>
      <c r="X112" s="491" t="s">
        <v>47</v>
      </c>
      <c r="Y112" s="117">
        <f t="shared" ref="Y112:AP112" si="180">Y46</f>
        <v>0</v>
      </c>
      <c r="Z112" s="117">
        <f t="shared" si="180"/>
        <v>0</v>
      </c>
      <c r="AA112" s="117">
        <f t="shared" si="180"/>
        <v>0</v>
      </c>
      <c r="AB112" s="117">
        <f t="shared" si="180"/>
        <v>0</v>
      </c>
      <c r="AC112" s="117">
        <f t="shared" si="180"/>
        <v>0</v>
      </c>
      <c r="AD112" s="117">
        <f t="shared" si="180"/>
        <v>0</v>
      </c>
      <c r="AE112" s="117">
        <f t="shared" si="180"/>
        <v>0</v>
      </c>
      <c r="AF112" s="117">
        <f t="shared" si="180"/>
        <v>0</v>
      </c>
      <c r="AG112" s="117">
        <f t="shared" si="180"/>
        <v>0</v>
      </c>
      <c r="AH112" s="117">
        <f t="shared" si="180"/>
        <v>0</v>
      </c>
      <c r="AI112" s="117">
        <f t="shared" si="180"/>
        <v>0</v>
      </c>
      <c r="AJ112" s="491">
        <f t="shared" si="180"/>
        <v>0</v>
      </c>
      <c r="AK112" s="491">
        <f t="shared" si="180"/>
        <v>0</v>
      </c>
      <c r="AL112" s="491">
        <f t="shared" si="180"/>
        <v>0</v>
      </c>
      <c r="AM112" s="491">
        <f t="shared" si="180"/>
        <v>0</v>
      </c>
      <c r="AN112" s="491">
        <f t="shared" si="180"/>
        <v>0</v>
      </c>
      <c r="AO112" s="491">
        <f t="shared" si="180"/>
        <v>0</v>
      </c>
      <c r="AP112" s="491">
        <f t="shared" si="180"/>
        <v>0</v>
      </c>
      <c r="AQ112" s="219">
        <f t="shared" si="138"/>
        <v>0</v>
      </c>
      <c r="AS112" s="707"/>
      <c r="AT112" s="491" t="s">
        <v>47</v>
      </c>
      <c r="AU112" s="117">
        <f t="shared" ref="AU112:BL112" si="181">AU46</f>
        <v>0</v>
      </c>
      <c r="AV112" s="117">
        <f t="shared" si="181"/>
        <v>0</v>
      </c>
      <c r="AW112" s="117">
        <f t="shared" si="181"/>
        <v>0</v>
      </c>
      <c r="AX112" s="117">
        <f t="shared" si="181"/>
        <v>0</v>
      </c>
      <c r="AY112" s="117">
        <f t="shared" si="181"/>
        <v>0</v>
      </c>
      <c r="AZ112" s="117">
        <f t="shared" si="181"/>
        <v>0</v>
      </c>
      <c r="BA112" s="117">
        <f t="shared" si="181"/>
        <v>0</v>
      </c>
      <c r="BB112" s="117">
        <f t="shared" si="181"/>
        <v>0</v>
      </c>
      <c r="BC112" s="117">
        <f t="shared" si="181"/>
        <v>0</v>
      </c>
      <c r="BD112" s="117">
        <f t="shared" si="181"/>
        <v>0</v>
      </c>
      <c r="BE112" s="117">
        <f t="shared" si="181"/>
        <v>0</v>
      </c>
      <c r="BF112" s="491">
        <f t="shared" si="181"/>
        <v>0</v>
      </c>
      <c r="BG112" s="491">
        <f t="shared" si="181"/>
        <v>0</v>
      </c>
      <c r="BH112" s="491">
        <f t="shared" si="181"/>
        <v>0</v>
      </c>
      <c r="BI112" s="491">
        <f t="shared" si="181"/>
        <v>0</v>
      </c>
      <c r="BJ112" s="491">
        <f t="shared" si="181"/>
        <v>0</v>
      </c>
      <c r="BK112" s="491">
        <f t="shared" si="181"/>
        <v>0</v>
      </c>
      <c r="BL112" s="491">
        <f t="shared" si="181"/>
        <v>0</v>
      </c>
      <c r="BM112" s="219">
        <f t="shared" si="140"/>
        <v>0</v>
      </c>
      <c r="BO112" s="707"/>
      <c r="BP112" s="491" t="s">
        <v>47</v>
      </c>
      <c r="BQ112" s="117">
        <f t="shared" ref="BQ112:CH112" si="182">BQ46</f>
        <v>0</v>
      </c>
      <c r="BR112" s="117">
        <f t="shared" si="182"/>
        <v>0</v>
      </c>
      <c r="BS112" s="117">
        <f t="shared" si="182"/>
        <v>0</v>
      </c>
      <c r="BT112" s="117">
        <f t="shared" si="182"/>
        <v>0</v>
      </c>
      <c r="BU112" s="117">
        <f t="shared" si="182"/>
        <v>0</v>
      </c>
      <c r="BV112" s="117">
        <f t="shared" si="182"/>
        <v>0</v>
      </c>
      <c r="BW112" s="117">
        <f t="shared" si="182"/>
        <v>0</v>
      </c>
      <c r="BX112" s="117">
        <f t="shared" si="182"/>
        <v>0</v>
      </c>
      <c r="BY112" s="117">
        <f t="shared" si="182"/>
        <v>0</v>
      </c>
      <c r="BZ112" s="117">
        <f t="shared" si="182"/>
        <v>0</v>
      </c>
      <c r="CA112" s="117">
        <f t="shared" si="182"/>
        <v>0</v>
      </c>
      <c r="CB112" s="491">
        <f t="shared" si="182"/>
        <v>0</v>
      </c>
      <c r="CC112" s="491">
        <f t="shared" si="182"/>
        <v>0</v>
      </c>
      <c r="CD112" s="491">
        <f t="shared" si="182"/>
        <v>0</v>
      </c>
      <c r="CE112" s="491">
        <f t="shared" si="182"/>
        <v>0</v>
      </c>
      <c r="CF112" s="491">
        <f t="shared" si="182"/>
        <v>0</v>
      </c>
      <c r="CG112" s="491">
        <f t="shared" si="182"/>
        <v>0</v>
      </c>
      <c r="CH112" s="491">
        <f t="shared" si="182"/>
        <v>0</v>
      </c>
      <c r="CI112" s="219">
        <f t="shared" si="142"/>
        <v>0</v>
      </c>
    </row>
    <row r="113" spans="1:88" ht="15.95" customHeight="1" x14ac:dyDescent="0.25">
      <c r="A113" s="707"/>
      <c r="B113" s="491" t="s">
        <v>46</v>
      </c>
      <c r="C113" s="117">
        <f t="shared" ref="C113:T113" si="183">C47</f>
        <v>0</v>
      </c>
      <c r="D113" s="117">
        <f t="shared" si="183"/>
        <v>0</v>
      </c>
      <c r="E113" s="117">
        <f t="shared" si="183"/>
        <v>0</v>
      </c>
      <c r="F113" s="117">
        <f t="shared" si="183"/>
        <v>0</v>
      </c>
      <c r="G113" s="117">
        <f t="shared" si="183"/>
        <v>0</v>
      </c>
      <c r="H113" s="117">
        <f t="shared" si="183"/>
        <v>0</v>
      </c>
      <c r="I113" s="117">
        <f t="shared" si="183"/>
        <v>0</v>
      </c>
      <c r="J113" s="117">
        <f t="shared" si="183"/>
        <v>0</v>
      </c>
      <c r="K113" s="117">
        <f t="shared" si="183"/>
        <v>0</v>
      </c>
      <c r="L113" s="117">
        <f t="shared" si="183"/>
        <v>0</v>
      </c>
      <c r="M113" s="117">
        <f t="shared" si="183"/>
        <v>0</v>
      </c>
      <c r="N113" s="491">
        <f t="shared" si="183"/>
        <v>0</v>
      </c>
      <c r="O113" s="491">
        <f t="shared" si="183"/>
        <v>0</v>
      </c>
      <c r="P113" s="491">
        <f t="shared" si="183"/>
        <v>0</v>
      </c>
      <c r="Q113" s="491">
        <f t="shared" si="183"/>
        <v>0</v>
      </c>
      <c r="R113" s="491">
        <f t="shared" si="183"/>
        <v>0</v>
      </c>
      <c r="S113" s="491">
        <f t="shared" si="183"/>
        <v>0</v>
      </c>
      <c r="T113" s="491">
        <f t="shared" si="183"/>
        <v>0</v>
      </c>
      <c r="U113" s="219">
        <f t="shared" si="136"/>
        <v>0</v>
      </c>
      <c r="W113" s="707"/>
      <c r="X113" s="491" t="s">
        <v>46</v>
      </c>
      <c r="Y113" s="117">
        <f t="shared" ref="Y113:AP113" si="184">Y47</f>
        <v>0</v>
      </c>
      <c r="Z113" s="117">
        <f t="shared" si="184"/>
        <v>0</v>
      </c>
      <c r="AA113" s="117">
        <f t="shared" si="184"/>
        <v>0</v>
      </c>
      <c r="AB113" s="117">
        <f t="shared" si="184"/>
        <v>0</v>
      </c>
      <c r="AC113" s="117">
        <f t="shared" si="184"/>
        <v>0</v>
      </c>
      <c r="AD113" s="117">
        <f t="shared" si="184"/>
        <v>0</v>
      </c>
      <c r="AE113" s="117">
        <f t="shared" si="184"/>
        <v>0</v>
      </c>
      <c r="AF113" s="117">
        <f t="shared" si="184"/>
        <v>0</v>
      </c>
      <c r="AG113" s="117">
        <f t="shared" si="184"/>
        <v>0</v>
      </c>
      <c r="AH113" s="117">
        <f t="shared" si="184"/>
        <v>0</v>
      </c>
      <c r="AI113" s="117">
        <f t="shared" si="184"/>
        <v>0</v>
      </c>
      <c r="AJ113" s="491">
        <f t="shared" si="184"/>
        <v>0</v>
      </c>
      <c r="AK113" s="491">
        <f t="shared" si="184"/>
        <v>0</v>
      </c>
      <c r="AL113" s="491">
        <f t="shared" si="184"/>
        <v>0</v>
      </c>
      <c r="AM113" s="491">
        <f t="shared" si="184"/>
        <v>0</v>
      </c>
      <c r="AN113" s="491">
        <f t="shared" si="184"/>
        <v>0</v>
      </c>
      <c r="AO113" s="491">
        <f t="shared" si="184"/>
        <v>0</v>
      </c>
      <c r="AP113" s="491">
        <f t="shared" si="184"/>
        <v>0</v>
      </c>
      <c r="AQ113" s="219">
        <f t="shared" si="138"/>
        <v>0</v>
      </c>
      <c r="AS113" s="707"/>
      <c r="AT113" s="491" t="s">
        <v>46</v>
      </c>
      <c r="AU113" s="117">
        <f t="shared" ref="AU113:BL113" si="185">AU47</f>
        <v>0</v>
      </c>
      <c r="AV113" s="117">
        <f t="shared" si="185"/>
        <v>0</v>
      </c>
      <c r="AW113" s="117">
        <f t="shared" si="185"/>
        <v>0</v>
      </c>
      <c r="AX113" s="117">
        <f t="shared" si="185"/>
        <v>0</v>
      </c>
      <c r="AY113" s="117">
        <f t="shared" si="185"/>
        <v>0</v>
      </c>
      <c r="AZ113" s="117">
        <f t="shared" si="185"/>
        <v>0</v>
      </c>
      <c r="BA113" s="117">
        <f t="shared" si="185"/>
        <v>0</v>
      </c>
      <c r="BB113" s="117">
        <f t="shared" si="185"/>
        <v>0</v>
      </c>
      <c r="BC113" s="117">
        <f t="shared" si="185"/>
        <v>0</v>
      </c>
      <c r="BD113" s="117">
        <f t="shared" si="185"/>
        <v>0</v>
      </c>
      <c r="BE113" s="117">
        <f t="shared" si="185"/>
        <v>0</v>
      </c>
      <c r="BF113" s="491">
        <f t="shared" si="185"/>
        <v>0</v>
      </c>
      <c r="BG113" s="491">
        <f t="shared" si="185"/>
        <v>0</v>
      </c>
      <c r="BH113" s="491">
        <f t="shared" si="185"/>
        <v>0</v>
      </c>
      <c r="BI113" s="491">
        <f t="shared" si="185"/>
        <v>0</v>
      </c>
      <c r="BJ113" s="491">
        <f t="shared" si="185"/>
        <v>0</v>
      </c>
      <c r="BK113" s="491">
        <f t="shared" si="185"/>
        <v>0</v>
      </c>
      <c r="BL113" s="491">
        <f t="shared" si="185"/>
        <v>0</v>
      </c>
      <c r="BM113" s="219">
        <f t="shared" si="140"/>
        <v>0</v>
      </c>
      <c r="BO113" s="707"/>
      <c r="BP113" s="491" t="s">
        <v>46</v>
      </c>
      <c r="BQ113" s="117">
        <f t="shared" ref="BQ113:CH113" si="186">BQ47</f>
        <v>0</v>
      </c>
      <c r="BR113" s="117">
        <f t="shared" si="186"/>
        <v>0</v>
      </c>
      <c r="BS113" s="117">
        <f t="shared" si="186"/>
        <v>0</v>
      </c>
      <c r="BT113" s="117">
        <f t="shared" si="186"/>
        <v>0</v>
      </c>
      <c r="BU113" s="117">
        <f t="shared" si="186"/>
        <v>0</v>
      </c>
      <c r="BV113" s="117">
        <f t="shared" si="186"/>
        <v>0</v>
      </c>
      <c r="BW113" s="117">
        <f t="shared" si="186"/>
        <v>0</v>
      </c>
      <c r="BX113" s="117">
        <f t="shared" si="186"/>
        <v>0</v>
      </c>
      <c r="BY113" s="117">
        <f t="shared" si="186"/>
        <v>0</v>
      </c>
      <c r="BZ113" s="117">
        <f t="shared" si="186"/>
        <v>0</v>
      </c>
      <c r="CA113" s="117">
        <f t="shared" si="186"/>
        <v>0</v>
      </c>
      <c r="CB113" s="491">
        <f t="shared" si="186"/>
        <v>0</v>
      </c>
      <c r="CC113" s="491">
        <f t="shared" si="186"/>
        <v>0</v>
      </c>
      <c r="CD113" s="491">
        <f t="shared" si="186"/>
        <v>0</v>
      </c>
      <c r="CE113" s="491">
        <f t="shared" si="186"/>
        <v>0</v>
      </c>
      <c r="CF113" s="491">
        <f t="shared" si="186"/>
        <v>0</v>
      </c>
      <c r="CG113" s="491">
        <f t="shared" si="186"/>
        <v>0</v>
      </c>
      <c r="CH113" s="491">
        <f t="shared" si="186"/>
        <v>0</v>
      </c>
      <c r="CI113" s="219">
        <f t="shared" si="142"/>
        <v>0</v>
      </c>
    </row>
    <row r="114" spans="1:88" ht="15.95" customHeight="1" thickBot="1" x14ac:dyDescent="0.3">
      <c r="A114" s="708"/>
      <c r="B114" s="491" t="s">
        <v>45</v>
      </c>
      <c r="C114" s="117">
        <f t="shared" ref="C114:T114" si="187">C48</f>
        <v>0</v>
      </c>
      <c r="D114" s="117">
        <f t="shared" si="187"/>
        <v>0</v>
      </c>
      <c r="E114" s="117">
        <f t="shared" si="187"/>
        <v>0</v>
      </c>
      <c r="F114" s="117">
        <f t="shared" si="187"/>
        <v>0</v>
      </c>
      <c r="G114" s="117">
        <f t="shared" si="187"/>
        <v>0</v>
      </c>
      <c r="H114" s="117">
        <f t="shared" si="187"/>
        <v>0</v>
      </c>
      <c r="I114" s="117">
        <f t="shared" si="187"/>
        <v>0</v>
      </c>
      <c r="J114" s="117">
        <f t="shared" si="187"/>
        <v>0</v>
      </c>
      <c r="K114" s="117">
        <f t="shared" si="187"/>
        <v>0</v>
      </c>
      <c r="L114" s="117">
        <f t="shared" si="187"/>
        <v>0</v>
      </c>
      <c r="M114" s="117">
        <f t="shared" si="187"/>
        <v>0</v>
      </c>
      <c r="N114" s="491">
        <f t="shared" si="187"/>
        <v>0</v>
      </c>
      <c r="O114" s="491">
        <f t="shared" si="187"/>
        <v>0</v>
      </c>
      <c r="P114" s="491">
        <f t="shared" si="187"/>
        <v>0</v>
      </c>
      <c r="Q114" s="491">
        <f t="shared" si="187"/>
        <v>0</v>
      </c>
      <c r="R114" s="491">
        <f t="shared" si="187"/>
        <v>0</v>
      </c>
      <c r="S114" s="491">
        <f t="shared" si="187"/>
        <v>0</v>
      </c>
      <c r="T114" s="491">
        <f t="shared" si="187"/>
        <v>0</v>
      </c>
      <c r="U114" s="219">
        <f t="shared" si="136"/>
        <v>0</v>
      </c>
      <c r="V114" s="400">
        <f>SUM(U102:U114)</f>
        <v>0</v>
      </c>
      <c r="W114" s="708"/>
      <c r="X114" s="491" t="s">
        <v>45</v>
      </c>
      <c r="Y114" s="117">
        <f t="shared" ref="Y114:AP114" si="188">Y48</f>
        <v>0</v>
      </c>
      <c r="Z114" s="117">
        <f t="shared" si="188"/>
        <v>0</v>
      </c>
      <c r="AA114" s="117">
        <f t="shared" si="188"/>
        <v>0</v>
      </c>
      <c r="AB114" s="117">
        <f t="shared" si="188"/>
        <v>0</v>
      </c>
      <c r="AC114" s="117">
        <f t="shared" si="188"/>
        <v>0</v>
      </c>
      <c r="AD114" s="117">
        <f t="shared" si="188"/>
        <v>0</v>
      </c>
      <c r="AE114" s="117">
        <f t="shared" si="188"/>
        <v>0</v>
      </c>
      <c r="AF114" s="117">
        <f t="shared" si="188"/>
        <v>0</v>
      </c>
      <c r="AG114" s="117">
        <f t="shared" si="188"/>
        <v>0</v>
      </c>
      <c r="AH114" s="117">
        <f t="shared" si="188"/>
        <v>0</v>
      </c>
      <c r="AI114" s="117">
        <f t="shared" si="188"/>
        <v>0</v>
      </c>
      <c r="AJ114" s="491">
        <f t="shared" si="188"/>
        <v>0</v>
      </c>
      <c r="AK114" s="491">
        <f t="shared" si="188"/>
        <v>0</v>
      </c>
      <c r="AL114" s="491">
        <f t="shared" si="188"/>
        <v>0</v>
      </c>
      <c r="AM114" s="491">
        <f t="shared" si="188"/>
        <v>0</v>
      </c>
      <c r="AN114" s="491">
        <f t="shared" si="188"/>
        <v>0</v>
      </c>
      <c r="AO114" s="491">
        <f t="shared" si="188"/>
        <v>0</v>
      </c>
      <c r="AP114" s="491">
        <f t="shared" si="188"/>
        <v>0</v>
      </c>
      <c r="AQ114" s="219">
        <f t="shared" si="138"/>
        <v>0</v>
      </c>
      <c r="AR114" s="400">
        <f>SUM(AQ102:AQ114)</f>
        <v>0</v>
      </c>
      <c r="AS114" s="708"/>
      <c r="AT114" s="491" t="s">
        <v>45</v>
      </c>
      <c r="AU114" s="117">
        <f t="shared" ref="AU114:BL114" si="189">AU48</f>
        <v>0</v>
      </c>
      <c r="AV114" s="117">
        <f t="shared" si="189"/>
        <v>0</v>
      </c>
      <c r="AW114" s="117">
        <f t="shared" si="189"/>
        <v>0</v>
      </c>
      <c r="AX114" s="117">
        <f t="shared" si="189"/>
        <v>0</v>
      </c>
      <c r="AY114" s="117">
        <f t="shared" si="189"/>
        <v>0</v>
      </c>
      <c r="AZ114" s="117">
        <f t="shared" si="189"/>
        <v>0</v>
      </c>
      <c r="BA114" s="117">
        <f t="shared" si="189"/>
        <v>0</v>
      </c>
      <c r="BB114" s="117">
        <f t="shared" si="189"/>
        <v>0</v>
      </c>
      <c r="BC114" s="117">
        <f t="shared" si="189"/>
        <v>0</v>
      </c>
      <c r="BD114" s="117">
        <f t="shared" si="189"/>
        <v>0</v>
      </c>
      <c r="BE114" s="117">
        <f t="shared" si="189"/>
        <v>0</v>
      </c>
      <c r="BF114" s="491">
        <f t="shared" si="189"/>
        <v>0</v>
      </c>
      <c r="BG114" s="491">
        <f t="shared" si="189"/>
        <v>0</v>
      </c>
      <c r="BH114" s="491">
        <f t="shared" si="189"/>
        <v>0</v>
      </c>
      <c r="BI114" s="491">
        <f t="shared" si="189"/>
        <v>0</v>
      </c>
      <c r="BJ114" s="491">
        <f t="shared" si="189"/>
        <v>0</v>
      </c>
      <c r="BK114" s="491">
        <f t="shared" si="189"/>
        <v>0</v>
      </c>
      <c r="BL114" s="491">
        <f t="shared" si="189"/>
        <v>0</v>
      </c>
      <c r="BM114" s="219">
        <f t="shared" si="140"/>
        <v>0</v>
      </c>
      <c r="BN114" s="400">
        <f>SUM(BM102:BM114)</f>
        <v>0</v>
      </c>
      <c r="BO114" s="708"/>
      <c r="BP114" s="491" t="s">
        <v>45</v>
      </c>
      <c r="BQ114" s="117">
        <f t="shared" ref="BQ114:CH114" si="190">BQ48</f>
        <v>0</v>
      </c>
      <c r="BR114" s="117">
        <f t="shared" si="190"/>
        <v>0</v>
      </c>
      <c r="BS114" s="117">
        <f t="shared" si="190"/>
        <v>0</v>
      </c>
      <c r="BT114" s="117">
        <f t="shared" si="190"/>
        <v>0</v>
      </c>
      <c r="BU114" s="117">
        <f t="shared" si="190"/>
        <v>0</v>
      </c>
      <c r="BV114" s="117">
        <f t="shared" si="190"/>
        <v>0</v>
      </c>
      <c r="BW114" s="117">
        <f t="shared" si="190"/>
        <v>0</v>
      </c>
      <c r="BX114" s="117">
        <f t="shared" si="190"/>
        <v>0</v>
      </c>
      <c r="BY114" s="117">
        <f t="shared" si="190"/>
        <v>0</v>
      </c>
      <c r="BZ114" s="117">
        <f t="shared" si="190"/>
        <v>0</v>
      </c>
      <c r="CA114" s="117">
        <f t="shared" si="190"/>
        <v>0</v>
      </c>
      <c r="CB114" s="491">
        <f t="shared" si="190"/>
        <v>0</v>
      </c>
      <c r="CC114" s="491">
        <f t="shared" si="190"/>
        <v>0</v>
      </c>
      <c r="CD114" s="491">
        <f t="shared" si="190"/>
        <v>0</v>
      </c>
      <c r="CE114" s="491">
        <f t="shared" si="190"/>
        <v>0</v>
      </c>
      <c r="CF114" s="491">
        <f t="shared" si="190"/>
        <v>0</v>
      </c>
      <c r="CG114" s="491">
        <f t="shared" si="190"/>
        <v>0</v>
      </c>
      <c r="CH114" s="491">
        <f t="shared" si="190"/>
        <v>0</v>
      </c>
      <c r="CI114" s="219">
        <f t="shared" si="142"/>
        <v>0</v>
      </c>
      <c r="CJ114" s="400">
        <f>SUM(CI102:CI114)</f>
        <v>0</v>
      </c>
    </row>
    <row r="115" spans="1:88" ht="15.95" customHeight="1" thickBot="1" x14ac:dyDescent="0.3">
      <c r="A115"/>
      <c r="B115" s="190" t="s">
        <v>41</v>
      </c>
      <c r="C115" s="191">
        <f>SUM(C102:C114)</f>
        <v>0</v>
      </c>
      <c r="D115" s="191">
        <f t="shared" ref="D115:T115" si="191">SUM(D102:D114)</f>
        <v>0</v>
      </c>
      <c r="E115" s="191">
        <f t="shared" si="191"/>
        <v>0</v>
      </c>
      <c r="F115" s="191">
        <f t="shared" si="191"/>
        <v>0</v>
      </c>
      <c r="G115" s="191">
        <f t="shared" si="191"/>
        <v>0</v>
      </c>
      <c r="H115" s="191">
        <f t="shared" si="191"/>
        <v>0</v>
      </c>
      <c r="I115" s="191">
        <f t="shared" si="191"/>
        <v>0</v>
      </c>
      <c r="J115" s="191">
        <f t="shared" si="191"/>
        <v>0</v>
      </c>
      <c r="K115" s="191">
        <f t="shared" si="191"/>
        <v>0</v>
      </c>
      <c r="L115" s="191">
        <f t="shared" si="191"/>
        <v>0</v>
      </c>
      <c r="M115" s="191">
        <f t="shared" si="191"/>
        <v>0</v>
      </c>
      <c r="N115" s="191">
        <f t="shared" si="191"/>
        <v>0</v>
      </c>
      <c r="O115" s="191">
        <f t="shared" si="191"/>
        <v>0</v>
      </c>
      <c r="P115" s="191">
        <f t="shared" si="191"/>
        <v>0</v>
      </c>
      <c r="Q115" s="191">
        <f t="shared" si="191"/>
        <v>0</v>
      </c>
      <c r="R115" s="191">
        <f t="shared" si="191"/>
        <v>0</v>
      </c>
      <c r="S115" s="191">
        <f t="shared" si="191"/>
        <v>0</v>
      </c>
      <c r="T115" s="191">
        <f t="shared" si="191"/>
        <v>0</v>
      </c>
      <c r="U115" s="507">
        <f t="shared" si="136"/>
        <v>0</v>
      </c>
      <c r="V115" s="389" t="str">
        <f>IF(U115=V114,"ok","ERROR")</f>
        <v>ok</v>
      </c>
      <c r="X115" s="190" t="s">
        <v>41</v>
      </c>
      <c r="Y115" s="191">
        <f>SUM(Y102:Y114)</f>
        <v>0</v>
      </c>
      <c r="Z115" s="191">
        <f t="shared" ref="Z115:AP115" si="192">SUM(Z102:Z114)</f>
        <v>0</v>
      </c>
      <c r="AA115" s="191">
        <f t="shared" si="192"/>
        <v>0</v>
      </c>
      <c r="AB115" s="191">
        <f t="shared" si="192"/>
        <v>0</v>
      </c>
      <c r="AC115" s="191">
        <f t="shared" si="192"/>
        <v>0</v>
      </c>
      <c r="AD115" s="191">
        <f t="shared" si="192"/>
        <v>0</v>
      </c>
      <c r="AE115" s="191">
        <f t="shared" si="192"/>
        <v>0</v>
      </c>
      <c r="AF115" s="191">
        <f t="shared" si="192"/>
        <v>0</v>
      </c>
      <c r="AG115" s="191">
        <f t="shared" si="192"/>
        <v>0</v>
      </c>
      <c r="AH115" s="191">
        <f t="shared" si="192"/>
        <v>0</v>
      </c>
      <c r="AI115" s="191">
        <f t="shared" si="192"/>
        <v>0</v>
      </c>
      <c r="AJ115" s="191">
        <f t="shared" si="192"/>
        <v>0</v>
      </c>
      <c r="AK115" s="191">
        <f t="shared" si="192"/>
        <v>0</v>
      </c>
      <c r="AL115" s="191">
        <f t="shared" si="192"/>
        <v>0</v>
      </c>
      <c r="AM115" s="191">
        <f t="shared" si="192"/>
        <v>0</v>
      </c>
      <c r="AN115" s="191">
        <f t="shared" si="192"/>
        <v>0</v>
      </c>
      <c r="AO115" s="191">
        <f t="shared" si="192"/>
        <v>0</v>
      </c>
      <c r="AP115" s="191">
        <f t="shared" si="192"/>
        <v>0</v>
      </c>
      <c r="AQ115" s="507">
        <f t="shared" si="138"/>
        <v>0</v>
      </c>
      <c r="AR115" s="389" t="str">
        <f>IF(AQ115=AR114,"ok","ERROR")</f>
        <v>ok</v>
      </c>
      <c r="AT115" s="190" t="s">
        <v>41</v>
      </c>
      <c r="AU115" s="191">
        <f>SUM(AU102:AU114)</f>
        <v>0</v>
      </c>
      <c r="AV115" s="191">
        <f t="shared" ref="AV115:BL115" si="193">SUM(AV102:AV114)</f>
        <v>0</v>
      </c>
      <c r="AW115" s="191">
        <f t="shared" si="193"/>
        <v>0</v>
      </c>
      <c r="AX115" s="191">
        <f t="shared" si="193"/>
        <v>0</v>
      </c>
      <c r="AY115" s="191">
        <f t="shared" si="193"/>
        <v>0</v>
      </c>
      <c r="AZ115" s="191">
        <f t="shared" si="193"/>
        <v>0</v>
      </c>
      <c r="BA115" s="191">
        <f t="shared" si="193"/>
        <v>0</v>
      </c>
      <c r="BB115" s="191">
        <f t="shared" si="193"/>
        <v>0</v>
      </c>
      <c r="BC115" s="191">
        <f t="shared" si="193"/>
        <v>0</v>
      </c>
      <c r="BD115" s="191">
        <f t="shared" si="193"/>
        <v>0</v>
      </c>
      <c r="BE115" s="191">
        <f t="shared" si="193"/>
        <v>0</v>
      </c>
      <c r="BF115" s="191">
        <f t="shared" si="193"/>
        <v>0</v>
      </c>
      <c r="BG115" s="191">
        <f t="shared" si="193"/>
        <v>0</v>
      </c>
      <c r="BH115" s="191">
        <f t="shared" si="193"/>
        <v>0</v>
      </c>
      <c r="BI115" s="191">
        <f t="shared" si="193"/>
        <v>0</v>
      </c>
      <c r="BJ115" s="191">
        <f t="shared" si="193"/>
        <v>0</v>
      </c>
      <c r="BK115" s="191">
        <f t="shared" si="193"/>
        <v>0</v>
      </c>
      <c r="BL115" s="191">
        <f t="shared" si="193"/>
        <v>0</v>
      </c>
      <c r="BM115" s="507">
        <f t="shared" si="140"/>
        <v>0</v>
      </c>
      <c r="BN115" s="389" t="str">
        <f>IF(BM115=BN114,"ok","ERROR")</f>
        <v>ok</v>
      </c>
      <c r="BP115" s="190" t="s">
        <v>41</v>
      </c>
      <c r="BQ115" s="191">
        <f>SUM(BQ102:BQ114)</f>
        <v>0</v>
      </c>
      <c r="BR115" s="191">
        <f t="shared" ref="BR115:CH115" si="194">SUM(BR102:BR114)</f>
        <v>0</v>
      </c>
      <c r="BS115" s="191">
        <f t="shared" si="194"/>
        <v>0</v>
      </c>
      <c r="BT115" s="191">
        <f t="shared" si="194"/>
        <v>0</v>
      </c>
      <c r="BU115" s="191">
        <f t="shared" si="194"/>
        <v>0</v>
      </c>
      <c r="BV115" s="191">
        <f t="shared" si="194"/>
        <v>0</v>
      </c>
      <c r="BW115" s="191">
        <f t="shared" si="194"/>
        <v>0</v>
      </c>
      <c r="BX115" s="191">
        <f t="shared" si="194"/>
        <v>0</v>
      </c>
      <c r="BY115" s="191">
        <f t="shared" si="194"/>
        <v>0</v>
      </c>
      <c r="BZ115" s="191">
        <f t="shared" si="194"/>
        <v>0</v>
      </c>
      <c r="CA115" s="191">
        <f t="shared" si="194"/>
        <v>0</v>
      </c>
      <c r="CB115" s="191">
        <f t="shared" si="194"/>
        <v>0</v>
      </c>
      <c r="CC115" s="191">
        <f t="shared" si="194"/>
        <v>0</v>
      </c>
      <c r="CD115" s="191">
        <f t="shared" si="194"/>
        <v>0</v>
      </c>
      <c r="CE115" s="191">
        <f t="shared" si="194"/>
        <v>0</v>
      </c>
      <c r="CF115" s="191">
        <f t="shared" si="194"/>
        <v>0</v>
      </c>
      <c r="CG115" s="191">
        <f t="shared" si="194"/>
        <v>0</v>
      </c>
      <c r="CH115" s="191">
        <f t="shared" si="194"/>
        <v>0</v>
      </c>
      <c r="CI115" s="507">
        <f t="shared" si="142"/>
        <v>0</v>
      </c>
      <c r="CJ115" s="389" t="str">
        <f>IF(CI115=CJ114,"ok","ERROR")</f>
        <v>ok</v>
      </c>
    </row>
    <row r="116" spans="1:88" ht="15.95" customHeight="1" thickBot="1" x14ac:dyDescent="0.3">
      <c r="A116"/>
      <c r="S116" s="441" t="s">
        <v>135</v>
      </c>
      <c r="T116" s="439"/>
      <c r="U116" s="440">
        <f>U83+U99+U115</f>
        <v>2799156.7793525322</v>
      </c>
      <c r="AO116" s="441" t="s">
        <v>136</v>
      </c>
      <c r="AP116" s="439"/>
      <c r="AQ116" s="440">
        <f>AQ83+AQ99+AQ115</f>
        <v>32021315.430828929</v>
      </c>
      <c r="BK116" s="307" t="s">
        <v>137</v>
      </c>
      <c r="BL116" s="439"/>
      <c r="BM116" s="440">
        <f>BM83+BM99+BM115</f>
        <v>10689144.945050687</v>
      </c>
      <c r="CG116" s="307" t="s">
        <v>138</v>
      </c>
      <c r="CH116" s="439"/>
      <c r="CI116" s="440">
        <f>CI83+CI99+CI115</f>
        <v>809964.92930281558</v>
      </c>
    </row>
    <row r="117" spans="1:88" ht="15.95" customHeight="1" x14ac:dyDescent="0.25">
      <c r="A117"/>
      <c r="B117" s="442" t="s">
        <v>263</v>
      </c>
      <c r="V117" s="400">
        <f>V16+V32+V48+V64</f>
        <v>2799156.7793525322</v>
      </c>
      <c r="AR117" s="400">
        <f>AR16+AR32+AR48+AR64</f>
        <v>32021315.430828936</v>
      </c>
      <c r="BN117" s="400">
        <f>BN16+BN32+BN48+BN64</f>
        <v>10689144.945050687</v>
      </c>
      <c r="CJ117" s="400">
        <f>CJ16+CJ32+CJ48+CJ64</f>
        <v>809964.92930281546</v>
      </c>
    </row>
    <row r="118" spans="1:88" ht="15.95" customHeight="1" x14ac:dyDescent="0.25">
      <c r="A118"/>
      <c r="B118" s="442" t="s">
        <v>264</v>
      </c>
      <c r="U118" s="400">
        <f>U17+U33+U49+U65</f>
        <v>2799156.7793525322</v>
      </c>
      <c r="V118" s="443" t="str">
        <f>IF(AND(U118=V117,U116=V117),"ok","ERROR")</f>
        <v>ok</v>
      </c>
      <c r="AQ118" s="400">
        <f>AQ17+AQ33+AQ49+AQ65</f>
        <v>32021315.430828929</v>
      </c>
      <c r="AR118" s="443" t="str">
        <f>IF(AND(AQ118=AR117,AQ116=AR117),"ok","ERROR")</f>
        <v>ok</v>
      </c>
      <c r="BM118" s="400">
        <f>BM17+BM33+BM49+BM65</f>
        <v>10689144.945050687</v>
      </c>
      <c r="BN118" s="443" t="str">
        <f>IF(AND(BM118=BN117,BM116=BN117),"ok","ERROR")</f>
        <v>ok</v>
      </c>
      <c r="CI118" s="400">
        <f>CI17+CI33+CI49+CI65</f>
        <v>809964.92930281558</v>
      </c>
      <c r="CJ118" s="443" t="str">
        <f>IF(AND(CI118=CJ117,CI116=CJ117),"ok","ERROR")</f>
        <v>ERROR</v>
      </c>
    </row>
    <row r="119" spans="1:88" ht="15.95" customHeight="1" x14ac:dyDescent="0.25">
      <c r="A119"/>
      <c r="B119" s="178" t="s">
        <v>265</v>
      </c>
      <c r="U119" s="400"/>
      <c r="V119" s="443"/>
      <c r="AQ119" s="400"/>
      <c r="AR119" s="443"/>
      <c r="BM119" s="400"/>
      <c r="BN119" s="443"/>
      <c r="CI119" s="400"/>
      <c r="CJ119" s="443"/>
    </row>
    <row r="120" spans="1:88" ht="15.95" customHeight="1" thickBot="1" x14ac:dyDescent="0.3">
      <c r="A120"/>
      <c r="U120" s="400"/>
      <c r="V120" s="443"/>
      <c r="AQ120" s="400"/>
      <c r="AR120" s="443"/>
      <c r="BM120" s="400"/>
      <c r="BN120" s="443"/>
      <c r="CI120" s="400"/>
      <c r="CJ120" s="443"/>
    </row>
    <row r="121" spans="1:88" ht="15.95" customHeight="1" thickBot="1" x14ac:dyDescent="0.3">
      <c r="A121"/>
      <c r="B121" s="444" t="s">
        <v>34</v>
      </c>
      <c r="C121" s="445">
        <f>C$3</f>
        <v>46023</v>
      </c>
      <c r="D121" s="445">
        <f t="shared" ref="D121:T121" si="195">D$3</f>
        <v>46054</v>
      </c>
      <c r="E121" s="445">
        <f t="shared" si="195"/>
        <v>46082</v>
      </c>
      <c r="F121" s="445">
        <f t="shared" si="195"/>
        <v>46113</v>
      </c>
      <c r="G121" s="445">
        <f t="shared" si="195"/>
        <v>46143</v>
      </c>
      <c r="H121" s="445">
        <f t="shared" si="195"/>
        <v>46174</v>
      </c>
      <c r="I121" s="445">
        <f t="shared" si="195"/>
        <v>46204</v>
      </c>
      <c r="J121" s="445">
        <f t="shared" si="195"/>
        <v>46235</v>
      </c>
      <c r="K121" s="445">
        <f t="shared" si="195"/>
        <v>46266</v>
      </c>
      <c r="L121" s="445">
        <f t="shared" si="195"/>
        <v>46296</v>
      </c>
      <c r="M121" s="445">
        <f t="shared" si="195"/>
        <v>46327</v>
      </c>
      <c r="N121" s="446">
        <f t="shared" si="195"/>
        <v>46357</v>
      </c>
      <c r="O121" s="446">
        <f t="shared" si="195"/>
        <v>46388</v>
      </c>
      <c r="P121" s="446">
        <f t="shared" si="195"/>
        <v>46419</v>
      </c>
      <c r="Q121" s="446">
        <f t="shared" si="195"/>
        <v>46447</v>
      </c>
      <c r="R121" s="446">
        <f t="shared" si="195"/>
        <v>46478</v>
      </c>
      <c r="S121" s="446">
        <f t="shared" si="195"/>
        <v>46508</v>
      </c>
      <c r="T121" s="446">
        <f t="shared" si="195"/>
        <v>46539</v>
      </c>
      <c r="U121" s="447" t="s">
        <v>32</v>
      </c>
      <c r="V121" s="443"/>
      <c r="X121" s="444" t="s">
        <v>34</v>
      </c>
      <c r="Y121" s="445">
        <f>Y$3</f>
        <v>46023</v>
      </c>
      <c r="Z121" s="445">
        <f t="shared" ref="Z121:AP121" si="196">Z$3</f>
        <v>46054</v>
      </c>
      <c r="AA121" s="445">
        <f t="shared" si="196"/>
        <v>46082</v>
      </c>
      <c r="AB121" s="445">
        <f t="shared" si="196"/>
        <v>46113</v>
      </c>
      <c r="AC121" s="445">
        <f t="shared" si="196"/>
        <v>46143</v>
      </c>
      <c r="AD121" s="445">
        <f t="shared" si="196"/>
        <v>46174</v>
      </c>
      <c r="AE121" s="445">
        <f t="shared" si="196"/>
        <v>46204</v>
      </c>
      <c r="AF121" s="445">
        <f t="shared" si="196"/>
        <v>46235</v>
      </c>
      <c r="AG121" s="445">
        <f t="shared" si="196"/>
        <v>46266</v>
      </c>
      <c r="AH121" s="445">
        <f t="shared" si="196"/>
        <v>46296</v>
      </c>
      <c r="AI121" s="445">
        <f t="shared" si="196"/>
        <v>46327</v>
      </c>
      <c r="AJ121" s="446">
        <f t="shared" si="196"/>
        <v>46357</v>
      </c>
      <c r="AK121" s="446">
        <f t="shared" si="196"/>
        <v>46388</v>
      </c>
      <c r="AL121" s="446">
        <f t="shared" si="196"/>
        <v>46419</v>
      </c>
      <c r="AM121" s="446">
        <f t="shared" si="196"/>
        <v>46447</v>
      </c>
      <c r="AN121" s="446">
        <f t="shared" si="196"/>
        <v>46478</v>
      </c>
      <c r="AO121" s="446">
        <f t="shared" si="196"/>
        <v>46508</v>
      </c>
      <c r="AP121" s="446">
        <f t="shared" si="196"/>
        <v>46539</v>
      </c>
      <c r="AQ121" s="447" t="s">
        <v>32</v>
      </c>
      <c r="AR121" s="443"/>
      <c r="AT121" s="444" t="s">
        <v>34</v>
      </c>
      <c r="AU121" s="445">
        <f>AU$3</f>
        <v>46023</v>
      </c>
      <c r="AV121" s="445">
        <f t="shared" ref="AV121:BL121" si="197">AV$3</f>
        <v>46054</v>
      </c>
      <c r="AW121" s="445">
        <f t="shared" si="197"/>
        <v>46082</v>
      </c>
      <c r="AX121" s="445">
        <f t="shared" si="197"/>
        <v>46113</v>
      </c>
      <c r="AY121" s="445">
        <f t="shared" si="197"/>
        <v>46143</v>
      </c>
      <c r="AZ121" s="445">
        <f t="shared" si="197"/>
        <v>46174</v>
      </c>
      <c r="BA121" s="445">
        <f t="shared" si="197"/>
        <v>46204</v>
      </c>
      <c r="BB121" s="445">
        <f t="shared" si="197"/>
        <v>46235</v>
      </c>
      <c r="BC121" s="445">
        <f t="shared" si="197"/>
        <v>46266</v>
      </c>
      <c r="BD121" s="445">
        <f t="shared" si="197"/>
        <v>46296</v>
      </c>
      <c r="BE121" s="445">
        <f t="shared" si="197"/>
        <v>46327</v>
      </c>
      <c r="BF121" s="446">
        <f t="shared" si="197"/>
        <v>46357</v>
      </c>
      <c r="BG121" s="446">
        <f t="shared" si="197"/>
        <v>46388</v>
      </c>
      <c r="BH121" s="446">
        <f t="shared" si="197"/>
        <v>46419</v>
      </c>
      <c r="BI121" s="446">
        <f t="shared" si="197"/>
        <v>46447</v>
      </c>
      <c r="BJ121" s="446">
        <f t="shared" si="197"/>
        <v>46478</v>
      </c>
      <c r="BK121" s="446">
        <f t="shared" si="197"/>
        <v>46508</v>
      </c>
      <c r="BL121" s="446">
        <f t="shared" si="197"/>
        <v>46539</v>
      </c>
      <c r="BM121" s="447" t="s">
        <v>32</v>
      </c>
      <c r="BN121" s="443"/>
      <c r="BP121" s="444" t="s">
        <v>34</v>
      </c>
      <c r="BQ121" s="445">
        <f>BQ$3</f>
        <v>46023</v>
      </c>
      <c r="BR121" s="445">
        <f t="shared" ref="BR121:CH121" si="198">BR$3</f>
        <v>46054</v>
      </c>
      <c r="BS121" s="445">
        <f t="shared" si="198"/>
        <v>46082</v>
      </c>
      <c r="BT121" s="445">
        <f t="shared" si="198"/>
        <v>46113</v>
      </c>
      <c r="BU121" s="445">
        <f t="shared" si="198"/>
        <v>46143</v>
      </c>
      <c r="BV121" s="445">
        <f t="shared" si="198"/>
        <v>46174</v>
      </c>
      <c r="BW121" s="445">
        <f t="shared" si="198"/>
        <v>46204</v>
      </c>
      <c r="BX121" s="445">
        <f t="shared" si="198"/>
        <v>46235</v>
      </c>
      <c r="BY121" s="445">
        <f t="shared" si="198"/>
        <v>46266</v>
      </c>
      <c r="BZ121" s="445">
        <f t="shared" si="198"/>
        <v>46296</v>
      </c>
      <c r="CA121" s="445">
        <f t="shared" si="198"/>
        <v>46327</v>
      </c>
      <c r="CB121" s="446">
        <f t="shared" si="198"/>
        <v>46357</v>
      </c>
      <c r="CC121" s="446">
        <f t="shared" si="198"/>
        <v>46388</v>
      </c>
      <c r="CD121" s="446">
        <f t="shared" si="198"/>
        <v>46419</v>
      </c>
      <c r="CE121" s="446">
        <f t="shared" si="198"/>
        <v>46447</v>
      </c>
      <c r="CF121" s="446">
        <f t="shared" si="198"/>
        <v>46478</v>
      </c>
      <c r="CG121" s="446">
        <f t="shared" si="198"/>
        <v>46508</v>
      </c>
      <c r="CH121" s="446">
        <f t="shared" si="198"/>
        <v>46539</v>
      </c>
      <c r="CI121" s="447" t="s">
        <v>32</v>
      </c>
      <c r="CJ121" s="443"/>
    </row>
    <row r="122" spans="1:88" s="170" customFormat="1" ht="14.45" customHeight="1" x14ac:dyDescent="0.25">
      <c r="A122" s="703" t="s">
        <v>266</v>
      </c>
      <c r="B122" s="448" t="s">
        <v>57</v>
      </c>
      <c r="C122" s="410">
        <f>C70+C86+C102</f>
        <v>0</v>
      </c>
      <c r="D122" s="410">
        <f t="shared" ref="D122:U122" si="199">D70+D86+D102</f>
        <v>0</v>
      </c>
      <c r="E122" s="410">
        <f t="shared" si="199"/>
        <v>0</v>
      </c>
      <c r="F122" s="410">
        <f t="shared" si="199"/>
        <v>0</v>
      </c>
      <c r="G122" s="410">
        <f t="shared" si="199"/>
        <v>0</v>
      </c>
      <c r="H122" s="410">
        <f t="shared" si="199"/>
        <v>0</v>
      </c>
      <c r="I122" s="410">
        <f t="shared" si="199"/>
        <v>0</v>
      </c>
      <c r="J122" s="410">
        <f t="shared" si="199"/>
        <v>0</v>
      </c>
      <c r="K122" s="410">
        <f t="shared" si="199"/>
        <v>0</v>
      </c>
      <c r="L122" s="410">
        <f t="shared" si="199"/>
        <v>0</v>
      </c>
      <c r="M122" s="410">
        <f t="shared" si="199"/>
        <v>0</v>
      </c>
      <c r="N122" s="411">
        <f t="shared" si="199"/>
        <v>0</v>
      </c>
      <c r="O122" s="411">
        <f t="shared" si="199"/>
        <v>0</v>
      </c>
      <c r="P122" s="411">
        <f t="shared" si="199"/>
        <v>0</v>
      </c>
      <c r="Q122" s="411">
        <f t="shared" si="199"/>
        <v>0</v>
      </c>
      <c r="R122" s="411">
        <f t="shared" si="199"/>
        <v>0</v>
      </c>
      <c r="S122" s="411">
        <f t="shared" si="199"/>
        <v>0</v>
      </c>
      <c r="T122" s="411">
        <f t="shared" si="199"/>
        <v>0</v>
      </c>
      <c r="U122" s="449">
        <f t="shared" si="199"/>
        <v>0</v>
      </c>
      <c r="W122" s="703" t="s">
        <v>266</v>
      </c>
      <c r="X122" s="448" t="s">
        <v>57</v>
      </c>
      <c r="Y122" s="410">
        <f>Y70+Y86+Y102</f>
        <v>0</v>
      </c>
      <c r="Z122" s="410">
        <f t="shared" ref="Z122:AQ122" si="200">Z70+Z86+Z102</f>
        <v>0</v>
      </c>
      <c r="AA122" s="410">
        <f t="shared" si="200"/>
        <v>0</v>
      </c>
      <c r="AB122" s="410">
        <f t="shared" si="200"/>
        <v>0</v>
      </c>
      <c r="AC122" s="410">
        <f t="shared" si="200"/>
        <v>0</v>
      </c>
      <c r="AD122" s="410">
        <f t="shared" si="200"/>
        <v>0</v>
      </c>
      <c r="AE122" s="410">
        <f t="shared" si="200"/>
        <v>0</v>
      </c>
      <c r="AF122" s="410">
        <f t="shared" si="200"/>
        <v>0</v>
      </c>
      <c r="AG122" s="410">
        <f t="shared" si="200"/>
        <v>0</v>
      </c>
      <c r="AH122" s="410">
        <f t="shared" si="200"/>
        <v>649351.61086777493</v>
      </c>
      <c r="AI122" s="410">
        <f t="shared" si="200"/>
        <v>25766.812867111606</v>
      </c>
      <c r="AJ122" s="411">
        <f t="shared" si="200"/>
        <v>320284.56935066328</v>
      </c>
      <c r="AK122" s="411">
        <f t="shared" si="200"/>
        <v>0</v>
      </c>
      <c r="AL122" s="411">
        <f t="shared" si="200"/>
        <v>0</v>
      </c>
      <c r="AM122" s="411">
        <f t="shared" si="200"/>
        <v>0</v>
      </c>
      <c r="AN122" s="411">
        <f t="shared" si="200"/>
        <v>0</v>
      </c>
      <c r="AO122" s="411">
        <f t="shared" si="200"/>
        <v>0</v>
      </c>
      <c r="AP122" s="411">
        <f t="shared" si="200"/>
        <v>0</v>
      </c>
      <c r="AQ122" s="449">
        <f t="shared" si="200"/>
        <v>995402.99308554991</v>
      </c>
      <c r="AS122" s="703" t="s">
        <v>266</v>
      </c>
      <c r="AT122" s="448" t="s">
        <v>57</v>
      </c>
      <c r="AU122" s="410">
        <f>AU70+AU86+AU102</f>
        <v>0</v>
      </c>
      <c r="AV122" s="410">
        <f t="shared" ref="AV122:BM122" si="201">AV70+AV86+AV102</f>
        <v>0</v>
      </c>
      <c r="AW122" s="410">
        <f t="shared" si="201"/>
        <v>0</v>
      </c>
      <c r="AX122" s="410">
        <f t="shared" si="201"/>
        <v>0</v>
      </c>
      <c r="AY122" s="410">
        <f t="shared" si="201"/>
        <v>255291.71326185687</v>
      </c>
      <c r="AZ122" s="410">
        <f t="shared" si="201"/>
        <v>844955.63717864174</v>
      </c>
      <c r="BA122" s="410">
        <f t="shared" si="201"/>
        <v>0</v>
      </c>
      <c r="BB122" s="410">
        <f t="shared" si="201"/>
        <v>0</v>
      </c>
      <c r="BC122" s="410">
        <f t="shared" si="201"/>
        <v>0</v>
      </c>
      <c r="BD122" s="410">
        <f t="shared" si="201"/>
        <v>0</v>
      </c>
      <c r="BE122" s="410">
        <f t="shared" si="201"/>
        <v>43658.731435885311</v>
      </c>
      <c r="BF122" s="411">
        <f t="shared" si="201"/>
        <v>542683.25960432517</v>
      </c>
      <c r="BG122" s="411">
        <f t="shared" si="201"/>
        <v>0</v>
      </c>
      <c r="BH122" s="411">
        <f t="shared" si="201"/>
        <v>0</v>
      </c>
      <c r="BI122" s="411">
        <f t="shared" si="201"/>
        <v>0</v>
      </c>
      <c r="BJ122" s="411">
        <f t="shared" si="201"/>
        <v>0</v>
      </c>
      <c r="BK122" s="411">
        <f t="shared" si="201"/>
        <v>0</v>
      </c>
      <c r="BL122" s="411">
        <f t="shared" si="201"/>
        <v>0</v>
      </c>
      <c r="BM122" s="449">
        <f t="shared" si="201"/>
        <v>1686589.3414807091</v>
      </c>
      <c r="BO122" s="703" t="s">
        <v>266</v>
      </c>
      <c r="BP122" s="448" t="s">
        <v>57</v>
      </c>
      <c r="BQ122" s="410">
        <f>BQ70+BQ86+BQ102</f>
        <v>0</v>
      </c>
      <c r="BR122" s="410">
        <f t="shared" ref="BR122:CI122" si="202">BR70+BR86+BR102</f>
        <v>0</v>
      </c>
      <c r="BS122" s="410">
        <f t="shared" si="202"/>
        <v>0</v>
      </c>
      <c r="BT122" s="410">
        <f t="shared" si="202"/>
        <v>0</v>
      </c>
      <c r="BU122" s="410">
        <f t="shared" si="202"/>
        <v>0</v>
      </c>
      <c r="BV122" s="410">
        <f t="shared" si="202"/>
        <v>0</v>
      </c>
      <c r="BW122" s="410">
        <f t="shared" si="202"/>
        <v>0</v>
      </c>
      <c r="BX122" s="410">
        <f t="shared" si="202"/>
        <v>0</v>
      </c>
      <c r="BY122" s="410">
        <f t="shared" si="202"/>
        <v>0</v>
      </c>
      <c r="BZ122" s="410">
        <f t="shared" si="202"/>
        <v>0</v>
      </c>
      <c r="CA122" s="410">
        <f t="shared" si="202"/>
        <v>0</v>
      </c>
      <c r="CB122" s="411">
        <f t="shared" si="202"/>
        <v>0</v>
      </c>
      <c r="CC122" s="411">
        <f t="shared" si="202"/>
        <v>0</v>
      </c>
      <c r="CD122" s="411">
        <f t="shared" si="202"/>
        <v>0</v>
      </c>
      <c r="CE122" s="411">
        <f t="shared" si="202"/>
        <v>0</v>
      </c>
      <c r="CF122" s="411">
        <f t="shared" si="202"/>
        <v>0</v>
      </c>
      <c r="CG122" s="411">
        <f t="shared" si="202"/>
        <v>0</v>
      </c>
      <c r="CH122" s="411">
        <f t="shared" si="202"/>
        <v>0</v>
      </c>
      <c r="CI122" s="449">
        <f t="shared" si="202"/>
        <v>0</v>
      </c>
    </row>
    <row r="123" spans="1:88" s="170" customFormat="1" x14ac:dyDescent="0.25">
      <c r="A123" s="704"/>
      <c r="B123" s="450" t="s">
        <v>56</v>
      </c>
      <c r="C123" s="415">
        <f t="shared" ref="C123:U123" si="203">C71+C87+C103</f>
        <v>0</v>
      </c>
      <c r="D123" s="415">
        <f t="shared" si="203"/>
        <v>0</v>
      </c>
      <c r="E123" s="415">
        <f t="shared" si="203"/>
        <v>0</v>
      </c>
      <c r="F123" s="415">
        <f t="shared" si="203"/>
        <v>0</v>
      </c>
      <c r="G123" s="415">
        <f t="shared" si="203"/>
        <v>0</v>
      </c>
      <c r="H123" s="415">
        <f t="shared" si="203"/>
        <v>0</v>
      </c>
      <c r="I123" s="415">
        <f t="shared" si="203"/>
        <v>0</v>
      </c>
      <c r="J123" s="415">
        <f t="shared" si="203"/>
        <v>0</v>
      </c>
      <c r="K123" s="415">
        <f t="shared" si="203"/>
        <v>0</v>
      </c>
      <c r="L123" s="415">
        <f t="shared" si="203"/>
        <v>0</v>
      </c>
      <c r="M123" s="415">
        <f t="shared" si="203"/>
        <v>0</v>
      </c>
      <c r="N123" s="416">
        <f t="shared" si="203"/>
        <v>0</v>
      </c>
      <c r="O123" s="416">
        <f t="shared" si="203"/>
        <v>0</v>
      </c>
      <c r="P123" s="416">
        <f t="shared" si="203"/>
        <v>0</v>
      </c>
      <c r="Q123" s="416">
        <f t="shared" si="203"/>
        <v>0</v>
      </c>
      <c r="R123" s="416">
        <f t="shared" si="203"/>
        <v>0</v>
      </c>
      <c r="S123" s="416">
        <f t="shared" si="203"/>
        <v>0</v>
      </c>
      <c r="T123" s="416">
        <f t="shared" si="203"/>
        <v>0</v>
      </c>
      <c r="U123" s="451">
        <f t="shared" si="203"/>
        <v>0</v>
      </c>
      <c r="W123" s="704"/>
      <c r="X123" s="450" t="s">
        <v>56</v>
      </c>
      <c r="Y123" s="415">
        <f t="shared" ref="Y123:AQ123" si="204">Y71+Y87+Y103</f>
        <v>0</v>
      </c>
      <c r="Z123" s="415">
        <f t="shared" si="204"/>
        <v>0</v>
      </c>
      <c r="AA123" s="415">
        <f t="shared" si="204"/>
        <v>0</v>
      </c>
      <c r="AB123" s="415">
        <f t="shared" si="204"/>
        <v>0</v>
      </c>
      <c r="AC123" s="415">
        <f t="shared" si="204"/>
        <v>0</v>
      </c>
      <c r="AD123" s="415">
        <f t="shared" si="204"/>
        <v>0</v>
      </c>
      <c r="AE123" s="415">
        <f t="shared" si="204"/>
        <v>0</v>
      </c>
      <c r="AF123" s="415">
        <f t="shared" si="204"/>
        <v>0</v>
      </c>
      <c r="AG123" s="415">
        <f t="shared" si="204"/>
        <v>0</v>
      </c>
      <c r="AH123" s="415">
        <f t="shared" si="204"/>
        <v>0</v>
      </c>
      <c r="AI123" s="415">
        <f t="shared" si="204"/>
        <v>0</v>
      </c>
      <c r="AJ123" s="416">
        <f t="shared" si="204"/>
        <v>0</v>
      </c>
      <c r="AK123" s="416">
        <f t="shared" si="204"/>
        <v>0</v>
      </c>
      <c r="AL123" s="416">
        <f t="shared" si="204"/>
        <v>0</v>
      </c>
      <c r="AM123" s="416">
        <f t="shared" si="204"/>
        <v>0</v>
      </c>
      <c r="AN123" s="416">
        <f t="shared" si="204"/>
        <v>0</v>
      </c>
      <c r="AO123" s="416">
        <f t="shared" si="204"/>
        <v>0</v>
      </c>
      <c r="AP123" s="416">
        <f t="shared" si="204"/>
        <v>0</v>
      </c>
      <c r="AQ123" s="451">
        <f t="shared" si="204"/>
        <v>0</v>
      </c>
      <c r="AS123" s="704"/>
      <c r="AT123" s="450" t="s">
        <v>56</v>
      </c>
      <c r="AU123" s="415">
        <f t="shared" ref="AU123:BM123" si="205">AU71+AU87+AU103</f>
        <v>0</v>
      </c>
      <c r="AV123" s="415">
        <f t="shared" si="205"/>
        <v>0</v>
      </c>
      <c r="AW123" s="415">
        <f t="shared" si="205"/>
        <v>0</v>
      </c>
      <c r="AX123" s="415">
        <f t="shared" si="205"/>
        <v>0</v>
      </c>
      <c r="AY123" s="415">
        <f t="shared" si="205"/>
        <v>0</v>
      </c>
      <c r="AZ123" s="415">
        <f t="shared" si="205"/>
        <v>0</v>
      </c>
      <c r="BA123" s="415">
        <f t="shared" si="205"/>
        <v>0</v>
      </c>
      <c r="BB123" s="415">
        <f t="shared" si="205"/>
        <v>0</v>
      </c>
      <c r="BC123" s="415">
        <f t="shared" si="205"/>
        <v>0</v>
      </c>
      <c r="BD123" s="415">
        <f t="shared" si="205"/>
        <v>0</v>
      </c>
      <c r="BE123" s="415">
        <f t="shared" si="205"/>
        <v>0</v>
      </c>
      <c r="BF123" s="416">
        <f t="shared" si="205"/>
        <v>0</v>
      </c>
      <c r="BG123" s="416">
        <f t="shared" si="205"/>
        <v>0</v>
      </c>
      <c r="BH123" s="416">
        <f t="shared" si="205"/>
        <v>0</v>
      </c>
      <c r="BI123" s="416">
        <f t="shared" si="205"/>
        <v>0</v>
      </c>
      <c r="BJ123" s="416">
        <f t="shared" si="205"/>
        <v>0</v>
      </c>
      <c r="BK123" s="416">
        <f t="shared" si="205"/>
        <v>0</v>
      </c>
      <c r="BL123" s="416">
        <f t="shared" si="205"/>
        <v>0</v>
      </c>
      <c r="BM123" s="451">
        <f t="shared" si="205"/>
        <v>0</v>
      </c>
      <c r="BO123" s="704"/>
      <c r="BP123" s="450" t="s">
        <v>56</v>
      </c>
      <c r="BQ123" s="415">
        <f t="shared" ref="BQ123:CI123" si="206">BQ71+BQ87+BQ103</f>
        <v>0</v>
      </c>
      <c r="BR123" s="415">
        <f t="shared" si="206"/>
        <v>0</v>
      </c>
      <c r="BS123" s="415">
        <f t="shared" si="206"/>
        <v>0</v>
      </c>
      <c r="BT123" s="415">
        <f t="shared" si="206"/>
        <v>0</v>
      </c>
      <c r="BU123" s="415">
        <f t="shared" si="206"/>
        <v>0</v>
      </c>
      <c r="BV123" s="415">
        <f t="shared" si="206"/>
        <v>0</v>
      </c>
      <c r="BW123" s="415">
        <f t="shared" si="206"/>
        <v>0</v>
      </c>
      <c r="BX123" s="415">
        <f t="shared" si="206"/>
        <v>0</v>
      </c>
      <c r="BY123" s="415">
        <f t="shared" si="206"/>
        <v>0</v>
      </c>
      <c r="BZ123" s="415">
        <f t="shared" si="206"/>
        <v>0</v>
      </c>
      <c r="CA123" s="415">
        <f t="shared" si="206"/>
        <v>0</v>
      </c>
      <c r="CB123" s="416">
        <f t="shared" si="206"/>
        <v>0</v>
      </c>
      <c r="CC123" s="416">
        <f t="shared" si="206"/>
        <v>0</v>
      </c>
      <c r="CD123" s="416">
        <f t="shared" si="206"/>
        <v>0</v>
      </c>
      <c r="CE123" s="416">
        <f t="shared" si="206"/>
        <v>0</v>
      </c>
      <c r="CF123" s="416">
        <f t="shared" si="206"/>
        <v>0</v>
      </c>
      <c r="CG123" s="416">
        <f t="shared" si="206"/>
        <v>0</v>
      </c>
      <c r="CH123" s="416">
        <f t="shared" si="206"/>
        <v>0</v>
      </c>
      <c r="CI123" s="451">
        <f t="shared" si="206"/>
        <v>0</v>
      </c>
    </row>
    <row r="124" spans="1:88" s="170" customFormat="1" x14ac:dyDescent="0.25">
      <c r="A124" s="704"/>
      <c r="B124" s="450" t="s">
        <v>55</v>
      </c>
      <c r="C124" s="415">
        <f t="shared" ref="C124:U124" si="207">C72+C88+C104</f>
        <v>0</v>
      </c>
      <c r="D124" s="415">
        <f t="shared" si="207"/>
        <v>0</v>
      </c>
      <c r="E124" s="415">
        <f t="shared" si="207"/>
        <v>44412.591460562937</v>
      </c>
      <c r="F124" s="415">
        <f t="shared" si="207"/>
        <v>0</v>
      </c>
      <c r="G124" s="415">
        <f t="shared" si="207"/>
        <v>0</v>
      </c>
      <c r="H124" s="415">
        <f t="shared" si="207"/>
        <v>0</v>
      </c>
      <c r="I124" s="415">
        <f t="shared" si="207"/>
        <v>0</v>
      </c>
      <c r="J124" s="415">
        <f t="shared" si="207"/>
        <v>0</v>
      </c>
      <c r="K124" s="415">
        <f t="shared" si="207"/>
        <v>0</v>
      </c>
      <c r="L124" s="415">
        <f t="shared" si="207"/>
        <v>0</v>
      </c>
      <c r="M124" s="415">
        <f t="shared" si="207"/>
        <v>1762.3286274419177</v>
      </c>
      <c r="N124" s="416">
        <f t="shared" si="207"/>
        <v>21905.9558667821</v>
      </c>
      <c r="O124" s="416">
        <f t="shared" si="207"/>
        <v>0</v>
      </c>
      <c r="P124" s="416">
        <f t="shared" si="207"/>
        <v>0</v>
      </c>
      <c r="Q124" s="416">
        <f t="shared" si="207"/>
        <v>0</v>
      </c>
      <c r="R124" s="416">
        <f t="shared" si="207"/>
        <v>0</v>
      </c>
      <c r="S124" s="416">
        <f t="shared" si="207"/>
        <v>0</v>
      </c>
      <c r="T124" s="416">
        <f t="shared" si="207"/>
        <v>0</v>
      </c>
      <c r="U124" s="451">
        <f t="shared" si="207"/>
        <v>68080.875954786956</v>
      </c>
      <c r="W124" s="704"/>
      <c r="X124" s="450" t="s">
        <v>55</v>
      </c>
      <c r="Y124" s="415">
        <f t="shared" ref="Y124:AQ124" si="208">Y72+Y88+Y104</f>
        <v>0</v>
      </c>
      <c r="Z124" s="415">
        <f t="shared" si="208"/>
        <v>0</v>
      </c>
      <c r="AA124" s="415">
        <f t="shared" si="208"/>
        <v>38861.017527992568</v>
      </c>
      <c r="AB124" s="415">
        <f t="shared" si="208"/>
        <v>0</v>
      </c>
      <c r="AC124" s="415">
        <f t="shared" si="208"/>
        <v>0</v>
      </c>
      <c r="AD124" s="415">
        <f t="shared" si="208"/>
        <v>0</v>
      </c>
      <c r="AE124" s="415">
        <f t="shared" si="208"/>
        <v>0</v>
      </c>
      <c r="AF124" s="415">
        <f t="shared" si="208"/>
        <v>0</v>
      </c>
      <c r="AG124" s="415">
        <f t="shared" si="208"/>
        <v>0</v>
      </c>
      <c r="AH124" s="415">
        <f t="shared" si="208"/>
        <v>0</v>
      </c>
      <c r="AI124" s="415">
        <f t="shared" si="208"/>
        <v>1542.0375490116778</v>
      </c>
      <c r="AJ124" s="416">
        <f t="shared" si="208"/>
        <v>19167.71138343434</v>
      </c>
      <c r="AK124" s="416">
        <f t="shared" si="208"/>
        <v>0</v>
      </c>
      <c r="AL124" s="416">
        <f t="shared" si="208"/>
        <v>0</v>
      </c>
      <c r="AM124" s="416">
        <f t="shared" si="208"/>
        <v>0</v>
      </c>
      <c r="AN124" s="416">
        <f t="shared" si="208"/>
        <v>0</v>
      </c>
      <c r="AO124" s="416">
        <f t="shared" si="208"/>
        <v>0</v>
      </c>
      <c r="AP124" s="416">
        <f t="shared" si="208"/>
        <v>0</v>
      </c>
      <c r="AQ124" s="451">
        <f t="shared" si="208"/>
        <v>59570.766460438586</v>
      </c>
      <c r="AS124" s="704"/>
      <c r="AT124" s="450" t="s">
        <v>55</v>
      </c>
      <c r="AU124" s="415">
        <f t="shared" ref="AU124:BM124" si="209">AU72+AU88+AU104</f>
        <v>0</v>
      </c>
      <c r="AV124" s="415">
        <f t="shared" si="209"/>
        <v>0</v>
      </c>
      <c r="AW124" s="415">
        <f t="shared" si="209"/>
        <v>0</v>
      </c>
      <c r="AX124" s="415">
        <f t="shared" si="209"/>
        <v>0</v>
      </c>
      <c r="AY124" s="415">
        <f t="shared" si="209"/>
        <v>0</v>
      </c>
      <c r="AZ124" s="415">
        <f t="shared" si="209"/>
        <v>0</v>
      </c>
      <c r="BA124" s="415">
        <f t="shared" si="209"/>
        <v>0</v>
      </c>
      <c r="BB124" s="415">
        <f t="shared" si="209"/>
        <v>0</v>
      </c>
      <c r="BC124" s="415">
        <f t="shared" si="209"/>
        <v>0</v>
      </c>
      <c r="BD124" s="415">
        <f t="shared" si="209"/>
        <v>0</v>
      </c>
      <c r="BE124" s="415">
        <f t="shared" si="209"/>
        <v>0</v>
      </c>
      <c r="BF124" s="416">
        <f t="shared" si="209"/>
        <v>0</v>
      </c>
      <c r="BG124" s="416">
        <f t="shared" si="209"/>
        <v>0</v>
      </c>
      <c r="BH124" s="416">
        <f t="shared" si="209"/>
        <v>0</v>
      </c>
      <c r="BI124" s="416">
        <f t="shared" si="209"/>
        <v>0</v>
      </c>
      <c r="BJ124" s="416">
        <f t="shared" si="209"/>
        <v>0</v>
      </c>
      <c r="BK124" s="416">
        <f t="shared" si="209"/>
        <v>0</v>
      </c>
      <c r="BL124" s="416">
        <f t="shared" si="209"/>
        <v>0</v>
      </c>
      <c r="BM124" s="451">
        <f t="shared" si="209"/>
        <v>0</v>
      </c>
      <c r="BO124" s="704"/>
      <c r="BP124" s="450" t="s">
        <v>55</v>
      </c>
      <c r="BQ124" s="415">
        <f t="shared" ref="BQ124:CI124" si="210">BQ72+BQ88+BQ104</f>
        <v>0</v>
      </c>
      <c r="BR124" s="415">
        <f t="shared" si="210"/>
        <v>0</v>
      </c>
      <c r="BS124" s="415">
        <f t="shared" si="210"/>
        <v>0</v>
      </c>
      <c r="BT124" s="415">
        <f t="shared" si="210"/>
        <v>0</v>
      </c>
      <c r="BU124" s="415">
        <f t="shared" si="210"/>
        <v>0</v>
      </c>
      <c r="BV124" s="415">
        <f t="shared" si="210"/>
        <v>0</v>
      </c>
      <c r="BW124" s="415">
        <f t="shared" si="210"/>
        <v>0</v>
      </c>
      <c r="BX124" s="415">
        <f t="shared" si="210"/>
        <v>0</v>
      </c>
      <c r="BY124" s="415">
        <f t="shared" si="210"/>
        <v>0</v>
      </c>
      <c r="BZ124" s="415">
        <f t="shared" si="210"/>
        <v>0</v>
      </c>
      <c r="CA124" s="415">
        <f t="shared" si="210"/>
        <v>0</v>
      </c>
      <c r="CB124" s="416">
        <f t="shared" si="210"/>
        <v>0</v>
      </c>
      <c r="CC124" s="416">
        <f t="shared" si="210"/>
        <v>0</v>
      </c>
      <c r="CD124" s="416">
        <f t="shared" si="210"/>
        <v>0</v>
      </c>
      <c r="CE124" s="416">
        <f t="shared" si="210"/>
        <v>0</v>
      </c>
      <c r="CF124" s="416">
        <f t="shared" si="210"/>
        <v>0</v>
      </c>
      <c r="CG124" s="416">
        <f t="shared" si="210"/>
        <v>0</v>
      </c>
      <c r="CH124" s="416">
        <f t="shared" si="210"/>
        <v>0</v>
      </c>
      <c r="CI124" s="451">
        <f t="shared" si="210"/>
        <v>0</v>
      </c>
    </row>
    <row r="125" spans="1:88" s="170" customFormat="1" x14ac:dyDescent="0.25">
      <c r="A125" s="704"/>
      <c r="B125" s="450" t="s">
        <v>54</v>
      </c>
      <c r="C125" s="415">
        <f t="shared" ref="C125:U125" si="211">C73+C89+C105</f>
        <v>0</v>
      </c>
      <c r="D125" s="415">
        <f t="shared" si="211"/>
        <v>0</v>
      </c>
      <c r="E125" s="415">
        <f t="shared" si="211"/>
        <v>25128.246365746785</v>
      </c>
      <c r="F125" s="415">
        <f t="shared" si="211"/>
        <v>1882.2705994871651</v>
      </c>
      <c r="G125" s="415">
        <f t="shared" si="211"/>
        <v>970.89713283456024</v>
      </c>
      <c r="H125" s="415">
        <f t="shared" si="211"/>
        <v>12023.780568754975</v>
      </c>
      <c r="I125" s="415">
        <f t="shared" si="211"/>
        <v>970.89713283456024</v>
      </c>
      <c r="J125" s="415">
        <f t="shared" si="211"/>
        <v>160794.58632765937</v>
      </c>
      <c r="K125" s="415">
        <f t="shared" si="211"/>
        <v>130199.42191013432</v>
      </c>
      <c r="L125" s="415">
        <f t="shared" si="211"/>
        <v>212545.78445438869</v>
      </c>
      <c r="M125" s="415">
        <f t="shared" si="211"/>
        <v>21606.843910221662</v>
      </c>
      <c r="N125" s="416">
        <f t="shared" si="211"/>
        <v>268575.65708661504</v>
      </c>
      <c r="O125" s="416">
        <f t="shared" si="211"/>
        <v>0</v>
      </c>
      <c r="P125" s="416">
        <f t="shared" si="211"/>
        <v>0</v>
      </c>
      <c r="Q125" s="416">
        <f t="shared" si="211"/>
        <v>0</v>
      </c>
      <c r="R125" s="416">
        <f t="shared" si="211"/>
        <v>0</v>
      </c>
      <c r="S125" s="416">
        <f t="shared" si="211"/>
        <v>0</v>
      </c>
      <c r="T125" s="416">
        <f t="shared" si="211"/>
        <v>0</v>
      </c>
      <c r="U125" s="451">
        <f t="shared" si="211"/>
        <v>834698.38548867707</v>
      </c>
      <c r="W125" s="704"/>
      <c r="X125" s="450" t="s">
        <v>54</v>
      </c>
      <c r="Y125" s="415">
        <f t="shared" ref="Y125:AQ125" si="212">Y73+Y89+Y105</f>
        <v>0</v>
      </c>
      <c r="Z125" s="415">
        <f t="shared" si="212"/>
        <v>0</v>
      </c>
      <c r="AA125" s="415">
        <f t="shared" si="212"/>
        <v>198655.60626379508</v>
      </c>
      <c r="AB125" s="415">
        <f t="shared" si="212"/>
        <v>92961.416346703059</v>
      </c>
      <c r="AC125" s="415">
        <f t="shared" si="212"/>
        <v>746102.70062806248</v>
      </c>
      <c r="AD125" s="415">
        <f t="shared" si="212"/>
        <v>1002407.63896315</v>
      </c>
      <c r="AE125" s="415">
        <f t="shared" si="212"/>
        <v>378544.06195448834</v>
      </c>
      <c r="AF125" s="415">
        <f t="shared" si="212"/>
        <v>1405610.3716946165</v>
      </c>
      <c r="AG125" s="415">
        <f t="shared" si="212"/>
        <v>354245.17867087678</v>
      </c>
      <c r="AH125" s="415">
        <f t="shared" si="212"/>
        <v>466885.11905733426</v>
      </c>
      <c r="AI125" s="415">
        <f t="shared" si="212"/>
        <v>184333.8217732418</v>
      </c>
      <c r="AJ125" s="416">
        <f t="shared" si="212"/>
        <v>2291291.4774477822</v>
      </c>
      <c r="AK125" s="416">
        <f t="shared" si="212"/>
        <v>0</v>
      </c>
      <c r="AL125" s="416">
        <f t="shared" si="212"/>
        <v>0</v>
      </c>
      <c r="AM125" s="416">
        <f t="shared" si="212"/>
        <v>0</v>
      </c>
      <c r="AN125" s="416">
        <f t="shared" si="212"/>
        <v>0</v>
      </c>
      <c r="AO125" s="416">
        <f t="shared" si="212"/>
        <v>0</v>
      </c>
      <c r="AP125" s="416">
        <f t="shared" si="212"/>
        <v>0</v>
      </c>
      <c r="AQ125" s="451">
        <f t="shared" si="212"/>
        <v>7121037.3928000517</v>
      </c>
      <c r="AS125" s="704"/>
      <c r="AT125" s="450" t="s">
        <v>54</v>
      </c>
      <c r="AU125" s="415">
        <f t="shared" ref="AU125:BM125" si="213">AU73+AU89+AU105</f>
        <v>0</v>
      </c>
      <c r="AV125" s="415">
        <f t="shared" si="213"/>
        <v>0</v>
      </c>
      <c r="AW125" s="415">
        <f t="shared" si="213"/>
        <v>197155.60987600981</v>
      </c>
      <c r="AX125" s="415">
        <f t="shared" si="213"/>
        <v>0</v>
      </c>
      <c r="AY125" s="415">
        <f t="shared" si="213"/>
        <v>6511.8890803059121</v>
      </c>
      <c r="AZ125" s="415">
        <f t="shared" si="213"/>
        <v>93428.346439197077</v>
      </c>
      <c r="BA125" s="415">
        <f t="shared" si="213"/>
        <v>211945.25680001965</v>
      </c>
      <c r="BB125" s="415">
        <f t="shared" si="213"/>
        <v>0</v>
      </c>
      <c r="BC125" s="415">
        <f t="shared" si="213"/>
        <v>0</v>
      </c>
      <c r="BD125" s="415">
        <f t="shared" si="213"/>
        <v>591384.819243512</v>
      </c>
      <c r="BE125" s="415">
        <f t="shared" si="213"/>
        <v>43665.817281867698</v>
      </c>
      <c r="BF125" s="416">
        <f t="shared" si="213"/>
        <v>542771.33751837129</v>
      </c>
      <c r="BG125" s="416">
        <f t="shared" si="213"/>
        <v>0</v>
      </c>
      <c r="BH125" s="416">
        <f t="shared" si="213"/>
        <v>0</v>
      </c>
      <c r="BI125" s="416">
        <f t="shared" si="213"/>
        <v>0</v>
      </c>
      <c r="BJ125" s="416">
        <f t="shared" si="213"/>
        <v>0</v>
      </c>
      <c r="BK125" s="416">
        <f t="shared" si="213"/>
        <v>0</v>
      </c>
      <c r="BL125" s="416">
        <f t="shared" si="213"/>
        <v>0</v>
      </c>
      <c r="BM125" s="451">
        <f t="shared" si="213"/>
        <v>1686863.0762392832</v>
      </c>
      <c r="BO125" s="704"/>
      <c r="BP125" s="450" t="s">
        <v>54</v>
      </c>
      <c r="BQ125" s="415">
        <f t="shared" ref="BQ125:CI125" si="214">BQ73+BQ89+BQ105</f>
        <v>0</v>
      </c>
      <c r="BR125" s="415">
        <f t="shared" si="214"/>
        <v>0</v>
      </c>
      <c r="BS125" s="415">
        <f t="shared" si="214"/>
        <v>502883.70961604349</v>
      </c>
      <c r="BT125" s="415">
        <f t="shared" si="214"/>
        <v>0</v>
      </c>
      <c r="BU125" s="415">
        <f t="shared" si="214"/>
        <v>0</v>
      </c>
      <c r="BV125" s="415">
        <f t="shared" si="214"/>
        <v>10416.641581842181</v>
      </c>
      <c r="BW125" s="415">
        <f t="shared" si="214"/>
        <v>0</v>
      </c>
      <c r="BX125" s="415">
        <f t="shared" si="214"/>
        <v>0</v>
      </c>
      <c r="BY125" s="415">
        <f t="shared" si="214"/>
        <v>0</v>
      </c>
      <c r="BZ125" s="415">
        <f t="shared" si="214"/>
        <v>0</v>
      </c>
      <c r="CA125" s="415">
        <f t="shared" si="214"/>
        <v>20368.185544752225</v>
      </c>
      <c r="CB125" s="416">
        <f t="shared" si="214"/>
        <v>253178.98528234439</v>
      </c>
      <c r="CC125" s="416">
        <f t="shared" si="214"/>
        <v>0</v>
      </c>
      <c r="CD125" s="416">
        <f t="shared" si="214"/>
        <v>0</v>
      </c>
      <c r="CE125" s="416">
        <f t="shared" si="214"/>
        <v>0</v>
      </c>
      <c r="CF125" s="416">
        <f t="shared" si="214"/>
        <v>0</v>
      </c>
      <c r="CG125" s="416">
        <f t="shared" si="214"/>
        <v>0</v>
      </c>
      <c r="CH125" s="416">
        <f t="shared" si="214"/>
        <v>0</v>
      </c>
      <c r="CI125" s="451">
        <f t="shared" si="214"/>
        <v>786847.52202498226</v>
      </c>
    </row>
    <row r="126" spans="1:88" s="170" customFormat="1" x14ac:dyDescent="0.25">
      <c r="A126" s="704"/>
      <c r="B126" s="450" t="s">
        <v>53</v>
      </c>
      <c r="C126" s="415">
        <f t="shared" ref="C126:U126" si="215">C74+C90+C106</f>
        <v>0</v>
      </c>
      <c r="D126" s="415">
        <f t="shared" si="215"/>
        <v>0</v>
      </c>
      <c r="E126" s="415">
        <f t="shared" si="215"/>
        <v>0</v>
      </c>
      <c r="F126" s="415">
        <f t="shared" si="215"/>
        <v>0</v>
      </c>
      <c r="G126" s="415">
        <f t="shared" si="215"/>
        <v>0</v>
      </c>
      <c r="H126" s="415">
        <f t="shared" si="215"/>
        <v>0</v>
      </c>
      <c r="I126" s="415">
        <f t="shared" si="215"/>
        <v>0</v>
      </c>
      <c r="J126" s="415">
        <f t="shared" si="215"/>
        <v>0</v>
      </c>
      <c r="K126" s="415">
        <f t="shared" si="215"/>
        <v>0</v>
      </c>
      <c r="L126" s="415">
        <f t="shared" si="215"/>
        <v>0</v>
      </c>
      <c r="M126" s="415">
        <f t="shared" si="215"/>
        <v>0</v>
      </c>
      <c r="N126" s="416">
        <f t="shared" si="215"/>
        <v>0</v>
      </c>
      <c r="O126" s="416">
        <f t="shared" si="215"/>
        <v>0</v>
      </c>
      <c r="P126" s="416">
        <f t="shared" si="215"/>
        <v>0</v>
      </c>
      <c r="Q126" s="416">
        <f t="shared" si="215"/>
        <v>0</v>
      </c>
      <c r="R126" s="416">
        <f t="shared" si="215"/>
        <v>0</v>
      </c>
      <c r="S126" s="416">
        <f t="shared" si="215"/>
        <v>0</v>
      </c>
      <c r="T126" s="416">
        <f t="shared" si="215"/>
        <v>0</v>
      </c>
      <c r="U126" s="451">
        <f t="shared" si="215"/>
        <v>0</v>
      </c>
      <c r="W126" s="704"/>
      <c r="X126" s="450" t="s">
        <v>53</v>
      </c>
      <c r="Y126" s="415">
        <f t="shared" ref="Y126:AQ126" si="216">Y74+Y90+Y106</f>
        <v>0</v>
      </c>
      <c r="Z126" s="415">
        <f t="shared" si="216"/>
        <v>0</v>
      </c>
      <c r="AA126" s="415">
        <f t="shared" si="216"/>
        <v>0</v>
      </c>
      <c r="AB126" s="415">
        <f t="shared" si="216"/>
        <v>0</v>
      </c>
      <c r="AC126" s="415">
        <f t="shared" si="216"/>
        <v>0</v>
      </c>
      <c r="AD126" s="415">
        <f t="shared" si="216"/>
        <v>0</v>
      </c>
      <c r="AE126" s="415">
        <f t="shared" si="216"/>
        <v>0</v>
      </c>
      <c r="AF126" s="415">
        <f t="shared" si="216"/>
        <v>0</v>
      </c>
      <c r="AG126" s="415">
        <f t="shared" si="216"/>
        <v>0</v>
      </c>
      <c r="AH126" s="415">
        <f t="shared" si="216"/>
        <v>0</v>
      </c>
      <c r="AI126" s="415">
        <f t="shared" si="216"/>
        <v>0</v>
      </c>
      <c r="AJ126" s="416">
        <f t="shared" si="216"/>
        <v>0</v>
      </c>
      <c r="AK126" s="416">
        <f t="shared" si="216"/>
        <v>0</v>
      </c>
      <c r="AL126" s="416">
        <f t="shared" si="216"/>
        <v>0</v>
      </c>
      <c r="AM126" s="416">
        <f t="shared" si="216"/>
        <v>0</v>
      </c>
      <c r="AN126" s="416">
        <f t="shared" si="216"/>
        <v>0</v>
      </c>
      <c r="AO126" s="416">
        <f t="shared" si="216"/>
        <v>0</v>
      </c>
      <c r="AP126" s="416">
        <f t="shared" si="216"/>
        <v>0</v>
      </c>
      <c r="AQ126" s="451">
        <f t="shared" si="216"/>
        <v>0</v>
      </c>
      <c r="AS126" s="704"/>
      <c r="AT126" s="450" t="s">
        <v>53</v>
      </c>
      <c r="AU126" s="415">
        <f t="shared" ref="AU126:BM126" si="217">AU74+AU90+AU106</f>
        <v>0</v>
      </c>
      <c r="AV126" s="415">
        <f t="shared" si="217"/>
        <v>0</v>
      </c>
      <c r="AW126" s="415">
        <f t="shared" si="217"/>
        <v>0</v>
      </c>
      <c r="AX126" s="415">
        <f t="shared" si="217"/>
        <v>0</v>
      </c>
      <c r="AY126" s="415">
        <f t="shared" si="217"/>
        <v>0</v>
      </c>
      <c r="AZ126" s="415">
        <f t="shared" si="217"/>
        <v>0</v>
      </c>
      <c r="BA126" s="415">
        <f t="shared" si="217"/>
        <v>0</v>
      </c>
      <c r="BB126" s="415">
        <f t="shared" si="217"/>
        <v>0</v>
      </c>
      <c r="BC126" s="415">
        <f t="shared" si="217"/>
        <v>0</v>
      </c>
      <c r="BD126" s="415">
        <f t="shared" si="217"/>
        <v>0</v>
      </c>
      <c r="BE126" s="415">
        <f t="shared" si="217"/>
        <v>0</v>
      </c>
      <c r="BF126" s="416">
        <f t="shared" si="217"/>
        <v>0</v>
      </c>
      <c r="BG126" s="416">
        <f t="shared" si="217"/>
        <v>0</v>
      </c>
      <c r="BH126" s="416">
        <f t="shared" si="217"/>
        <v>0</v>
      </c>
      <c r="BI126" s="416">
        <f t="shared" si="217"/>
        <v>0</v>
      </c>
      <c r="BJ126" s="416">
        <f t="shared" si="217"/>
        <v>0</v>
      </c>
      <c r="BK126" s="416">
        <f t="shared" si="217"/>
        <v>0</v>
      </c>
      <c r="BL126" s="416">
        <f t="shared" si="217"/>
        <v>0</v>
      </c>
      <c r="BM126" s="451">
        <f t="shared" si="217"/>
        <v>0</v>
      </c>
      <c r="BO126" s="704"/>
      <c r="BP126" s="450" t="s">
        <v>53</v>
      </c>
      <c r="BQ126" s="415">
        <f t="shared" ref="BQ126:CI126" si="218">BQ74+BQ90+BQ106</f>
        <v>0</v>
      </c>
      <c r="BR126" s="415">
        <f t="shared" si="218"/>
        <v>0</v>
      </c>
      <c r="BS126" s="415">
        <f t="shared" si="218"/>
        <v>0</v>
      </c>
      <c r="BT126" s="415">
        <f t="shared" si="218"/>
        <v>0</v>
      </c>
      <c r="BU126" s="415">
        <f t="shared" si="218"/>
        <v>0</v>
      </c>
      <c r="BV126" s="415">
        <f t="shared" si="218"/>
        <v>0</v>
      </c>
      <c r="BW126" s="415">
        <f t="shared" si="218"/>
        <v>0</v>
      </c>
      <c r="BX126" s="415">
        <f t="shared" si="218"/>
        <v>0</v>
      </c>
      <c r="BY126" s="415">
        <f t="shared" si="218"/>
        <v>0</v>
      </c>
      <c r="BZ126" s="415">
        <f t="shared" si="218"/>
        <v>0</v>
      </c>
      <c r="CA126" s="415">
        <f t="shared" si="218"/>
        <v>0</v>
      </c>
      <c r="CB126" s="416">
        <f t="shared" si="218"/>
        <v>0</v>
      </c>
      <c r="CC126" s="416">
        <f t="shared" si="218"/>
        <v>0</v>
      </c>
      <c r="CD126" s="416">
        <f t="shared" si="218"/>
        <v>0</v>
      </c>
      <c r="CE126" s="416">
        <f t="shared" si="218"/>
        <v>0</v>
      </c>
      <c r="CF126" s="416">
        <f t="shared" si="218"/>
        <v>0</v>
      </c>
      <c r="CG126" s="416">
        <f t="shared" si="218"/>
        <v>0</v>
      </c>
      <c r="CH126" s="416">
        <f t="shared" si="218"/>
        <v>0</v>
      </c>
      <c r="CI126" s="451">
        <f t="shared" si="218"/>
        <v>0</v>
      </c>
    </row>
    <row r="127" spans="1:88" s="170" customFormat="1" x14ac:dyDescent="0.25">
      <c r="A127" s="704"/>
      <c r="B127" s="450" t="s">
        <v>52</v>
      </c>
      <c r="C127" s="415">
        <f t="shared" ref="C127:U127" si="219">C75+C91+C107</f>
        <v>0</v>
      </c>
      <c r="D127" s="415">
        <f t="shared" si="219"/>
        <v>0</v>
      </c>
      <c r="E127" s="415">
        <f t="shared" si="219"/>
        <v>0</v>
      </c>
      <c r="F127" s="415">
        <f t="shared" si="219"/>
        <v>0</v>
      </c>
      <c r="G127" s="415">
        <f t="shared" si="219"/>
        <v>0</v>
      </c>
      <c r="H127" s="415">
        <f t="shared" si="219"/>
        <v>0</v>
      </c>
      <c r="I127" s="415">
        <f t="shared" si="219"/>
        <v>0</v>
      </c>
      <c r="J127" s="415">
        <f t="shared" si="219"/>
        <v>0</v>
      </c>
      <c r="K127" s="415">
        <f t="shared" si="219"/>
        <v>0</v>
      </c>
      <c r="L127" s="415">
        <f t="shared" si="219"/>
        <v>0</v>
      </c>
      <c r="M127" s="415">
        <f t="shared" si="219"/>
        <v>0</v>
      </c>
      <c r="N127" s="416">
        <f t="shared" si="219"/>
        <v>0</v>
      </c>
      <c r="O127" s="416">
        <f t="shared" si="219"/>
        <v>0</v>
      </c>
      <c r="P127" s="416">
        <f t="shared" si="219"/>
        <v>0</v>
      </c>
      <c r="Q127" s="416">
        <f t="shared" si="219"/>
        <v>0</v>
      </c>
      <c r="R127" s="416">
        <f t="shared" si="219"/>
        <v>0</v>
      </c>
      <c r="S127" s="416">
        <f t="shared" si="219"/>
        <v>0</v>
      </c>
      <c r="T127" s="416">
        <f t="shared" si="219"/>
        <v>0</v>
      </c>
      <c r="U127" s="451">
        <f t="shared" si="219"/>
        <v>0</v>
      </c>
      <c r="W127" s="704"/>
      <c r="X127" s="450" t="s">
        <v>52</v>
      </c>
      <c r="Y127" s="415">
        <f t="shared" ref="Y127:AQ127" si="220">Y75+Y91+Y107</f>
        <v>0</v>
      </c>
      <c r="Z127" s="415">
        <f t="shared" si="220"/>
        <v>0</v>
      </c>
      <c r="AA127" s="415">
        <f t="shared" si="220"/>
        <v>0</v>
      </c>
      <c r="AB127" s="415">
        <f t="shared" si="220"/>
        <v>0</v>
      </c>
      <c r="AC127" s="415">
        <f t="shared" si="220"/>
        <v>0</v>
      </c>
      <c r="AD127" s="415">
        <f t="shared" si="220"/>
        <v>0</v>
      </c>
      <c r="AE127" s="415">
        <f t="shared" si="220"/>
        <v>0</v>
      </c>
      <c r="AF127" s="415">
        <f t="shared" si="220"/>
        <v>0</v>
      </c>
      <c r="AG127" s="415">
        <f t="shared" si="220"/>
        <v>0</v>
      </c>
      <c r="AH127" s="415">
        <f t="shared" si="220"/>
        <v>0</v>
      </c>
      <c r="AI127" s="415">
        <f t="shared" si="220"/>
        <v>0</v>
      </c>
      <c r="AJ127" s="416">
        <f t="shared" si="220"/>
        <v>0</v>
      </c>
      <c r="AK127" s="416">
        <f t="shared" si="220"/>
        <v>0</v>
      </c>
      <c r="AL127" s="416">
        <f t="shared" si="220"/>
        <v>0</v>
      </c>
      <c r="AM127" s="416">
        <f t="shared" si="220"/>
        <v>0</v>
      </c>
      <c r="AN127" s="416">
        <f t="shared" si="220"/>
        <v>0</v>
      </c>
      <c r="AO127" s="416">
        <f t="shared" si="220"/>
        <v>0</v>
      </c>
      <c r="AP127" s="416">
        <f t="shared" si="220"/>
        <v>0</v>
      </c>
      <c r="AQ127" s="451">
        <f t="shared" si="220"/>
        <v>0</v>
      </c>
      <c r="AS127" s="704"/>
      <c r="AT127" s="450" t="s">
        <v>52</v>
      </c>
      <c r="AU127" s="415">
        <f t="shared" ref="AU127:BM127" si="221">AU75+AU91+AU107</f>
        <v>0</v>
      </c>
      <c r="AV127" s="415">
        <f t="shared" si="221"/>
        <v>0</v>
      </c>
      <c r="AW127" s="415">
        <f t="shared" si="221"/>
        <v>0</v>
      </c>
      <c r="AX127" s="415">
        <f t="shared" si="221"/>
        <v>0</v>
      </c>
      <c r="AY127" s="415">
        <f t="shared" si="221"/>
        <v>0</v>
      </c>
      <c r="AZ127" s="415">
        <f t="shared" si="221"/>
        <v>0</v>
      </c>
      <c r="BA127" s="415">
        <f t="shared" si="221"/>
        <v>0</v>
      </c>
      <c r="BB127" s="415">
        <f t="shared" si="221"/>
        <v>0</v>
      </c>
      <c r="BC127" s="415">
        <f t="shared" si="221"/>
        <v>0</v>
      </c>
      <c r="BD127" s="415">
        <f t="shared" si="221"/>
        <v>0</v>
      </c>
      <c r="BE127" s="415">
        <f t="shared" si="221"/>
        <v>0</v>
      </c>
      <c r="BF127" s="416">
        <f t="shared" si="221"/>
        <v>0</v>
      </c>
      <c r="BG127" s="416">
        <f t="shared" si="221"/>
        <v>0</v>
      </c>
      <c r="BH127" s="416">
        <f t="shared" si="221"/>
        <v>0</v>
      </c>
      <c r="BI127" s="416">
        <f t="shared" si="221"/>
        <v>0</v>
      </c>
      <c r="BJ127" s="416">
        <f t="shared" si="221"/>
        <v>0</v>
      </c>
      <c r="BK127" s="416">
        <f t="shared" si="221"/>
        <v>0</v>
      </c>
      <c r="BL127" s="416">
        <f t="shared" si="221"/>
        <v>0</v>
      </c>
      <c r="BM127" s="451">
        <f t="shared" si="221"/>
        <v>0</v>
      </c>
      <c r="BO127" s="704"/>
      <c r="BP127" s="450" t="s">
        <v>52</v>
      </c>
      <c r="BQ127" s="415">
        <f t="shared" ref="BQ127:CI127" si="222">BQ75+BQ91+BQ107</f>
        <v>0</v>
      </c>
      <c r="BR127" s="415">
        <f t="shared" si="222"/>
        <v>0</v>
      </c>
      <c r="BS127" s="415">
        <f t="shared" si="222"/>
        <v>0</v>
      </c>
      <c r="BT127" s="415">
        <f t="shared" si="222"/>
        <v>0</v>
      </c>
      <c r="BU127" s="415">
        <f t="shared" si="222"/>
        <v>0</v>
      </c>
      <c r="BV127" s="415">
        <f t="shared" si="222"/>
        <v>0</v>
      </c>
      <c r="BW127" s="415">
        <f t="shared" si="222"/>
        <v>0</v>
      </c>
      <c r="BX127" s="415">
        <f t="shared" si="222"/>
        <v>0</v>
      </c>
      <c r="BY127" s="415">
        <f t="shared" si="222"/>
        <v>0</v>
      </c>
      <c r="BZ127" s="415">
        <f t="shared" si="222"/>
        <v>0</v>
      </c>
      <c r="CA127" s="415">
        <f t="shared" si="222"/>
        <v>0</v>
      </c>
      <c r="CB127" s="416">
        <f t="shared" si="222"/>
        <v>0</v>
      </c>
      <c r="CC127" s="416">
        <f t="shared" si="222"/>
        <v>0</v>
      </c>
      <c r="CD127" s="416">
        <f t="shared" si="222"/>
        <v>0</v>
      </c>
      <c r="CE127" s="416">
        <f t="shared" si="222"/>
        <v>0</v>
      </c>
      <c r="CF127" s="416">
        <f t="shared" si="222"/>
        <v>0</v>
      </c>
      <c r="CG127" s="416">
        <f t="shared" si="222"/>
        <v>0</v>
      </c>
      <c r="CH127" s="416">
        <f t="shared" si="222"/>
        <v>0</v>
      </c>
      <c r="CI127" s="451">
        <f t="shared" si="222"/>
        <v>0</v>
      </c>
    </row>
    <row r="128" spans="1:88" s="170" customFormat="1" x14ac:dyDescent="0.25">
      <c r="A128" s="704"/>
      <c r="B128" s="450" t="s">
        <v>51</v>
      </c>
      <c r="C128" s="415">
        <f t="shared" ref="C128:U128" si="223">C76+C92+C108</f>
        <v>0</v>
      </c>
      <c r="D128" s="415">
        <f t="shared" si="223"/>
        <v>0</v>
      </c>
      <c r="E128" s="415">
        <f t="shared" si="223"/>
        <v>0</v>
      </c>
      <c r="F128" s="415">
        <f t="shared" si="223"/>
        <v>111091.00231758929</v>
      </c>
      <c r="G128" s="415">
        <f t="shared" si="223"/>
        <v>11047.592443370908</v>
      </c>
      <c r="H128" s="415">
        <f t="shared" si="223"/>
        <v>0</v>
      </c>
      <c r="I128" s="415">
        <f t="shared" si="223"/>
        <v>73204.850166843418</v>
      </c>
      <c r="J128" s="415">
        <f t="shared" si="223"/>
        <v>35870.283989383657</v>
      </c>
      <c r="K128" s="415">
        <f t="shared" si="223"/>
        <v>424434.16308450111</v>
      </c>
      <c r="L128" s="415">
        <f t="shared" si="223"/>
        <v>0</v>
      </c>
      <c r="M128" s="415">
        <f t="shared" si="223"/>
        <v>26016.6545476758</v>
      </c>
      <c r="N128" s="416">
        <f t="shared" si="223"/>
        <v>323390.13135703333</v>
      </c>
      <c r="O128" s="416">
        <f t="shared" si="223"/>
        <v>0</v>
      </c>
      <c r="P128" s="416">
        <f t="shared" si="223"/>
        <v>0</v>
      </c>
      <c r="Q128" s="416">
        <f t="shared" si="223"/>
        <v>0</v>
      </c>
      <c r="R128" s="416">
        <f t="shared" si="223"/>
        <v>0</v>
      </c>
      <c r="S128" s="416">
        <f t="shared" si="223"/>
        <v>0</v>
      </c>
      <c r="T128" s="416">
        <f t="shared" si="223"/>
        <v>0</v>
      </c>
      <c r="U128" s="451">
        <f t="shared" si="223"/>
        <v>1005054.6779063975</v>
      </c>
      <c r="W128" s="704"/>
      <c r="X128" s="450" t="s">
        <v>51</v>
      </c>
      <c r="Y128" s="415">
        <f t="shared" ref="Y128:AQ128" si="224">Y76+Y92+Y108</f>
        <v>0</v>
      </c>
      <c r="Z128" s="415">
        <f t="shared" si="224"/>
        <v>0</v>
      </c>
      <c r="AA128" s="415">
        <f t="shared" si="224"/>
        <v>181256.17726474087</v>
      </c>
      <c r="AB128" s="415">
        <f t="shared" si="224"/>
        <v>86339.739170994886</v>
      </c>
      <c r="AC128" s="415">
        <f t="shared" si="224"/>
        <v>95837.070797360197</v>
      </c>
      <c r="AD128" s="415">
        <f t="shared" si="224"/>
        <v>2409175.415277971</v>
      </c>
      <c r="AE128" s="415">
        <f t="shared" si="224"/>
        <v>286072.06241861469</v>
      </c>
      <c r="AF128" s="415">
        <f t="shared" si="224"/>
        <v>1620045.0404891788</v>
      </c>
      <c r="AG128" s="415">
        <f t="shared" si="224"/>
        <v>525611.16811245144</v>
      </c>
      <c r="AH128" s="415">
        <f t="shared" si="224"/>
        <v>1310097.3741909135</v>
      </c>
      <c r="AI128" s="415">
        <f t="shared" si="224"/>
        <v>258498.16991826775</v>
      </c>
      <c r="AJ128" s="416">
        <f t="shared" si="224"/>
        <v>3213163.2056009052</v>
      </c>
      <c r="AK128" s="416">
        <f t="shared" si="224"/>
        <v>0</v>
      </c>
      <c r="AL128" s="416">
        <f t="shared" si="224"/>
        <v>0</v>
      </c>
      <c r="AM128" s="416">
        <f t="shared" si="224"/>
        <v>0</v>
      </c>
      <c r="AN128" s="416">
        <f t="shared" si="224"/>
        <v>0</v>
      </c>
      <c r="AO128" s="416">
        <f t="shared" si="224"/>
        <v>0</v>
      </c>
      <c r="AP128" s="416">
        <f t="shared" si="224"/>
        <v>0</v>
      </c>
      <c r="AQ128" s="451">
        <f t="shared" si="224"/>
        <v>9986095.4232413992</v>
      </c>
      <c r="AS128" s="704"/>
      <c r="AT128" s="450" t="s">
        <v>51</v>
      </c>
      <c r="AU128" s="415">
        <f t="shared" ref="AU128:BM128" si="225">AU76+AU92+AU108</f>
        <v>0</v>
      </c>
      <c r="AV128" s="415">
        <f t="shared" si="225"/>
        <v>0</v>
      </c>
      <c r="AW128" s="415">
        <f t="shared" si="225"/>
        <v>0</v>
      </c>
      <c r="AX128" s="415">
        <f t="shared" si="225"/>
        <v>0</v>
      </c>
      <c r="AY128" s="415">
        <f t="shared" si="225"/>
        <v>0</v>
      </c>
      <c r="AZ128" s="415">
        <f t="shared" si="225"/>
        <v>35203.618928145755</v>
      </c>
      <c r="BA128" s="415">
        <f t="shared" si="225"/>
        <v>3564255.9670052868</v>
      </c>
      <c r="BB128" s="415">
        <f t="shared" si="225"/>
        <v>0</v>
      </c>
      <c r="BC128" s="415">
        <f t="shared" si="225"/>
        <v>68355.655495220111</v>
      </c>
      <c r="BD128" s="415">
        <f t="shared" si="225"/>
        <v>62681.065985873713</v>
      </c>
      <c r="BE128" s="415">
        <f t="shared" si="225"/>
        <v>148029.20119986293</v>
      </c>
      <c r="BF128" s="416">
        <f t="shared" si="225"/>
        <v>1840020.6964725587</v>
      </c>
      <c r="BG128" s="416">
        <f t="shared" si="225"/>
        <v>0</v>
      </c>
      <c r="BH128" s="416">
        <f t="shared" si="225"/>
        <v>0</v>
      </c>
      <c r="BI128" s="416">
        <f t="shared" si="225"/>
        <v>0</v>
      </c>
      <c r="BJ128" s="416">
        <f t="shared" si="225"/>
        <v>0</v>
      </c>
      <c r="BK128" s="416">
        <f t="shared" si="225"/>
        <v>0</v>
      </c>
      <c r="BL128" s="416">
        <f t="shared" si="225"/>
        <v>0</v>
      </c>
      <c r="BM128" s="451">
        <f t="shared" si="225"/>
        <v>5718546.2050869484</v>
      </c>
      <c r="BO128" s="704"/>
      <c r="BP128" s="450" t="s">
        <v>51</v>
      </c>
      <c r="BQ128" s="415">
        <f t="shared" ref="BQ128:CI128" si="226">BQ76+BQ92+BQ108</f>
        <v>0</v>
      </c>
      <c r="BR128" s="415">
        <f t="shared" si="226"/>
        <v>0</v>
      </c>
      <c r="BS128" s="415">
        <f t="shared" si="226"/>
        <v>0</v>
      </c>
      <c r="BT128" s="415">
        <f t="shared" si="226"/>
        <v>0</v>
      </c>
      <c r="BU128" s="415">
        <f t="shared" si="226"/>
        <v>0</v>
      </c>
      <c r="BV128" s="415">
        <f t="shared" si="226"/>
        <v>15080.651514232726</v>
      </c>
      <c r="BW128" s="415">
        <f t="shared" si="226"/>
        <v>0</v>
      </c>
      <c r="BX128" s="415">
        <f t="shared" si="226"/>
        <v>0</v>
      </c>
      <c r="BY128" s="415">
        <f t="shared" si="226"/>
        <v>0</v>
      </c>
      <c r="BZ128" s="415">
        <f t="shared" si="226"/>
        <v>0</v>
      </c>
      <c r="CA128" s="415">
        <f t="shared" si="226"/>
        <v>598.41281514966943</v>
      </c>
      <c r="CB128" s="416">
        <f t="shared" si="226"/>
        <v>7438.3429484507615</v>
      </c>
      <c r="CC128" s="416">
        <f t="shared" si="226"/>
        <v>0</v>
      </c>
      <c r="CD128" s="416">
        <f t="shared" si="226"/>
        <v>0</v>
      </c>
      <c r="CE128" s="416">
        <f t="shared" si="226"/>
        <v>0</v>
      </c>
      <c r="CF128" s="416">
        <f t="shared" si="226"/>
        <v>0</v>
      </c>
      <c r="CG128" s="416">
        <f t="shared" si="226"/>
        <v>0</v>
      </c>
      <c r="CH128" s="416">
        <f t="shared" si="226"/>
        <v>0</v>
      </c>
      <c r="CI128" s="451">
        <f t="shared" si="226"/>
        <v>23117.407277833157</v>
      </c>
    </row>
    <row r="129" spans="1:87" s="170" customFormat="1" x14ac:dyDescent="0.25">
      <c r="A129" s="704"/>
      <c r="B129" s="450" t="s">
        <v>50</v>
      </c>
      <c r="C129" s="415">
        <f t="shared" ref="C129:U129" si="227">C77+C93+C109</f>
        <v>0</v>
      </c>
      <c r="D129" s="415">
        <f t="shared" si="227"/>
        <v>0</v>
      </c>
      <c r="E129" s="415">
        <f t="shared" si="227"/>
        <v>0</v>
      </c>
      <c r="F129" s="415">
        <f t="shared" si="227"/>
        <v>0</v>
      </c>
      <c r="G129" s="415">
        <f t="shared" si="227"/>
        <v>35572.098264646709</v>
      </c>
      <c r="H129" s="415">
        <f t="shared" si="227"/>
        <v>0</v>
      </c>
      <c r="I129" s="415">
        <f t="shared" si="227"/>
        <v>2660.5869692689207</v>
      </c>
      <c r="J129" s="415">
        <f t="shared" si="227"/>
        <v>0</v>
      </c>
      <c r="K129" s="415">
        <f t="shared" si="227"/>
        <v>0</v>
      </c>
      <c r="L129" s="415">
        <f t="shared" si="227"/>
        <v>0</v>
      </c>
      <c r="M129" s="415">
        <f t="shared" si="227"/>
        <v>0</v>
      </c>
      <c r="N129" s="416">
        <f t="shared" si="227"/>
        <v>20496.485423783779</v>
      </c>
      <c r="O129" s="416">
        <f t="shared" si="227"/>
        <v>0</v>
      </c>
      <c r="P129" s="416">
        <f t="shared" si="227"/>
        <v>0</v>
      </c>
      <c r="Q129" s="416">
        <f t="shared" si="227"/>
        <v>0</v>
      </c>
      <c r="R129" s="416">
        <f t="shared" si="227"/>
        <v>0</v>
      </c>
      <c r="S129" s="416">
        <f t="shared" si="227"/>
        <v>0</v>
      </c>
      <c r="T129" s="416">
        <f t="shared" si="227"/>
        <v>0</v>
      </c>
      <c r="U129" s="451">
        <f t="shared" si="227"/>
        <v>58729.170657699411</v>
      </c>
      <c r="W129" s="704"/>
      <c r="X129" s="450" t="s">
        <v>50</v>
      </c>
      <c r="Y129" s="415">
        <f t="shared" ref="Y129:AQ129" si="228">Y77+Y93+Y109</f>
        <v>0</v>
      </c>
      <c r="Z129" s="415">
        <f t="shared" si="228"/>
        <v>0</v>
      </c>
      <c r="AA129" s="415">
        <f t="shared" si="228"/>
        <v>0</v>
      </c>
      <c r="AB129" s="415">
        <f t="shared" si="228"/>
        <v>0</v>
      </c>
      <c r="AC129" s="415">
        <f t="shared" si="228"/>
        <v>1372016.738806806</v>
      </c>
      <c r="AD129" s="415">
        <f t="shared" si="228"/>
        <v>1934141.7167743295</v>
      </c>
      <c r="AE129" s="415">
        <f t="shared" si="228"/>
        <v>466233.7886375424</v>
      </c>
      <c r="AF129" s="415">
        <f t="shared" si="228"/>
        <v>145482.10713213429</v>
      </c>
      <c r="AG129" s="415">
        <f t="shared" si="228"/>
        <v>0</v>
      </c>
      <c r="AH129" s="415">
        <f t="shared" si="228"/>
        <v>93856.916835707161</v>
      </c>
      <c r="AI129" s="415">
        <f t="shared" si="228"/>
        <v>3724.3206483431231</v>
      </c>
      <c r="AJ129" s="416">
        <f t="shared" si="228"/>
        <v>2146660.3370029633</v>
      </c>
      <c r="AK129" s="416">
        <f t="shared" si="228"/>
        <v>0</v>
      </c>
      <c r="AL129" s="416">
        <f t="shared" si="228"/>
        <v>0</v>
      </c>
      <c r="AM129" s="416">
        <f t="shared" si="228"/>
        <v>0</v>
      </c>
      <c r="AN129" s="416">
        <f t="shared" si="228"/>
        <v>0</v>
      </c>
      <c r="AO129" s="416">
        <f t="shared" si="228"/>
        <v>0</v>
      </c>
      <c r="AP129" s="416">
        <f t="shared" si="228"/>
        <v>0</v>
      </c>
      <c r="AQ129" s="451">
        <f t="shared" si="228"/>
        <v>6162115.925837826</v>
      </c>
      <c r="AS129" s="704"/>
      <c r="AT129" s="450" t="s">
        <v>50</v>
      </c>
      <c r="AU129" s="415">
        <f t="shared" ref="AU129:BM129" si="229">AU77+AU93+AU109</f>
        <v>0</v>
      </c>
      <c r="AV129" s="415">
        <f t="shared" si="229"/>
        <v>0</v>
      </c>
      <c r="AW129" s="415">
        <f t="shared" si="229"/>
        <v>0</v>
      </c>
      <c r="AX129" s="415">
        <f t="shared" si="229"/>
        <v>0</v>
      </c>
      <c r="AY129" s="415">
        <f t="shared" si="229"/>
        <v>0</v>
      </c>
      <c r="AZ129" s="415">
        <f t="shared" si="229"/>
        <v>0</v>
      </c>
      <c r="BA129" s="415">
        <f t="shared" si="229"/>
        <v>0</v>
      </c>
      <c r="BB129" s="415">
        <f t="shared" si="229"/>
        <v>138032.46361818135</v>
      </c>
      <c r="BC129" s="415">
        <f t="shared" si="229"/>
        <v>0</v>
      </c>
      <c r="BD129" s="415">
        <f t="shared" si="229"/>
        <v>112079.87657031832</v>
      </c>
      <c r="BE129" s="415">
        <f t="shared" si="229"/>
        <v>0</v>
      </c>
      <c r="BF129" s="416">
        <f t="shared" si="229"/>
        <v>134084.85183861633</v>
      </c>
      <c r="BG129" s="416">
        <f t="shared" si="229"/>
        <v>0</v>
      </c>
      <c r="BH129" s="416">
        <f t="shared" si="229"/>
        <v>0</v>
      </c>
      <c r="BI129" s="416">
        <f t="shared" si="229"/>
        <v>0</v>
      </c>
      <c r="BJ129" s="416">
        <f t="shared" si="229"/>
        <v>0</v>
      </c>
      <c r="BK129" s="416">
        <f t="shared" si="229"/>
        <v>0</v>
      </c>
      <c r="BL129" s="416">
        <f t="shared" si="229"/>
        <v>0</v>
      </c>
      <c r="BM129" s="451">
        <f t="shared" si="229"/>
        <v>384197.19202711596</v>
      </c>
      <c r="BO129" s="704"/>
      <c r="BP129" s="450" t="s">
        <v>50</v>
      </c>
      <c r="BQ129" s="415">
        <f t="shared" ref="BQ129:CI129" si="230">BQ77+BQ93+BQ109</f>
        <v>0</v>
      </c>
      <c r="BR129" s="415">
        <f t="shared" si="230"/>
        <v>0</v>
      </c>
      <c r="BS129" s="415">
        <f t="shared" si="230"/>
        <v>0</v>
      </c>
      <c r="BT129" s="415">
        <f t="shared" si="230"/>
        <v>0</v>
      </c>
      <c r="BU129" s="415">
        <f t="shared" si="230"/>
        <v>0</v>
      </c>
      <c r="BV129" s="415">
        <f t="shared" si="230"/>
        <v>0</v>
      </c>
      <c r="BW129" s="415">
        <f t="shared" si="230"/>
        <v>0</v>
      </c>
      <c r="BX129" s="415">
        <f t="shared" si="230"/>
        <v>0</v>
      </c>
      <c r="BY129" s="415">
        <f t="shared" si="230"/>
        <v>0</v>
      </c>
      <c r="BZ129" s="415">
        <f t="shared" si="230"/>
        <v>0</v>
      </c>
      <c r="CA129" s="415">
        <f t="shared" si="230"/>
        <v>0</v>
      </c>
      <c r="CB129" s="416">
        <f t="shared" si="230"/>
        <v>0</v>
      </c>
      <c r="CC129" s="416">
        <f t="shared" si="230"/>
        <v>0</v>
      </c>
      <c r="CD129" s="416">
        <f t="shared" si="230"/>
        <v>0</v>
      </c>
      <c r="CE129" s="416">
        <f t="shared" si="230"/>
        <v>0</v>
      </c>
      <c r="CF129" s="416">
        <f t="shared" si="230"/>
        <v>0</v>
      </c>
      <c r="CG129" s="416">
        <f t="shared" si="230"/>
        <v>0</v>
      </c>
      <c r="CH129" s="416">
        <f t="shared" si="230"/>
        <v>0</v>
      </c>
      <c r="CI129" s="451">
        <f t="shared" si="230"/>
        <v>0</v>
      </c>
    </row>
    <row r="130" spans="1:87" s="170" customFormat="1" x14ac:dyDescent="0.25">
      <c r="A130" s="704"/>
      <c r="B130" s="450" t="s">
        <v>49</v>
      </c>
      <c r="C130" s="415">
        <f t="shared" ref="C130:U130" si="231">C78+C94+C110</f>
        <v>0</v>
      </c>
      <c r="D130" s="415">
        <f t="shared" si="231"/>
        <v>0</v>
      </c>
      <c r="E130" s="415">
        <f t="shared" si="231"/>
        <v>0</v>
      </c>
      <c r="F130" s="415">
        <f t="shared" si="231"/>
        <v>0</v>
      </c>
      <c r="G130" s="415">
        <f t="shared" si="231"/>
        <v>0</v>
      </c>
      <c r="H130" s="415">
        <f t="shared" si="231"/>
        <v>0</v>
      </c>
      <c r="I130" s="415">
        <f t="shared" si="231"/>
        <v>0</v>
      </c>
      <c r="J130" s="415">
        <f t="shared" si="231"/>
        <v>0</v>
      </c>
      <c r="K130" s="415">
        <f t="shared" si="231"/>
        <v>0</v>
      </c>
      <c r="L130" s="415">
        <f t="shared" si="231"/>
        <v>0</v>
      </c>
      <c r="M130" s="415">
        <f t="shared" si="231"/>
        <v>0</v>
      </c>
      <c r="N130" s="416">
        <f t="shared" si="231"/>
        <v>0</v>
      </c>
      <c r="O130" s="416">
        <f t="shared" si="231"/>
        <v>0</v>
      </c>
      <c r="P130" s="416">
        <f t="shared" si="231"/>
        <v>0</v>
      </c>
      <c r="Q130" s="416">
        <f t="shared" si="231"/>
        <v>0</v>
      </c>
      <c r="R130" s="416">
        <f t="shared" si="231"/>
        <v>0</v>
      </c>
      <c r="S130" s="416">
        <f t="shared" si="231"/>
        <v>0</v>
      </c>
      <c r="T130" s="416">
        <f t="shared" si="231"/>
        <v>0</v>
      </c>
      <c r="U130" s="451">
        <f t="shared" si="231"/>
        <v>0</v>
      </c>
      <c r="W130" s="704"/>
      <c r="X130" s="450" t="s">
        <v>49</v>
      </c>
      <c r="Y130" s="415">
        <f t="shared" ref="Y130:AQ130" si="232">Y78+Y94+Y110</f>
        <v>0</v>
      </c>
      <c r="Z130" s="415">
        <f t="shared" si="232"/>
        <v>0</v>
      </c>
      <c r="AA130" s="415">
        <f t="shared" si="232"/>
        <v>0</v>
      </c>
      <c r="AB130" s="415">
        <f t="shared" si="232"/>
        <v>0</v>
      </c>
      <c r="AC130" s="415">
        <f t="shared" si="232"/>
        <v>243158.14459769963</v>
      </c>
      <c r="AD130" s="415">
        <f t="shared" si="232"/>
        <v>0</v>
      </c>
      <c r="AE130" s="415">
        <f t="shared" si="232"/>
        <v>0</v>
      </c>
      <c r="AF130" s="415">
        <f t="shared" si="232"/>
        <v>0</v>
      </c>
      <c r="AG130" s="415">
        <f t="shared" si="232"/>
        <v>0</v>
      </c>
      <c r="AH130" s="415">
        <f t="shared" si="232"/>
        <v>0</v>
      </c>
      <c r="AI130" s="415">
        <f t="shared" si="232"/>
        <v>9648.717742595687</v>
      </c>
      <c r="AJ130" s="416">
        <f t="shared" si="232"/>
        <v>119934.71691323626</v>
      </c>
      <c r="AK130" s="416">
        <f t="shared" si="232"/>
        <v>0</v>
      </c>
      <c r="AL130" s="416">
        <f t="shared" si="232"/>
        <v>0</v>
      </c>
      <c r="AM130" s="416">
        <f t="shared" si="232"/>
        <v>0</v>
      </c>
      <c r="AN130" s="416">
        <f t="shared" si="232"/>
        <v>0</v>
      </c>
      <c r="AO130" s="416">
        <f t="shared" si="232"/>
        <v>0</v>
      </c>
      <c r="AP130" s="416">
        <f t="shared" si="232"/>
        <v>0</v>
      </c>
      <c r="AQ130" s="451">
        <f t="shared" si="232"/>
        <v>372741.57925353158</v>
      </c>
      <c r="AS130" s="704"/>
      <c r="AT130" s="450" t="s">
        <v>49</v>
      </c>
      <c r="AU130" s="415">
        <f t="shared" ref="AU130:BM130" si="233">AU78+AU94+AU110</f>
        <v>0</v>
      </c>
      <c r="AV130" s="415">
        <f t="shared" si="233"/>
        <v>0</v>
      </c>
      <c r="AW130" s="415">
        <f t="shared" si="233"/>
        <v>0</v>
      </c>
      <c r="AX130" s="415">
        <f t="shared" si="233"/>
        <v>0</v>
      </c>
      <c r="AY130" s="415">
        <f t="shared" si="233"/>
        <v>0</v>
      </c>
      <c r="AZ130" s="415">
        <f t="shared" si="233"/>
        <v>0</v>
      </c>
      <c r="BA130" s="415">
        <f t="shared" si="233"/>
        <v>0</v>
      </c>
      <c r="BB130" s="415">
        <f t="shared" si="233"/>
        <v>0</v>
      </c>
      <c r="BC130" s="415">
        <f t="shared" si="233"/>
        <v>0</v>
      </c>
      <c r="BD130" s="415">
        <f t="shared" si="233"/>
        <v>0</v>
      </c>
      <c r="BE130" s="415">
        <f t="shared" si="233"/>
        <v>0</v>
      </c>
      <c r="BF130" s="416">
        <f t="shared" si="233"/>
        <v>0</v>
      </c>
      <c r="BG130" s="416">
        <f t="shared" si="233"/>
        <v>0</v>
      </c>
      <c r="BH130" s="416">
        <f t="shared" si="233"/>
        <v>0</v>
      </c>
      <c r="BI130" s="416">
        <f t="shared" si="233"/>
        <v>0</v>
      </c>
      <c r="BJ130" s="416">
        <f t="shared" si="233"/>
        <v>0</v>
      </c>
      <c r="BK130" s="416">
        <f t="shared" si="233"/>
        <v>0</v>
      </c>
      <c r="BL130" s="416">
        <f t="shared" si="233"/>
        <v>0</v>
      </c>
      <c r="BM130" s="451">
        <f t="shared" si="233"/>
        <v>0</v>
      </c>
      <c r="BO130" s="704"/>
      <c r="BP130" s="450" t="s">
        <v>49</v>
      </c>
      <c r="BQ130" s="415">
        <f t="shared" ref="BQ130:CI130" si="234">BQ78+BQ94+BQ110</f>
        <v>0</v>
      </c>
      <c r="BR130" s="415">
        <f t="shared" si="234"/>
        <v>0</v>
      </c>
      <c r="BS130" s="415">
        <f t="shared" si="234"/>
        <v>0</v>
      </c>
      <c r="BT130" s="415">
        <f t="shared" si="234"/>
        <v>0</v>
      </c>
      <c r="BU130" s="415">
        <f t="shared" si="234"/>
        <v>0</v>
      </c>
      <c r="BV130" s="415">
        <f t="shared" si="234"/>
        <v>0</v>
      </c>
      <c r="BW130" s="415">
        <f t="shared" si="234"/>
        <v>0</v>
      </c>
      <c r="BX130" s="415">
        <f t="shared" si="234"/>
        <v>0</v>
      </c>
      <c r="BY130" s="415">
        <f t="shared" si="234"/>
        <v>0</v>
      </c>
      <c r="BZ130" s="415">
        <f t="shared" si="234"/>
        <v>0</v>
      </c>
      <c r="CA130" s="415">
        <f t="shared" si="234"/>
        <v>0</v>
      </c>
      <c r="CB130" s="416">
        <f t="shared" si="234"/>
        <v>0</v>
      </c>
      <c r="CC130" s="416">
        <f t="shared" si="234"/>
        <v>0</v>
      </c>
      <c r="CD130" s="416">
        <f t="shared" si="234"/>
        <v>0</v>
      </c>
      <c r="CE130" s="416">
        <f t="shared" si="234"/>
        <v>0</v>
      </c>
      <c r="CF130" s="416">
        <f t="shared" si="234"/>
        <v>0</v>
      </c>
      <c r="CG130" s="416">
        <f t="shared" si="234"/>
        <v>0</v>
      </c>
      <c r="CH130" s="416">
        <f t="shared" si="234"/>
        <v>0</v>
      </c>
      <c r="CI130" s="451">
        <f t="shared" si="234"/>
        <v>0</v>
      </c>
    </row>
    <row r="131" spans="1:87" s="170" customFormat="1" x14ac:dyDescent="0.25">
      <c r="A131" s="704"/>
      <c r="B131" s="450" t="s">
        <v>48</v>
      </c>
      <c r="C131" s="415">
        <f t="shared" ref="C131:U131" si="235">C79+C95+C111</f>
        <v>0</v>
      </c>
      <c r="D131" s="415">
        <f t="shared" si="235"/>
        <v>0</v>
      </c>
      <c r="E131" s="415">
        <f t="shared" si="235"/>
        <v>0</v>
      </c>
      <c r="F131" s="415">
        <f t="shared" si="235"/>
        <v>0</v>
      </c>
      <c r="G131" s="415">
        <f t="shared" si="235"/>
        <v>0</v>
      </c>
      <c r="H131" s="415">
        <f t="shared" si="235"/>
        <v>0</v>
      </c>
      <c r="I131" s="415">
        <f t="shared" si="235"/>
        <v>169668.90358132019</v>
      </c>
      <c r="J131" s="415">
        <f t="shared" si="235"/>
        <v>0</v>
      </c>
      <c r="K131" s="415">
        <f t="shared" si="235"/>
        <v>0</v>
      </c>
      <c r="L131" s="415">
        <f t="shared" si="235"/>
        <v>0</v>
      </c>
      <c r="M131" s="415">
        <f t="shared" si="235"/>
        <v>6732.6034382289354</v>
      </c>
      <c r="N131" s="416">
        <f t="shared" si="235"/>
        <v>83687.066923759223</v>
      </c>
      <c r="O131" s="416">
        <f t="shared" si="235"/>
        <v>0</v>
      </c>
      <c r="P131" s="416">
        <f t="shared" si="235"/>
        <v>0</v>
      </c>
      <c r="Q131" s="416">
        <f t="shared" si="235"/>
        <v>0</v>
      </c>
      <c r="R131" s="416">
        <f t="shared" si="235"/>
        <v>0</v>
      </c>
      <c r="S131" s="416">
        <f t="shared" si="235"/>
        <v>0</v>
      </c>
      <c r="T131" s="416">
        <f t="shared" si="235"/>
        <v>0</v>
      </c>
      <c r="U131" s="451">
        <f t="shared" si="235"/>
        <v>260088.57394330832</v>
      </c>
      <c r="W131" s="704"/>
      <c r="X131" s="450" t="s">
        <v>48</v>
      </c>
      <c r="Y131" s="415">
        <f t="shared" ref="Y131:AQ131" si="236">Y79+Y95+Y111</f>
        <v>0</v>
      </c>
      <c r="Z131" s="415">
        <f t="shared" si="236"/>
        <v>0</v>
      </c>
      <c r="AA131" s="415">
        <f t="shared" si="236"/>
        <v>0</v>
      </c>
      <c r="AB131" s="415">
        <f t="shared" si="236"/>
        <v>0</v>
      </c>
      <c r="AC131" s="415">
        <f t="shared" si="236"/>
        <v>217687.30646437226</v>
      </c>
      <c r="AD131" s="415">
        <f t="shared" si="236"/>
        <v>0</v>
      </c>
      <c r="AE131" s="415">
        <f t="shared" si="236"/>
        <v>228951.82960227298</v>
      </c>
      <c r="AF131" s="415">
        <f t="shared" si="236"/>
        <v>0</v>
      </c>
      <c r="AG131" s="415">
        <f t="shared" si="236"/>
        <v>0</v>
      </c>
      <c r="AH131" s="415">
        <f t="shared" si="236"/>
        <v>274433.20155783632</v>
      </c>
      <c r="AI131" s="415">
        <f t="shared" si="236"/>
        <v>28612.751052378702</v>
      </c>
      <c r="AJ131" s="416">
        <f t="shared" si="236"/>
        <v>355659.92177658627</v>
      </c>
      <c r="AK131" s="416">
        <f t="shared" si="236"/>
        <v>0</v>
      </c>
      <c r="AL131" s="416">
        <f t="shared" si="236"/>
        <v>0</v>
      </c>
      <c r="AM131" s="416">
        <f t="shared" si="236"/>
        <v>0</v>
      </c>
      <c r="AN131" s="416">
        <f t="shared" si="236"/>
        <v>0</v>
      </c>
      <c r="AO131" s="416">
        <f t="shared" si="236"/>
        <v>0</v>
      </c>
      <c r="AP131" s="416">
        <f t="shared" si="236"/>
        <v>0</v>
      </c>
      <c r="AQ131" s="451">
        <f t="shared" si="236"/>
        <v>1105345.0104534465</v>
      </c>
      <c r="AS131" s="704"/>
      <c r="AT131" s="450" t="s">
        <v>48</v>
      </c>
      <c r="AU131" s="415">
        <f t="shared" ref="AU131:BM131" si="237">AU79+AU95+AU111</f>
        <v>0</v>
      </c>
      <c r="AV131" s="415">
        <f t="shared" si="237"/>
        <v>0</v>
      </c>
      <c r="AW131" s="415">
        <f t="shared" si="237"/>
        <v>0</v>
      </c>
      <c r="AX131" s="415">
        <f t="shared" si="237"/>
        <v>0</v>
      </c>
      <c r="AY131" s="415">
        <f t="shared" si="237"/>
        <v>0</v>
      </c>
      <c r="AZ131" s="415">
        <f t="shared" si="237"/>
        <v>0</v>
      </c>
      <c r="BA131" s="415">
        <f t="shared" si="237"/>
        <v>53058.073286457606</v>
      </c>
      <c r="BB131" s="415">
        <f t="shared" si="237"/>
        <v>0</v>
      </c>
      <c r="BC131" s="415">
        <f t="shared" si="237"/>
        <v>0</v>
      </c>
      <c r="BD131" s="415">
        <f t="shared" si="237"/>
        <v>0</v>
      </c>
      <c r="BE131" s="415">
        <f t="shared" si="237"/>
        <v>2105.3885484855314</v>
      </c>
      <c r="BF131" s="416">
        <f t="shared" si="237"/>
        <v>26170.231764604589</v>
      </c>
      <c r="BG131" s="416">
        <f t="shared" si="237"/>
        <v>0</v>
      </c>
      <c r="BH131" s="416">
        <f t="shared" si="237"/>
        <v>0</v>
      </c>
      <c r="BI131" s="416">
        <f t="shared" si="237"/>
        <v>0</v>
      </c>
      <c r="BJ131" s="416">
        <f t="shared" si="237"/>
        <v>0</v>
      </c>
      <c r="BK131" s="416">
        <f t="shared" si="237"/>
        <v>0</v>
      </c>
      <c r="BL131" s="416">
        <f t="shared" si="237"/>
        <v>0</v>
      </c>
      <c r="BM131" s="451">
        <f t="shared" si="237"/>
        <v>81333.693599547725</v>
      </c>
      <c r="BO131" s="704"/>
      <c r="BP131" s="450" t="s">
        <v>48</v>
      </c>
      <c r="BQ131" s="415">
        <f t="shared" ref="BQ131:CI131" si="238">BQ79+BQ95+BQ111</f>
        <v>0</v>
      </c>
      <c r="BR131" s="415">
        <f t="shared" si="238"/>
        <v>0</v>
      </c>
      <c r="BS131" s="415">
        <f t="shared" si="238"/>
        <v>0</v>
      </c>
      <c r="BT131" s="415">
        <f t="shared" si="238"/>
        <v>0</v>
      </c>
      <c r="BU131" s="415">
        <f t="shared" si="238"/>
        <v>0</v>
      </c>
      <c r="BV131" s="415">
        <f t="shared" si="238"/>
        <v>0</v>
      </c>
      <c r="BW131" s="415">
        <f t="shared" si="238"/>
        <v>0</v>
      </c>
      <c r="BX131" s="415">
        <f t="shared" si="238"/>
        <v>0</v>
      </c>
      <c r="BY131" s="415">
        <f t="shared" si="238"/>
        <v>0</v>
      </c>
      <c r="BZ131" s="415">
        <f t="shared" si="238"/>
        <v>0</v>
      </c>
      <c r="CA131" s="415">
        <f t="shared" si="238"/>
        <v>0</v>
      </c>
      <c r="CB131" s="416">
        <f t="shared" si="238"/>
        <v>0</v>
      </c>
      <c r="CC131" s="416">
        <f t="shared" si="238"/>
        <v>0</v>
      </c>
      <c r="CD131" s="416">
        <f t="shared" si="238"/>
        <v>0</v>
      </c>
      <c r="CE131" s="416">
        <f t="shared" si="238"/>
        <v>0</v>
      </c>
      <c r="CF131" s="416">
        <f t="shared" si="238"/>
        <v>0</v>
      </c>
      <c r="CG131" s="416">
        <f t="shared" si="238"/>
        <v>0</v>
      </c>
      <c r="CH131" s="416">
        <f t="shared" si="238"/>
        <v>0</v>
      </c>
      <c r="CI131" s="451">
        <f t="shared" si="238"/>
        <v>0</v>
      </c>
    </row>
    <row r="132" spans="1:87" s="170" customFormat="1" x14ac:dyDescent="0.25">
      <c r="A132" s="704"/>
      <c r="B132" s="450" t="s">
        <v>47</v>
      </c>
      <c r="C132" s="415">
        <f t="shared" ref="C132:U132" si="239">C80+C96+C112</f>
        <v>0</v>
      </c>
      <c r="D132" s="415">
        <f t="shared" si="239"/>
        <v>0</v>
      </c>
      <c r="E132" s="415">
        <f t="shared" si="239"/>
        <v>0</v>
      </c>
      <c r="F132" s="415">
        <f t="shared" si="239"/>
        <v>0</v>
      </c>
      <c r="G132" s="415">
        <f t="shared" si="239"/>
        <v>0</v>
      </c>
      <c r="H132" s="415">
        <f t="shared" si="239"/>
        <v>0</v>
      </c>
      <c r="I132" s="415">
        <f t="shared" si="239"/>
        <v>191434.72418185521</v>
      </c>
      <c r="J132" s="415">
        <f t="shared" si="239"/>
        <v>0</v>
      </c>
      <c r="K132" s="415">
        <f t="shared" si="239"/>
        <v>0</v>
      </c>
      <c r="L132" s="415">
        <f t="shared" si="239"/>
        <v>0</v>
      </c>
      <c r="M132" s="415">
        <f t="shared" si="239"/>
        <v>7596.2893318600027</v>
      </c>
      <c r="N132" s="416">
        <f t="shared" si="239"/>
        <v>94422.786002502951</v>
      </c>
      <c r="O132" s="416">
        <f t="shared" si="239"/>
        <v>0</v>
      </c>
      <c r="P132" s="416">
        <f t="shared" si="239"/>
        <v>0</v>
      </c>
      <c r="Q132" s="416">
        <f t="shared" si="239"/>
        <v>0</v>
      </c>
      <c r="R132" s="416">
        <f t="shared" si="239"/>
        <v>0</v>
      </c>
      <c r="S132" s="416">
        <f t="shared" si="239"/>
        <v>0</v>
      </c>
      <c r="T132" s="416">
        <f t="shared" si="239"/>
        <v>0</v>
      </c>
      <c r="U132" s="451">
        <f t="shared" si="239"/>
        <v>293453.79951621813</v>
      </c>
      <c r="W132" s="704"/>
      <c r="X132" s="450" t="s">
        <v>47</v>
      </c>
      <c r="Y132" s="415">
        <f t="shared" ref="Y132:AQ132" si="240">Y80+Y96+Y112</f>
        <v>0</v>
      </c>
      <c r="Z132" s="415">
        <f t="shared" si="240"/>
        <v>0</v>
      </c>
      <c r="AA132" s="415">
        <f t="shared" si="240"/>
        <v>0</v>
      </c>
      <c r="AB132" s="415">
        <f t="shared" si="240"/>
        <v>50375.540063857487</v>
      </c>
      <c r="AC132" s="415">
        <f t="shared" si="240"/>
        <v>1926148.8007002277</v>
      </c>
      <c r="AD132" s="415">
        <f t="shared" si="240"/>
        <v>0</v>
      </c>
      <c r="AE132" s="415">
        <f t="shared" si="240"/>
        <v>-191434.72418185521</v>
      </c>
      <c r="AF132" s="415">
        <f t="shared" si="240"/>
        <v>412149.80113268294</v>
      </c>
      <c r="AG132" s="415">
        <f t="shared" si="240"/>
        <v>0</v>
      </c>
      <c r="AH132" s="415">
        <f t="shared" si="240"/>
        <v>0</v>
      </c>
      <c r="AI132" s="415">
        <f t="shared" si="240"/>
        <v>87188.290523899108</v>
      </c>
      <c r="AJ132" s="416">
        <f t="shared" si="240"/>
        <v>1083760.8914570375</v>
      </c>
      <c r="AK132" s="416">
        <f t="shared" si="240"/>
        <v>0</v>
      </c>
      <c r="AL132" s="416">
        <f t="shared" si="240"/>
        <v>0</v>
      </c>
      <c r="AM132" s="416">
        <f t="shared" si="240"/>
        <v>0</v>
      </c>
      <c r="AN132" s="416">
        <f t="shared" si="240"/>
        <v>0</v>
      </c>
      <c r="AO132" s="416">
        <f t="shared" si="240"/>
        <v>0</v>
      </c>
      <c r="AP132" s="416">
        <f t="shared" si="240"/>
        <v>0</v>
      </c>
      <c r="AQ132" s="451">
        <f t="shared" si="240"/>
        <v>3368188.5996958502</v>
      </c>
      <c r="AS132" s="704"/>
      <c r="AT132" s="450" t="s">
        <v>47</v>
      </c>
      <c r="AU132" s="415">
        <f t="shared" ref="AU132:BM132" si="241">AU80+AU96+AU112</f>
        <v>0</v>
      </c>
      <c r="AV132" s="415">
        <f t="shared" si="241"/>
        <v>0</v>
      </c>
      <c r="AW132" s="415">
        <f t="shared" si="241"/>
        <v>0</v>
      </c>
      <c r="AX132" s="415">
        <f t="shared" si="241"/>
        <v>0</v>
      </c>
      <c r="AY132" s="415">
        <f t="shared" si="241"/>
        <v>0</v>
      </c>
      <c r="AZ132" s="415">
        <f t="shared" si="241"/>
        <v>0</v>
      </c>
      <c r="BA132" s="415">
        <f t="shared" si="241"/>
        <v>0</v>
      </c>
      <c r="BB132" s="415">
        <f t="shared" si="241"/>
        <v>0</v>
      </c>
      <c r="BC132" s="415">
        <f t="shared" si="241"/>
        <v>0</v>
      </c>
      <c r="BD132" s="415">
        <f t="shared" si="241"/>
        <v>0</v>
      </c>
      <c r="BE132" s="415">
        <f t="shared" si="241"/>
        <v>0</v>
      </c>
      <c r="BF132" s="416">
        <f t="shared" si="241"/>
        <v>0</v>
      </c>
      <c r="BG132" s="416">
        <f t="shared" si="241"/>
        <v>0</v>
      </c>
      <c r="BH132" s="416">
        <f t="shared" si="241"/>
        <v>0</v>
      </c>
      <c r="BI132" s="416">
        <f t="shared" si="241"/>
        <v>0</v>
      </c>
      <c r="BJ132" s="416">
        <f t="shared" si="241"/>
        <v>0</v>
      </c>
      <c r="BK132" s="416">
        <f t="shared" si="241"/>
        <v>0</v>
      </c>
      <c r="BL132" s="416">
        <f t="shared" si="241"/>
        <v>0</v>
      </c>
      <c r="BM132" s="451">
        <f t="shared" si="241"/>
        <v>0</v>
      </c>
      <c r="BO132" s="704"/>
      <c r="BP132" s="450" t="s">
        <v>47</v>
      </c>
      <c r="BQ132" s="415">
        <f t="shared" ref="BQ132:CI132" si="242">BQ80+BQ96+BQ112</f>
        <v>0</v>
      </c>
      <c r="BR132" s="415">
        <f t="shared" si="242"/>
        <v>0</v>
      </c>
      <c r="BS132" s="415">
        <f t="shared" si="242"/>
        <v>0</v>
      </c>
      <c r="BT132" s="415">
        <f t="shared" si="242"/>
        <v>0</v>
      </c>
      <c r="BU132" s="415">
        <f t="shared" si="242"/>
        <v>0</v>
      </c>
      <c r="BV132" s="415">
        <f t="shared" si="242"/>
        <v>0</v>
      </c>
      <c r="BW132" s="415">
        <f t="shared" si="242"/>
        <v>0</v>
      </c>
      <c r="BX132" s="415">
        <f t="shared" si="242"/>
        <v>0</v>
      </c>
      <c r="BY132" s="415">
        <f t="shared" si="242"/>
        <v>0</v>
      </c>
      <c r="BZ132" s="415">
        <f t="shared" si="242"/>
        <v>0</v>
      </c>
      <c r="CA132" s="415">
        <f t="shared" si="242"/>
        <v>0</v>
      </c>
      <c r="CB132" s="416">
        <f t="shared" si="242"/>
        <v>0</v>
      </c>
      <c r="CC132" s="416">
        <f t="shared" si="242"/>
        <v>0</v>
      </c>
      <c r="CD132" s="416">
        <f t="shared" si="242"/>
        <v>0</v>
      </c>
      <c r="CE132" s="416">
        <f t="shared" si="242"/>
        <v>0</v>
      </c>
      <c r="CF132" s="416">
        <f t="shared" si="242"/>
        <v>0</v>
      </c>
      <c r="CG132" s="416">
        <f t="shared" si="242"/>
        <v>0</v>
      </c>
      <c r="CH132" s="416">
        <f t="shared" si="242"/>
        <v>0</v>
      </c>
      <c r="CI132" s="451">
        <f t="shared" si="242"/>
        <v>0</v>
      </c>
    </row>
    <row r="133" spans="1:87" s="170" customFormat="1" x14ac:dyDescent="0.25">
      <c r="A133" s="704"/>
      <c r="B133" s="450" t="s">
        <v>46</v>
      </c>
      <c r="C133" s="415">
        <f t="shared" ref="C133:U133" si="243">C81+C97+C113</f>
        <v>0</v>
      </c>
      <c r="D133" s="415">
        <f t="shared" si="243"/>
        <v>0</v>
      </c>
      <c r="E133" s="415">
        <f t="shared" si="243"/>
        <v>182039.24416206789</v>
      </c>
      <c r="F133" s="415">
        <f t="shared" si="243"/>
        <v>0</v>
      </c>
      <c r="G133" s="415">
        <f t="shared" si="243"/>
        <v>0</v>
      </c>
      <c r="H133" s="415">
        <f t="shared" si="243"/>
        <v>0</v>
      </c>
      <c r="I133" s="415">
        <f t="shared" si="243"/>
        <v>0</v>
      </c>
      <c r="J133" s="415">
        <f t="shared" si="243"/>
        <v>0</v>
      </c>
      <c r="K133" s="415">
        <f t="shared" si="243"/>
        <v>0</v>
      </c>
      <c r="L133" s="415">
        <f t="shared" si="243"/>
        <v>0</v>
      </c>
      <c r="M133" s="415">
        <f t="shared" si="243"/>
        <v>7223.4688576903609</v>
      </c>
      <c r="N133" s="416">
        <f t="shared" si="243"/>
        <v>89788.582865686403</v>
      </c>
      <c r="O133" s="416">
        <f t="shared" si="243"/>
        <v>0</v>
      </c>
      <c r="P133" s="416">
        <f t="shared" si="243"/>
        <v>0</v>
      </c>
      <c r="Q133" s="416">
        <f t="shared" si="243"/>
        <v>0</v>
      </c>
      <c r="R133" s="416">
        <f t="shared" si="243"/>
        <v>0</v>
      </c>
      <c r="S133" s="416">
        <f t="shared" si="243"/>
        <v>0</v>
      </c>
      <c r="T133" s="416">
        <f t="shared" si="243"/>
        <v>0</v>
      </c>
      <c r="U133" s="451">
        <f t="shared" si="243"/>
        <v>279051.29588544468</v>
      </c>
      <c r="W133" s="704"/>
      <c r="X133" s="450" t="s">
        <v>46</v>
      </c>
      <c r="Y133" s="415">
        <f t="shared" ref="Y133:AQ133" si="244">Y81+Y97+Y113</f>
        <v>0</v>
      </c>
      <c r="Z133" s="415">
        <f t="shared" si="244"/>
        <v>0</v>
      </c>
      <c r="AA133" s="415">
        <f t="shared" si="244"/>
        <v>27956.281883458352</v>
      </c>
      <c r="AB133" s="415">
        <f t="shared" si="244"/>
        <v>0</v>
      </c>
      <c r="AC133" s="415">
        <f t="shared" si="244"/>
        <v>5388.8759116730225</v>
      </c>
      <c r="AD133" s="415">
        <f t="shared" si="244"/>
        <v>13437.798327610759</v>
      </c>
      <c r="AE133" s="415">
        <f t="shared" si="244"/>
        <v>1812949.3378516599</v>
      </c>
      <c r="AF133" s="415">
        <f t="shared" si="244"/>
        <v>0</v>
      </c>
      <c r="AG133" s="415">
        <f t="shared" si="244"/>
        <v>0</v>
      </c>
      <c r="AH133" s="415">
        <f t="shared" si="244"/>
        <v>0</v>
      </c>
      <c r="AI133" s="415">
        <f t="shared" si="244"/>
        <v>73795.726690697687</v>
      </c>
      <c r="AJ133" s="416">
        <f t="shared" si="244"/>
        <v>917289.71933574078</v>
      </c>
      <c r="AK133" s="416">
        <f t="shared" si="244"/>
        <v>0</v>
      </c>
      <c r="AL133" s="416">
        <f t="shared" si="244"/>
        <v>0</v>
      </c>
      <c r="AM133" s="416">
        <f t="shared" si="244"/>
        <v>0</v>
      </c>
      <c r="AN133" s="416">
        <f t="shared" si="244"/>
        <v>0</v>
      </c>
      <c r="AO133" s="416">
        <f t="shared" si="244"/>
        <v>0</v>
      </c>
      <c r="AP133" s="416">
        <f t="shared" si="244"/>
        <v>0</v>
      </c>
      <c r="AQ133" s="451">
        <f t="shared" si="244"/>
        <v>2850817.7400008403</v>
      </c>
      <c r="AS133" s="704"/>
      <c r="AT133" s="450" t="s">
        <v>46</v>
      </c>
      <c r="AU133" s="415">
        <f t="shared" ref="AU133:BM133" si="245">AU81+AU97+AU113</f>
        <v>0</v>
      </c>
      <c r="AV133" s="415">
        <f t="shared" si="245"/>
        <v>0</v>
      </c>
      <c r="AW133" s="415">
        <f t="shared" si="245"/>
        <v>738209.86249233515</v>
      </c>
      <c r="AX133" s="415">
        <f t="shared" si="245"/>
        <v>0</v>
      </c>
      <c r="AY133" s="415">
        <f t="shared" si="245"/>
        <v>0</v>
      </c>
      <c r="AZ133" s="415">
        <f t="shared" si="245"/>
        <v>0</v>
      </c>
      <c r="BA133" s="415">
        <f t="shared" si="245"/>
        <v>0</v>
      </c>
      <c r="BB133" s="415">
        <f t="shared" si="245"/>
        <v>0</v>
      </c>
      <c r="BC133" s="415">
        <f t="shared" si="245"/>
        <v>0</v>
      </c>
      <c r="BD133" s="415">
        <f t="shared" si="245"/>
        <v>0</v>
      </c>
      <c r="BE133" s="415">
        <f t="shared" si="245"/>
        <v>29292.78231569588</v>
      </c>
      <c r="BF133" s="416">
        <f t="shared" si="245"/>
        <v>364112.79180905089</v>
      </c>
      <c r="BG133" s="416">
        <f t="shared" si="245"/>
        <v>0</v>
      </c>
      <c r="BH133" s="416">
        <f t="shared" si="245"/>
        <v>0</v>
      </c>
      <c r="BI133" s="416">
        <f t="shared" si="245"/>
        <v>0</v>
      </c>
      <c r="BJ133" s="416">
        <f t="shared" si="245"/>
        <v>0</v>
      </c>
      <c r="BK133" s="416">
        <f t="shared" si="245"/>
        <v>0</v>
      </c>
      <c r="BL133" s="416">
        <f t="shared" si="245"/>
        <v>0</v>
      </c>
      <c r="BM133" s="451">
        <f t="shared" si="245"/>
        <v>1131615.436617082</v>
      </c>
      <c r="BO133" s="704"/>
      <c r="BP133" s="450" t="s">
        <v>46</v>
      </c>
      <c r="BQ133" s="415">
        <f t="shared" ref="BQ133:CI133" si="246">BQ81+BQ97+BQ113</f>
        <v>0</v>
      </c>
      <c r="BR133" s="415">
        <f t="shared" si="246"/>
        <v>0</v>
      </c>
      <c r="BS133" s="415">
        <f t="shared" si="246"/>
        <v>0</v>
      </c>
      <c r="BT133" s="415">
        <f t="shared" si="246"/>
        <v>0</v>
      </c>
      <c r="BU133" s="415">
        <f t="shared" si="246"/>
        <v>0</v>
      </c>
      <c r="BV133" s="415">
        <f t="shared" si="246"/>
        <v>0</v>
      </c>
      <c r="BW133" s="415">
        <f t="shared" si="246"/>
        <v>0</v>
      </c>
      <c r="BX133" s="415">
        <f t="shared" si="246"/>
        <v>0</v>
      </c>
      <c r="BY133" s="415">
        <f t="shared" si="246"/>
        <v>0</v>
      </c>
      <c r="BZ133" s="415">
        <f t="shared" si="246"/>
        <v>0</v>
      </c>
      <c r="CA133" s="415">
        <f t="shared" si="246"/>
        <v>0</v>
      </c>
      <c r="CB133" s="416">
        <f t="shared" si="246"/>
        <v>0</v>
      </c>
      <c r="CC133" s="416">
        <f t="shared" si="246"/>
        <v>0</v>
      </c>
      <c r="CD133" s="416">
        <f t="shared" si="246"/>
        <v>0</v>
      </c>
      <c r="CE133" s="416">
        <f t="shared" si="246"/>
        <v>0</v>
      </c>
      <c r="CF133" s="416">
        <f t="shared" si="246"/>
        <v>0</v>
      </c>
      <c r="CG133" s="416">
        <f t="shared" si="246"/>
        <v>0</v>
      </c>
      <c r="CH133" s="416">
        <f t="shared" si="246"/>
        <v>0</v>
      </c>
      <c r="CI133" s="451">
        <f t="shared" si="246"/>
        <v>0</v>
      </c>
    </row>
    <row r="134" spans="1:87" s="170" customFormat="1" ht="15.75" thickBot="1" x14ac:dyDescent="0.3">
      <c r="A134" s="705"/>
      <c r="B134" s="452" t="s">
        <v>45</v>
      </c>
      <c r="C134" s="453">
        <f t="shared" ref="C134:U134" si="247">C82+C98+C114</f>
        <v>0</v>
      </c>
      <c r="D134" s="453">
        <f t="shared" si="247"/>
        <v>0</v>
      </c>
      <c r="E134" s="453">
        <f t="shared" si="247"/>
        <v>0</v>
      </c>
      <c r="F134" s="453">
        <f t="shared" si="247"/>
        <v>0</v>
      </c>
      <c r="G134" s="453">
        <f t="shared" si="247"/>
        <v>0</v>
      </c>
      <c r="H134" s="453">
        <f t="shared" si="247"/>
        <v>0</v>
      </c>
      <c r="I134" s="453">
        <f t="shared" si="247"/>
        <v>0</v>
      </c>
      <c r="J134" s="453">
        <f t="shared" si="247"/>
        <v>0</v>
      </c>
      <c r="K134" s="453">
        <f t="shared" si="247"/>
        <v>0</v>
      </c>
      <c r="L134" s="453">
        <f t="shared" si="247"/>
        <v>0</v>
      </c>
      <c r="M134" s="453">
        <f t="shared" si="247"/>
        <v>0</v>
      </c>
      <c r="N134" s="454">
        <f t="shared" si="247"/>
        <v>0</v>
      </c>
      <c r="O134" s="454">
        <f t="shared" si="247"/>
        <v>0</v>
      </c>
      <c r="P134" s="454">
        <f t="shared" si="247"/>
        <v>0</v>
      </c>
      <c r="Q134" s="454">
        <f t="shared" si="247"/>
        <v>0</v>
      </c>
      <c r="R134" s="454">
        <f t="shared" si="247"/>
        <v>0</v>
      </c>
      <c r="S134" s="454">
        <f t="shared" si="247"/>
        <v>0</v>
      </c>
      <c r="T134" s="454">
        <f t="shared" si="247"/>
        <v>0</v>
      </c>
      <c r="U134" s="455">
        <f t="shared" si="247"/>
        <v>0</v>
      </c>
      <c r="W134" s="705"/>
      <c r="X134" s="452" t="s">
        <v>45</v>
      </c>
      <c r="Y134" s="453">
        <f t="shared" ref="Y134:AQ134" si="248">Y82+Y98+Y114</f>
        <v>0</v>
      </c>
      <c r="Z134" s="453">
        <f t="shared" si="248"/>
        <v>0</v>
      </c>
      <c r="AA134" s="453">
        <f t="shared" si="248"/>
        <v>0</v>
      </c>
      <c r="AB134" s="453">
        <f t="shared" si="248"/>
        <v>0</v>
      </c>
      <c r="AC134" s="453">
        <f t="shared" si="248"/>
        <v>0</v>
      </c>
      <c r="AD134" s="453">
        <f t="shared" si="248"/>
        <v>0</v>
      </c>
      <c r="AE134" s="453">
        <f t="shared" si="248"/>
        <v>0</v>
      </c>
      <c r="AF134" s="453">
        <f t="shared" si="248"/>
        <v>0</v>
      </c>
      <c r="AG134" s="453">
        <f t="shared" si="248"/>
        <v>0</v>
      </c>
      <c r="AH134" s="453">
        <f t="shared" si="248"/>
        <v>0</v>
      </c>
      <c r="AI134" s="453">
        <f t="shared" si="248"/>
        <v>0</v>
      </c>
      <c r="AJ134" s="454">
        <f t="shared" si="248"/>
        <v>0</v>
      </c>
      <c r="AK134" s="454">
        <f t="shared" si="248"/>
        <v>0</v>
      </c>
      <c r="AL134" s="454">
        <f t="shared" si="248"/>
        <v>0</v>
      </c>
      <c r="AM134" s="454">
        <f t="shared" si="248"/>
        <v>0</v>
      </c>
      <c r="AN134" s="454">
        <f t="shared" si="248"/>
        <v>0</v>
      </c>
      <c r="AO134" s="454">
        <f t="shared" si="248"/>
        <v>0</v>
      </c>
      <c r="AP134" s="454">
        <f t="shared" si="248"/>
        <v>0</v>
      </c>
      <c r="AQ134" s="455">
        <f t="shared" si="248"/>
        <v>0</v>
      </c>
      <c r="AS134" s="705"/>
      <c r="AT134" s="452" t="s">
        <v>45</v>
      </c>
      <c r="AU134" s="453">
        <f t="shared" ref="AU134:BM134" si="249">AU82+AU98+AU114</f>
        <v>0</v>
      </c>
      <c r="AV134" s="453">
        <f t="shared" si="249"/>
        <v>0</v>
      </c>
      <c r="AW134" s="453">
        <f t="shared" si="249"/>
        <v>0</v>
      </c>
      <c r="AX134" s="453">
        <f t="shared" si="249"/>
        <v>0</v>
      </c>
      <c r="AY134" s="453">
        <f t="shared" si="249"/>
        <v>0</v>
      </c>
      <c r="AZ134" s="453">
        <f t="shared" si="249"/>
        <v>0</v>
      </c>
      <c r="BA134" s="453">
        <f t="shared" si="249"/>
        <v>0</v>
      </c>
      <c r="BB134" s="453">
        <f t="shared" si="249"/>
        <v>0</v>
      </c>
      <c r="BC134" s="453">
        <f t="shared" si="249"/>
        <v>0</v>
      </c>
      <c r="BD134" s="453">
        <f t="shared" si="249"/>
        <v>0</v>
      </c>
      <c r="BE134" s="453">
        <f t="shared" si="249"/>
        <v>0</v>
      </c>
      <c r="BF134" s="454">
        <f t="shared" si="249"/>
        <v>0</v>
      </c>
      <c r="BG134" s="454">
        <f t="shared" si="249"/>
        <v>0</v>
      </c>
      <c r="BH134" s="454">
        <f t="shared" si="249"/>
        <v>0</v>
      </c>
      <c r="BI134" s="454">
        <f t="shared" si="249"/>
        <v>0</v>
      </c>
      <c r="BJ134" s="454">
        <f t="shared" si="249"/>
        <v>0</v>
      </c>
      <c r="BK134" s="454">
        <f t="shared" si="249"/>
        <v>0</v>
      </c>
      <c r="BL134" s="454">
        <f t="shared" si="249"/>
        <v>0</v>
      </c>
      <c r="BM134" s="455">
        <f t="shared" si="249"/>
        <v>0</v>
      </c>
      <c r="BO134" s="705"/>
      <c r="BP134" s="452" t="s">
        <v>45</v>
      </c>
      <c r="BQ134" s="453">
        <f t="shared" ref="BQ134:CI134" si="250">BQ82+BQ98+BQ114</f>
        <v>0</v>
      </c>
      <c r="BR134" s="453">
        <f t="shared" si="250"/>
        <v>0</v>
      </c>
      <c r="BS134" s="453">
        <f t="shared" si="250"/>
        <v>0</v>
      </c>
      <c r="BT134" s="453">
        <f t="shared" si="250"/>
        <v>0</v>
      </c>
      <c r="BU134" s="453">
        <f t="shared" si="250"/>
        <v>0</v>
      </c>
      <c r="BV134" s="453">
        <f t="shared" si="250"/>
        <v>0</v>
      </c>
      <c r="BW134" s="453">
        <f t="shared" si="250"/>
        <v>0</v>
      </c>
      <c r="BX134" s="453">
        <f t="shared" si="250"/>
        <v>0</v>
      </c>
      <c r="BY134" s="453">
        <f t="shared" si="250"/>
        <v>0</v>
      </c>
      <c r="BZ134" s="453">
        <f t="shared" si="250"/>
        <v>0</v>
      </c>
      <c r="CA134" s="453">
        <f t="shared" si="250"/>
        <v>0</v>
      </c>
      <c r="CB134" s="454">
        <f t="shared" si="250"/>
        <v>0</v>
      </c>
      <c r="CC134" s="454">
        <f t="shared" si="250"/>
        <v>0</v>
      </c>
      <c r="CD134" s="454">
        <f t="shared" si="250"/>
        <v>0</v>
      </c>
      <c r="CE134" s="454">
        <f t="shared" si="250"/>
        <v>0</v>
      </c>
      <c r="CF134" s="454">
        <f t="shared" si="250"/>
        <v>0</v>
      </c>
      <c r="CG134" s="454">
        <f t="shared" si="250"/>
        <v>0</v>
      </c>
      <c r="CH134" s="454">
        <f t="shared" si="250"/>
        <v>0</v>
      </c>
      <c r="CI134" s="455">
        <f t="shared" si="250"/>
        <v>0</v>
      </c>
    </row>
    <row r="135" spans="1:87" s="170" customFormat="1" ht="15.75" thickBot="1" x14ac:dyDescent="0.3">
      <c r="A135" s="456"/>
      <c r="B135" s="457" t="s">
        <v>41</v>
      </c>
      <c r="C135" s="458">
        <f t="shared" ref="C135:U135" si="251">C83+C99+C115</f>
        <v>0</v>
      </c>
      <c r="D135" s="458">
        <f t="shared" si="251"/>
        <v>0</v>
      </c>
      <c r="E135" s="458">
        <f t="shared" si="251"/>
        <v>251580.08198837761</v>
      </c>
      <c r="F135" s="458">
        <f t="shared" si="251"/>
        <v>112973.27291707645</v>
      </c>
      <c r="G135" s="458">
        <f t="shared" si="251"/>
        <v>47590.587840852175</v>
      </c>
      <c r="H135" s="458">
        <f t="shared" si="251"/>
        <v>12023.780568754975</v>
      </c>
      <c r="I135" s="458">
        <f t="shared" si="251"/>
        <v>437939.9620321223</v>
      </c>
      <c r="J135" s="458">
        <f t="shared" si="251"/>
        <v>196664.87031704304</v>
      </c>
      <c r="K135" s="458">
        <f t="shared" si="251"/>
        <v>554633.58499463543</v>
      </c>
      <c r="L135" s="458">
        <f t="shared" si="251"/>
        <v>212545.78445438869</v>
      </c>
      <c r="M135" s="458">
        <f t="shared" si="251"/>
        <v>70938.188713118681</v>
      </c>
      <c r="N135" s="459">
        <f t="shared" si="251"/>
        <v>902266.66552616283</v>
      </c>
      <c r="O135" s="459">
        <f t="shared" si="251"/>
        <v>0</v>
      </c>
      <c r="P135" s="459">
        <f t="shared" si="251"/>
        <v>0</v>
      </c>
      <c r="Q135" s="459">
        <f t="shared" si="251"/>
        <v>0</v>
      </c>
      <c r="R135" s="459">
        <f t="shared" si="251"/>
        <v>0</v>
      </c>
      <c r="S135" s="459">
        <f t="shared" si="251"/>
        <v>0</v>
      </c>
      <c r="T135" s="459">
        <f t="shared" si="251"/>
        <v>0</v>
      </c>
      <c r="U135" s="460">
        <f t="shared" si="251"/>
        <v>2799156.7793525322</v>
      </c>
      <c r="W135" s="456"/>
      <c r="X135" s="457" t="s">
        <v>41</v>
      </c>
      <c r="Y135" s="458">
        <f t="shared" ref="Y135:AQ135" si="252">Y83+Y99+Y115</f>
        <v>0</v>
      </c>
      <c r="Z135" s="458">
        <f t="shared" si="252"/>
        <v>0</v>
      </c>
      <c r="AA135" s="458">
        <f t="shared" si="252"/>
        <v>446729.0829399869</v>
      </c>
      <c r="AB135" s="458">
        <f t="shared" si="252"/>
        <v>229676.69558155542</v>
      </c>
      <c r="AC135" s="458">
        <f t="shared" si="252"/>
        <v>4606339.6379062012</v>
      </c>
      <c r="AD135" s="458">
        <f t="shared" si="252"/>
        <v>5359162.5693430612</v>
      </c>
      <c r="AE135" s="458">
        <f t="shared" si="252"/>
        <v>2981316.3562827231</v>
      </c>
      <c r="AF135" s="458">
        <f t="shared" si="252"/>
        <v>3583287.3204486123</v>
      </c>
      <c r="AG135" s="458">
        <f t="shared" si="252"/>
        <v>879856.34678332822</v>
      </c>
      <c r="AH135" s="458">
        <f t="shared" si="252"/>
        <v>2794624.2225095662</v>
      </c>
      <c r="AI135" s="458">
        <f t="shared" si="252"/>
        <v>673110.6487655472</v>
      </c>
      <c r="AJ135" s="459">
        <f t="shared" si="252"/>
        <v>10467212.55026835</v>
      </c>
      <c r="AK135" s="459">
        <f t="shared" si="252"/>
        <v>0</v>
      </c>
      <c r="AL135" s="459">
        <f t="shared" si="252"/>
        <v>0</v>
      </c>
      <c r="AM135" s="459">
        <f t="shared" si="252"/>
        <v>0</v>
      </c>
      <c r="AN135" s="459">
        <f t="shared" si="252"/>
        <v>0</v>
      </c>
      <c r="AO135" s="459">
        <f t="shared" si="252"/>
        <v>0</v>
      </c>
      <c r="AP135" s="459">
        <f t="shared" si="252"/>
        <v>0</v>
      </c>
      <c r="AQ135" s="460">
        <f t="shared" si="252"/>
        <v>32021315.430828929</v>
      </c>
      <c r="AS135" s="456"/>
      <c r="AT135" s="457" t="s">
        <v>41</v>
      </c>
      <c r="AU135" s="458">
        <f t="shared" ref="AU135:BM135" si="253">AU83+AU99+AU115</f>
        <v>0</v>
      </c>
      <c r="AV135" s="458">
        <f t="shared" si="253"/>
        <v>0</v>
      </c>
      <c r="AW135" s="458">
        <f t="shared" si="253"/>
        <v>935365.4723683449</v>
      </c>
      <c r="AX135" s="458">
        <f t="shared" si="253"/>
        <v>0</v>
      </c>
      <c r="AY135" s="458">
        <f t="shared" si="253"/>
        <v>261803.60234216278</v>
      </c>
      <c r="AZ135" s="458">
        <f t="shared" si="253"/>
        <v>973587.60254598456</v>
      </c>
      <c r="BA135" s="458">
        <f t="shared" si="253"/>
        <v>3829259.2970917639</v>
      </c>
      <c r="BB135" s="458">
        <f t="shared" si="253"/>
        <v>138032.46361818135</v>
      </c>
      <c r="BC135" s="458">
        <f t="shared" si="253"/>
        <v>68355.655495220111</v>
      </c>
      <c r="BD135" s="458">
        <f t="shared" si="253"/>
        <v>766145.76179970405</v>
      </c>
      <c r="BE135" s="458">
        <f t="shared" si="253"/>
        <v>266751.92078179732</v>
      </c>
      <c r="BF135" s="459">
        <f t="shared" si="253"/>
        <v>3449843.1690075272</v>
      </c>
      <c r="BG135" s="459">
        <f t="shared" si="253"/>
        <v>0</v>
      </c>
      <c r="BH135" s="459">
        <f t="shared" si="253"/>
        <v>0</v>
      </c>
      <c r="BI135" s="459">
        <f t="shared" si="253"/>
        <v>0</v>
      </c>
      <c r="BJ135" s="459">
        <f t="shared" si="253"/>
        <v>0</v>
      </c>
      <c r="BK135" s="459">
        <f t="shared" si="253"/>
        <v>0</v>
      </c>
      <c r="BL135" s="459">
        <f t="shared" si="253"/>
        <v>0</v>
      </c>
      <c r="BM135" s="460">
        <f t="shared" si="253"/>
        <v>10689144.945050687</v>
      </c>
      <c r="BO135" s="456"/>
      <c r="BP135" s="457" t="s">
        <v>41</v>
      </c>
      <c r="BQ135" s="458">
        <f t="shared" ref="BQ135:CI135" si="254">BQ83+BQ99+BQ115</f>
        <v>0</v>
      </c>
      <c r="BR135" s="458">
        <f t="shared" si="254"/>
        <v>0</v>
      </c>
      <c r="BS135" s="458">
        <f t="shared" si="254"/>
        <v>502883.70961604349</v>
      </c>
      <c r="BT135" s="458">
        <f t="shared" si="254"/>
        <v>0</v>
      </c>
      <c r="BU135" s="458">
        <f t="shared" si="254"/>
        <v>0</v>
      </c>
      <c r="BV135" s="458">
        <f t="shared" si="254"/>
        <v>25497.293096074907</v>
      </c>
      <c r="BW135" s="458">
        <f t="shared" si="254"/>
        <v>0</v>
      </c>
      <c r="BX135" s="458">
        <f t="shared" si="254"/>
        <v>0</v>
      </c>
      <c r="BY135" s="458">
        <f t="shared" si="254"/>
        <v>0</v>
      </c>
      <c r="BZ135" s="458">
        <f t="shared" si="254"/>
        <v>0</v>
      </c>
      <c r="CA135" s="458">
        <f t="shared" si="254"/>
        <v>20966.598359901895</v>
      </c>
      <c r="CB135" s="459">
        <f t="shared" si="254"/>
        <v>260617.32823079516</v>
      </c>
      <c r="CC135" s="459">
        <f t="shared" si="254"/>
        <v>0</v>
      </c>
      <c r="CD135" s="459">
        <f t="shared" si="254"/>
        <v>0</v>
      </c>
      <c r="CE135" s="459">
        <f t="shared" si="254"/>
        <v>0</v>
      </c>
      <c r="CF135" s="459">
        <f t="shared" si="254"/>
        <v>0</v>
      </c>
      <c r="CG135" s="459">
        <f t="shared" si="254"/>
        <v>0</v>
      </c>
      <c r="CH135" s="459">
        <f t="shared" si="254"/>
        <v>0</v>
      </c>
      <c r="CI135" s="460">
        <f t="shared" si="254"/>
        <v>809964.92930281558</v>
      </c>
    </row>
    <row r="136" spans="1:87" s="367" customFormat="1" x14ac:dyDescent="0.25">
      <c r="A136" s="53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W136" s="53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S136" s="53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O136" s="53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</row>
    <row r="137" spans="1:87" s="367" customFormat="1" x14ac:dyDescent="0.25">
      <c r="A137" s="53"/>
      <c r="B137" s="367" t="s">
        <v>267</v>
      </c>
      <c r="C137" s="461">
        <f>C17+C33</f>
        <v>0</v>
      </c>
      <c r="D137" s="461">
        <f t="shared" ref="D137:U137" si="255">D17+D33</f>
        <v>0</v>
      </c>
      <c r="E137" s="461">
        <f t="shared" si="255"/>
        <v>251580.08198837761</v>
      </c>
      <c r="F137" s="461">
        <f t="shared" si="255"/>
        <v>112973.27291707645</v>
      </c>
      <c r="G137" s="461">
        <f t="shared" si="255"/>
        <v>47590.587840852175</v>
      </c>
      <c r="H137" s="461">
        <f t="shared" si="255"/>
        <v>12023.780568754975</v>
      </c>
      <c r="I137" s="461">
        <f t="shared" si="255"/>
        <v>437939.9620321223</v>
      </c>
      <c r="J137" s="461">
        <f t="shared" si="255"/>
        <v>196664.87031704304</v>
      </c>
      <c r="K137" s="461">
        <f t="shared" si="255"/>
        <v>554633.58499463543</v>
      </c>
      <c r="L137" s="461">
        <f t="shared" si="255"/>
        <v>212545.78445438869</v>
      </c>
      <c r="M137" s="461">
        <f t="shared" si="255"/>
        <v>70938.188713118681</v>
      </c>
      <c r="N137" s="461">
        <f t="shared" si="255"/>
        <v>902266.66552616283</v>
      </c>
      <c r="O137" s="461">
        <f t="shared" si="255"/>
        <v>0</v>
      </c>
      <c r="P137" s="461">
        <f t="shared" si="255"/>
        <v>0</v>
      </c>
      <c r="Q137" s="461">
        <f t="shared" si="255"/>
        <v>0</v>
      </c>
      <c r="R137" s="461">
        <f t="shared" si="255"/>
        <v>0</v>
      </c>
      <c r="S137" s="461">
        <f t="shared" si="255"/>
        <v>0</v>
      </c>
      <c r="T137" s="461">
        <f t="shared" si="255"/>
        <v>0</v>
      </c>
      <c r="U137" s="461">
        <f t="shared" si="255"/>
        <v>2799156.7793525322</v>
      </c>
      <c r="W137" s="53"/>
      <c r="X137" s="367" t="s">
        <v>267</v>
      </c>
      <c r="Y137" s="461">
        <f>Y17+Y33</f>
        <v>0</v>
      </c>
      <c r="Z137" s="461">
        <f t="shared" ref="Z137:AQ137" si="256">Z17+Z33</f>
        <v>0</v>
      </c>
      <c r="AA137" s="461">
        <f t="shared" si="256"/>
        <v>446729.0829399869</v>
      </c>
      <c r="AB137" s="461">
        <f t="shared" si="256"/>
        <v>229676.69558155542</v>
      </c>
      <c r="AC137" s="461">
        <f t="shared" si="256"/>
        <v>4606339.6379062012</v>
      </c>
      <c r="AD137" s="461">
        <f t="shared" si="256"/>
        <v>5359162.5693430612</v>
      </c>
      <c r="AE137" s="461">
        <f t="shared" si="256"/>
        <v>2981316.3562827231</v>
      </c>
      <c r="AF137" s="461">
        <f t="shared" si="256"/>
        <v>3583287.3204486123</v>
      </c>
      <c r="AG137" s="461">
        <f t="shared" si="256"/>
        <v>879856.34678332822</v>
      </c>
      <c r="AH137" s="461">
        <f t="shared" si="256"/>
        <v>2794624.2225095662</v>
      </c>
      <c r="AI137" s="461">
        <f t="shared" si="256"/>
        <v>673110.6487655472</v>
      </c>
      <c r="AJ137" s="461">
        <f t="shared" si="256"/>
        <v>10467212.55026835</v>
      </c>
      <c r="AK137" s="461">
        <f t="shared" si="256"/>
        <v>0</v>
      </c>
      <c r="AL137" s="461">
        <f t="shared" si="256"/>
        <v>0</v>
      </c>
      <c r="AM137" s="461">
        <f t="shared" si="256"/>
        <v>0</v>
      </c>
      <c r="AN137" s="461">
        <f t="shared" si="256"/>
        <v>0</v>
      </c>
      <c r="AO137" s="461">
        <f t="shared" si="256"/>
        <v>0</v>
      </c>
      <c r="AP137" s="461">
        <f t="shared" si="256"/>
        <v>0</v>
      </c>
      <c r="AQ137" s="461">
        <f t="shared" si="256"/>
        <v>32021315.430828929</v>
      </c>
      <c r="AS137" s="53"/>
      <c r="AT137" s="367" t="s">
        <v>267</v>
      </c>
      <c r="AU137" s="461">
        <f>AU17+AU33</f>
        <v>0</v>
      </c>
      <c r="AV137" s="461">
        <f t="shared" ref="AV137:BM137" si="257">AV17+AV33</f>
        <v>0</v>
      </c>
      <c r="AW137" s="461">
        <f t="shared" si="257"/>
        <v>935365.4723683449</v>
      </c>
      <c r="AX137" s="461">
        <f t="shared" si="257"/>
        <v>0</v>
      </c>
      <c r="AY137" s="461">
        <f t="shared" si="257"/>
        <v>261803.60234216278</v>
      </c>
      <c r="AZ137" s="461">
        <f t="shared" si="257"/>
        <v>973587.60254598456</v>
      </c>
      <c r="BA137" s="461">
        <f t="shared" si="257"/>
        <v>3829259.2970917639</v>
      </c>
      <c r="BB137" s="461">
        <f t="shared" si="257"/>
        <v>138032.46361818135</v>
      </c>
      <c r="BC137" s="461">
        <f t="shared" si="257"/>
        <v>68355.655495220111</v>
      </c>
      <c r="BD137" s="461">
        <f t="shared" si="257"/>
        <v>766145.76179970405</v>
      </c>
      <c r="BE137" s="461">
        <f t="shared" si="257"/>
        <v>266751.92078179732</v>
      </c>
      <c r="BF137" s="461">
        <f t="shared" si="257"/>
        <v>3449843.1690075272</v>
      </c>
      <c r="BG137" s="461">
        <f t="shared" si="257"/>
        <v>0</v>
      </c>
      <c r="BH137" s="461">
        <f t="shared" si="257"/>
        <v>0</v>
      </c>
      <c r="BI137" s="461">
        <f t="shared" si="257"/>
        <v>0</v>
      </c>
      <c r="BJ137" s="461">
        <f t="shared" si="257"/>
        <v>0</v>
      </c>
      <c r="BK137" s="461">
        <f t="shared" si="257"/>
        <v>0</v>
      </c>
      <c r="BL137" s="461">
        <f t="shared" si="257"/>
        <v>0</v>
      </c>
      <c r="BM137" s="461">
        <f t="shared" si="257"/>
        <v>10689144.945050687</v>
      </c>
      <c r="BO137" s="53"/>
      <c r="BP137" s="367" t="s">
        <v>267</v>
      </c>
      <c r="BQ137" s="461">
        <f>BQ17+BQ33</f>
        <v>0</v>
      </c>
      <c r="BR137" s="461">
        <f t="shared" ref="BR137:CI137" si="258">BR17+BR33</f>
        <v>0</v>
      </c>
      <c r="BS137" s="461">
        <f t="shared" si="258"/>
        <v>502883.70961604349</v>
      </c>
      <c r="BT137" s="461">
        <f t="shared" si="258"/>
        <v>0</v>
      </c>
      <c r="BU137" s="461">
        <f t="shared" si="258"/>
        <v>0</v>
      </c>
      <c r="BV137" s="461">
        <f t="shared" si="258"/>
        <v>25497.293096074907</v>
      </c>
      <c r="BW137" s="461">
        <f t="shared" si="258"/>
        <v>0</v>
      </c>
      <c r="BX137" s="461">
        <f t="shared" si="258"/>
        <v>0</v>
      </c>
      <c r="BY137" s="461">
        <f t="shared" si="258"/>
        <v>0</v>
      </c>
      <c r="BZ137" s="461">
        <f t="shared" si="258"/>
        <v>0</v>
      </c>
      <c r="CA137" s="461">
        <f t="shared" si="258"/>
        <v>20966.598359901895</v>
      </c>
      <c r="CB137" s="461">
        <f t="shared" si="258"/>
        <v>260617.32823079516</v>
      </c>
      <c r="CC137" s="461">
        <f t="shared" si="258"/>
        <v>0</v>
      </c>
      <c r="CD137" s="461">
        <f t="shared" si="258"/>
        <v>0</v>
      </c>
      <c r="CE137" s="461">
        <f t="shared" si="258"/>
        <v>0</v>
      </c>
      <c r="CF137" s="461">
        <f t="shared" si="258"/>
        <v>0</v>
      </c>
      <c r="CG137" s="461">
        <f t="shared" si="258"/>
        <v>0</v>
      </c>
      <c r="CH137" s="461">
        <f t="shared" si="258"/>
        <v>0</v>
      </c>
      <c r="CI137" s="461">
        <f t="shared" si="258"/>
        <v>809964.92930281558</v>
      </c>
    </row>
    <row r="138" spans="1:87" s="367" customFormat="1" x14ac:dyDescent="0.25">
      <c r="A138" s="53"/>
      <c r="B138" s="367" t="s">
        <v>165</v>
      </c>
      <c r="C138" s="400">
        <f>C49</f>
        <v>0</v>
      </c>
      <c r="D138" s="400">
        <f t="shared" ref="D138:U138" si="259">D49</f>
        <v>0</v>
      </c>
      <c r="E138" s="400">
        <f t="shared" si="259"/>
        <v>0</v>
      </c>
      <c r="F138" s="400">
        <f t="shared" si="259"/>
        <v>0</v>
      </c>
      <c r="G138" s="400">
        <f t="shared" si="259"/>
        <v>0</v>
      </c>
      <c r="H138" s="400">
        <f t="shared" si="259"/>
        <v>0</v>
      </c>
      <c r="I138" s="400">
        <f t="shared" si="259"/>
        <v>0</v>
      </c>
      <c r="J138" s="400">
        <f t="shared" si="259"/>
        <v>0</v>
      </c>
      <c r="K138" s="400">
        <f t="shared" si="259"/>
        <v>0</v>
      </c>
      <c r="L138" s="400">
        <f t="shared" si="259"/>
        <v>0</v>
      </c>
      <c r="M138" s="400">
        <f t="shared" si="259"/>
        <v>0</v>
      </c>
      <c r="N138" s="400">
        <f t="shared" si="259"/>
        <v>0</v>
      </c>
      <c r="O138" s="400">
        <f t="shared" si="259"/>
        <v>0</v>
      </c>
      <c r="P138" s="400">
        <f t="shared" si="259"/>
        <v>0</v>
      </c>
      <c r="Q138" s="400">
        <f t="shared" si="259"/>
        <v>0</v>
      </c>
      <c r="R138" s="400">
        <f t="shared" si="259"/>
        <v>0</v>
      </c>
      <c r="S138" s="400">
        <f t="shared" si="259"/>
        <v>0</v>
      </c>
      <c r="T138" s="400">
        <f t="shared" si="259"/>
        <v>0</v>
      </c>
      <c r="U138" s="400">
        <f t="shared" si="259"/>
        <v>0</v>
      </c>
      <c r="W138" s="53"/>
      <c r="X138" s="367" t="s">
        <v>165</v>
      </c>
      <c r="Y138" s="400">
        <f>Y49</f>
        <v>0</v>
      </c>
      <c r="Z138" s="400">
        <f t="shared" ref="Z138:AQ138" si="260">Z49</f>
        <v>0</v>
      </c>
      <c r="AA138" s="400">
        <f t="shared" si="260"/>
        <v>0</v>
      </c>
      <c r="AB138" s="400">
        <f t="shared" si="260"/>
        <v>0</v>
      </c>
      <c r="AC138" s="400">
        <f t="shared" si="260"/>
        <v>0</v>
      </c>
      <c r="AD138" s="400">
        <f t="shared" si="260"/>
        <v>0</v>
      </c>
      <c r="AE138" s="400">
        <f t="shared" si="260"/>
        <v>0</v>
      </c>
      <c r="AF138" s="400">
        <f t="shared" si="260"/>
        <v>0</v>
      </c>
      <c r="AG138" s="400">
        <f t="shared" si="260"/>
        <v>0</v>
      </c>
      <c r="AH138" s="400">
        <f t="shared" si="260"/>
        <v>0</v>
      </c>
      <c r="AI138" s="400">
        <f t="shared" si="260"/>
        <v>0</v>
      </c>
      <c r="AJ138" s="400">
        <f t="shared" si="260"/>
        <v>0</v>
      </c>
      <c r="AK138" s="400">
        <f t="shared" si="260"/>
        <v>0</v>
      </c>
      <c r="AL138" s="400">
        <f t="shared" si="260"/>
        <v>0</v>
      </c>
      <c r="AM138" s="400">
        <f t="shared" si="260"/>
        <v>0</v>
      </c>
      <c r="AN138" s="400">
        <f t="shared" si="260"/>
        <v>0</v>
      </c>
      <c r="AO138" s="400">
        <f t="shared" si="260"/>
        <v>0</v>
      </c>
      <c r="AP138" s="400">
        <f t="shared" si="260"/>
        <v>0</v>
      </c>
      <c r="AQ138" s="400">
        <f t="shared" si="260"/>
        <v>0</v>
      </c>
      <c r="AS138" s="53"/>
      <c r="AT138" s="367" t="s">
        <v>165</v>
      </c>
      <c r="AU138" s="400">
        <f>AU49</f>
        <v>0</v>
      </c>
      <c r="AV138" s="400">
        <f t="shared" ref="AV138:BM138" si="261">AV49</f>
        <v>0</v>
      </c>
      <c r="AW138" s="400">
        <f t="shared" si="261"/>
        <v>0</v>
      </c>
      <c r="AX138" s="400">
        <f t="shared" si="261"/>
        <v>0</v>
      </c>
      <c r="AY138" s="400">
        <f t="shared" si="261"/>
        <v>0</v>
      </c>
      <c r="AZ138" s="400">
        <f t="shared" si="261"/>
        <v>0</v>
      </c>
      <c r="BA138" s="400">
        <f t="shared" si="261"/>
        <v>0</v>
      </c>
      <c r="BB138" s="400">
        <f t="shared" si="261"/>
        <v>0</v>
      </c>
      <c r="BC138" s="400">
        <f t="shared" si="261"/>
        <v>0</v>
      </c>
      <c r="BD138" s="400">
        <f t="shared" si="261"/>
        <v>0</v>
      </c>
      <c r="BE138" s="400">
        <f t="shared" si="261"/>
        <v>0</v>
      </c>
      <c r="BF138" s="400">
        <f t="shared" si="261"/>
        <v>0</v>
      </c>
      <c r="BG138" s="400">
        <f t="shared" si="261"/>
        <v>0</v>
      </c>
      <c r="BH138" s="400">
        <f t="shared" si="261"/>
        <v>0</v>
      </c>
      <c r="BI138" s="400">
        <f t="shared" si="261"/>
        <v>0</v>
      </c>
      <c r="BJ138" s="400">
        <f t="shared" si="261"/>
        <v>0</v>
      </c>
      <c r="BK138" s="400">
        <f t="shared" si="261"/>
        <v>0</v>
      </c>
      <c r="BL138" s="400">
        <f t="shared" si="261"/>
        <v>0</v>
      </c>
      <c r="BM138" s="400">
        <f t="shared" si="261"/>
        <v>0</v>
      </c>
      <c r="BO138" s="53"/>
      <c r="BP138" s="367" t="s">
        <v>165</v>
      </c>
      <c r="BQ138" s="400">
        <f>BQ49</f>
        <v>0</v>
      </c>
      <c r="BR138" s="400">
        <f t="shared" ref="BR138:CI138" si="262">BR49</f>
        <v>0</v>
      </c>
      <c r="BS138" s="400">
        <f t="shared" si="262"/>
        <v>0</v>
      </c>
      <c r="BT138" s="400">
        <f t="shared" si="262"/>
        <v>0</v>
      </c>
      <c r="BU138" s="400">
        <f t="shared" si="262"/>
        <v>0</v>
      </c>
      <c r="BV138" s="400">
        <f t="shared" si="262"/>
        <v>0</v>
      </c>
      <c r="BW138" s="400">
        <f t="shared" si="262"/>
        <v>0</v>
      </c>
      <c r="BX138" s="400">
        <f t="shared" si="262"/>
        <v>0</v>
      </c>
      <c r="BY138" s="400">
        <f t="shared" si="262"/>
        <v>0</v>
      </c>
      <c r="BZ138" s="400">
        <f t="shared" si="262"/>
        <v>0</v>
      </c>
      <c r="CA138" s="400">
        <f t="shared" si="262"/>
        <v>0</v>
      </c>
      <c r="CB138" s="400">
        <f t="shared" si="262"/>
        <v>0</v>
      </c>
      <c r="CC138" s="400">
        <f t="shared" si="262"/>
        <v>0</v>
      </c>
      <c r="CD138" s="400">
        <f t="shared" si="262"/>
        <v>0</v>
      </c>
      <c r="CE138" s="400">
        <f t="shared" si="262"/>
        <v>0</v>
      </c>
      <c r="CF138" s="400">
        <f t="shared" si="262"/>
        <v>0</v>
      </c>
      <c r="CG138" s="400">
        <f t="shared" si="262"/>
        <v>0</v>
      </c>
      <c r="CH138" s="400">
        <f t="shared" si="262"/>
        <v>0</v>
      </c>
      <c r="CI138" s="400">
        <f t="shared" si="262"/>
        <v>0</v>
      </c>
    </row>
    <row r="139" spans="1:87" s="367" customFormat="1" x14ac:dyDescent="0.25">
      <c r="A139" s="53"/>
      <c r="B139" s="367" t="s">
        <v>268</v>
      </c>
      <c r="C139" s="400">
        <f>C65</f>
        <v>0</v>
      </c>
      <c r="D139" s="400">
        <f t="shared" ref="D139:U139" si="263">D65</f>
        <v>0</v>
      </c>
      <c r="E139" s="400">
        <f t="shared" si="263"/>
        <v>0</v>
      </c>
      <c r="F139" s="400">
        <f t="shared" si="263"/>
        <v>0</v>
      </c>
      <c r="G139" s="400">
        <f t="shared" si="263"/>
        <v>0</v>
      </c>
      <c r="H139" s="400">
        <f t="shared" si="263"/>
        <v>0</v>
      </c>
      <c r="I139" s="400">
        <f t="shared" si="263"/>
        <v>0</v>
      </c>
      <c r="J139" s="400">
        <f t="shared" si="263"/>
        <v>0</v>
      </c>
      <c r="K139" s="400">
        <f t="shared" si="263"/>
        <v>0</v>
      </c>
      <c r="L139" s="400">
        <f t="shared" si="263"/>
        <v>0</v>
      </c>
      <c r="M139" s="400">
        <f t="shared" si="263"/>
        <v>0</v>
      </c>
      <c r="N139" s="400">
        <f t="shared" si="263"/>
        <v>0</v>
      </c>
      <c r="O139" s="400">
        <f t="shared" si="263"/>
        <v>0</v>
      </c>
      <c r="P139" s="400">
        <f t="shared" si="263"/>
        <v>0</v>
      </c>
      <c r="Q139" s="400">
        <f t="shared" si="263"/>
        <v>0</v>
      </c>
      <c r="R139" s="400">
        <f t="shared" si="263"/>
        <v>0</v>
      </c>
      <c r="S139" s="400">
        <f t="shared" si="263"/>
        <v>0</v>
      </c>
      <c r="T139" s="400">
        <f t="shared" si="263"/>
        <v>0</v>
      </c>
      <c r="U139" s="400">
        <f t="shared" si="263"/>
        <v>0</v>
      </c>
      <c r="W139" s="53"/>
      <c r="X139" s="367" t="s">
        <v>268</v>
      </c>
      <c r="Y139" s="400">
        <f>Y65</f>
        <v>0</v>
      </c>
      <c r="Z139" s="400">
        <f t="shared" ref="Z139:AQ139" si="264">Z65</f>
        <v>0</v>
      </c>
      <c r="AA139" s="400">
        <f t="shared" si="264"/>
        <v>0</v>
      </c>
      <c r="AB139" s="400">
        <f t="shared" si="264"/>
        <v>0</v>
      </c>
      <c r="AC139" s="400">
        <f t="shared" si="264"/>
        <v>0</v>
      </c>
      <c r="AD139" s="400">
        <f t="shared" si="264"/>
        <v>0</v>
      </c>
      <c r="AE139" s="400">
        <f t="shared" si="264"/>
        <v>0</v>
      </c>
      <c r="AF139" s="400">
        <f t="shared" si="264"/>
        <v>0</v>
      </c>
      <c r="AG139" s="400">
        <f t="shared" si="264"/>
        <v>0</v>
      </c>
      <c r="AH139" s="400">
        <f t="shared" si="264"/>
        <v>0</v>
      </c>
      <c r="AI139" s="400">
        <f t="shared" si="264"/>
        <v>0</v>
      </c>
      <c r="AJ139" s="400">
        <f t="shared" si="264"/>
        <v>0</v>
      </c>
      <c r="AK139" s="400">
        <f t="shared" si="264"/>
        <v>0</v>
      </c>
      <c r="AL139" s="400">
        <f t="shared" si="264"/>
        <v>0</v>
      </c>
      <c r="AM139" s="400">
        <f t="shared" si="264"/>
        <v>0</v>
      </c>
      <c r="AN139" s="400">
        <f t="shared" si="264"/>
        <v>0</v>
      </c>
      <c r="AO139" s="400">
        <f t="shared" si="264"/>
        <v>0</v>
      </c>
      <c r="AP139" s="400">
        <f t="shared" si="264"/>
        <v>0</v>
      </c>
      <c r="AQ139" s="400">
        <f t="shared" si="264"/>
        <v>0</v>
      </c>
      <c r="AS139" s="53"/>
      <c r="AT139" s="367" t="s">
        <v>268</v>
      </c>
      <c r="AU139" s="400">
        <f>AU65</f>
        <v>0</v>
      </c>
      <c r="AV139" s="400">
        <f t="shared" ref="AV139:BM139" si="265">AV65</f>
        <v>0</v>
      </c>
      <c r="AW139" s="400">
        <f t="shared" si="265"/>
        <v>0</v>
      </c>
      <c r="AX139" s="400">
        <f t="shared" si="265"/>
        <v>0</v>
      </c>
      <c r="AY139" s="400">
        <f t="shared" si="265"/>
        <v>0</v>
      </c>
      <c r="AZ139" s="400">
        <f t="shared" si="265"/>
        <v>0</v>
      </c>
      <c r="BA139" s="400">
        <f t="shared" si="265"/>
        <v>0</v>
      </c>
      <c r="BB139" s="400">
        <f t="shared" si="265"/>
        <v>0</v>
      </c>
      <c r="BC139" s="400">
        <f t="shared" si="265"/>
        <v>0</v>
      </c>
      <c r="BD139" s="400">
        <f t="shared" si="265"/>
        <v>0</v>
      </c>
      <c r="BE139" s="400">
        <f t="shared" si="265"/>
        <v>0</v>
      </c>
      <c r="BF139" s="400">
        <f t="shared" si="265"/>
        <v>0</v>
      </c>
      <c r="BG139" s="400">
        <f t="shared" si="265"/>
        <v>0</v>
      </c>
      <c r="BH139" s="400">
        <f t="shared" si="265"/>
        <v>0</v>
      </c>
      <c r="BI139" s="400">
        <f t="shared" si="265"/>
        <v>0</v>
      </c>
      <c r="BJ139" s="400">
        <f t="shared" si="265"/>
        <v>0</v>
      </c>
      <c r="BK139" s="400">
        <f t="shared" si="265"/>
        <v>0</v>
      </c>
      <c r="BL139" s="400">
        <f t="shared" si="265"/>
        <v>0</v>
      </c>
      <c r="BM139" s="400">
        <f t="shared" si="265"/>
        <v>0</v>
      </c>
      <c r="BO139" s="53"/>
      <c r="BP139" s="367" t="s">
        <v>268</v>
      </c>
      <c r="BQ139" s="400">
        <f>BQ65</f>
        <v>0</v>
      </c>
      <c r="BR139" s="400">
        <f t="shared" ref="BR139:CI139" si="266">BR65</f>
        <v>0</v>
      </c>
      <c r="BS139" s="400">
        <f t="shared" si="266"/>
        <v>0</v>
      </c>
      <c r="BT139" s="400">
        <f t="shared" si="266"/>
        <v>0</v>
      </c>
      <c r="BU139" s="400">
        <f t="shared" si="266"/>
        <v>0</v>
      </c>
      <c r="BV139" s="400">
        <f t="shared" si="266"/>
        <v>0</v>
      </c>
      <c r="BW139" s="400">
        <f t="shared" si="266"/>
        <v>0</v>
      </c>
      <c r="BX139" s="400">
        <f t="shared" si="266"/>
        <v>0</v>
      </c>
      <c r="BY139" s="400">
        <f t="shared" si="266"/>
        <v>0</v>
      </c>
      <c r="BZ139" s="400">
        <f t="shared" si="266"/>
        <v>0</v>
      </c>
      <c r="CA139" s="400">
        <f t="shared" si="266"/>
        <v>0</v>
      </c>
      <c r="CB139" s="400">
        <f t="shared" si="266"/>
        <v>0</v>
      </c>
      <c r="CC139" s="400">
        <f t="shared" si="266"/>
        <v>0</v>
      </c>
      <c r="CD139" s="400">
        <f t="shared" si="266"/>
        <v>0</v>
      </c>
      <c r="CE139" s="400">
        <f t="shared" si="266"/>
        <v>0</v>
      </c>
      <c r="CF139" s="400">
        <f t="shared" si="266"/>
        <v>0</v>
      </c>
      <c r="CG139" s="400">
        <f t="shared" si="266"/>
        <v>0</v>
      </c>
      <c r="CH139" s="400">
        <f t="shared" si="266"/>
        <v>0</v>
      </c>
      <c r="CI139" s="400">
        <f t="shared" si="266"/>
        <v>0</v>
      </c>
    </row>
    <row r="142" spans="1:87" s="367" customFormat="1" x14ac:dyDescent="0.25">
      <c r="A142" s="53"/>
      <c r="B142" s="134"/>
      <c r="C142" s="134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</row>
    <row r="143" spans="1:87" s="367" customFormat="1" x14ac:dyDescent="0.25">
      <c r="A143" s="53"/>
      <c r="B143" s="134"/>
      <c r="C143" s="134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</row>
  </sheetData>
  <mergeCells count="37">
    <mergeCell ref="A122:A134"/>
    <mergeCell ref="W122:W134"/>
    <mergeCell ref="AS122:AS134"/>
    <mergeCell ref="BO122:BO134"/>
    <mergeCell ref="A102:A114"/>
    <mergeCell ref="W102:W114"/>
    <mergeCell ref="AS102:AS114"/>
    <mergeCell ref="BO102:BO114"/>
    <mergeCell ref="A36:A48"/>
    <mergeCell ref="W36:W48"/>
    <mergeCell ref="AS36:AS48"/>
    <mergeCell ref="BO36:BO48"/>
    <mergeCell ref="A86:A98"/>
    <mergeCell ref="W86:W98"/>
    <mergeCell ref="AS86:AS98"/>
    <mergeCell ref="BO86:BO98"/>
    <mergeCell ref="A52:A64"/>
    <mergeCell ref="W52:W64"/>
    <mergeCell ref="AS52:AS64"/>
    <mergeCell ref="BO52:BO64"/>
    <mergeCell ref="A70:A82"/>
    <mergeCell ref="W70:W82"/>
    <mergeCell ref="AS70:AS82"/>
    <mergeCell ref="BO70:BO82"/>
    <mergeCell ref="BQ1:CH1"/>
    <mergeCell ref="C2:T2"/>
    <mergeCell ref="A20:A32"/>
    <mergeCell ref="W20:W32"/>
    <mergeCell ref="AS20:AS32"/>
    <mergeCell ref="BO20:BO32"/>
    <mergeCell ref="A4:A16"/>
    <mergeCell ref="W4:W16"/>
    <mergeCell ref="AS4:AS16"/>
    <mergeCell ref="BO4:BO16"/>
    <mergeCell ref="C1:T1"/>
    <mergeCell ref="Y1:AP1"/>
    <mergeCell ref="AU1:BL1"/>
  </mergeCells>
  <conditionalFormatting sqref="V17">
    <cfRule type="cellIs" dxfId="36" priority="26" operator="equal">
      <formula>"ERROR"</formula>
    </cfRule>
  </conditionalFormatting>
  <conditionalFormatting sqref="V33">
    <cfRule type="cellIs" dxfId="35" priority="25" operator="equal">
      <formula>"ERROR"</formula>
    </cfRule>
  </conditionalFormatting>
  <conditionalFormatting sqref="V49">
    <cfRule type="cellIs" dxfId="34" priority="24" operator="equal">
      <formula>"ERROR"</formula>
    </cfRule>
  </conditionalFormatting>
  <conditionalFormatting sqref="V65">
    <cfRule type="cellIs" dxfId="33" priority="23" operator="equal">
      <formula>"ERROR"</formula>
    </cfRule>
  </conditionalFormatting>
  <conditionalFormatting sqref="V83">
    <cfRule type="cellIs" dxfId="32" priority="22" operator="equal">
      <formula>"ERROR"</formula>
    </cfRule>
  </conditionalFormatting>
  <conditionalFormatting sqref="V99:V115">
    <cfRule type="cellIs" dxfId="31" priority="6" operator="equal">
      <formula>"ERROR"</formula>
    </cfRule>
  </conditionalFormatting>
  <conditionalFormatting sqref="V118:V121">
    <cfRule type="cellIs" dxfId="30" priority="20" operator="equal">
      <formula>"ERROR"</formula>
    </cfRule>
  </conditionalFormatting>
  <conditionalFormatting sqref="AR17">
    <cfRule type="cellIs" dxfId="29" priority="32" operator="equal">
      <formula>"ERROR"</formula>
    </cfRule>
  </conditionalFormatting>
  <conditionalFormatting sqref="AR33">
    <cfRule type="cellIs" dxfId="28" priority="31" operator="equal">
      <formula>"ERROR"</formula>
    </cfRule>
  </conditionalFormatting>
  <conditionalFormatting sqref="AR49">
    <cfRule type="cellIs" dxfId="27" priority="30" operator="equal">
      <formula>"ERROR"</formula>
    </cfRule>
  </conditionalFormatting>
  <conditionalFormatting sqref="AR65">
    <cfRule type="cellIs" dxfId="26" priority="29" operator="equal">
      <formula>"ERROR"</formula>
    </cfRule>
  </conditionalFormatting>
  <conditionalFormatting sqref="AR83">
    <cfRule type="cellIs" dxfId="25" priority="28" operator="equal">
      <formula>"ERROR"</formula>
    </cfRule>
  </conditionalFormatting>
  <conditionalFormatting sqref="AR99:AR115">
    <cfRule type="cellIs" dxfId="24" priority="7" operator="equal">
      <formula>"ERROR"</formula>
    </cfRule>
  </conditionalFormatting>
  <conditionalFormatting sqref="AR118:AR121">
    <cfRule type="cellIs" dxfId="23" priority="3" operator="equal">
      <formula>"ERROR"</formula>
    </cfRule>
  </conditionalFormatting>
  <conditionalFormatting sqref="BN17">
    <cfRule type="cellIs" dxfId="22" priority="19" operator="equal">
      <formula>"ERROR"</formula>
    </cfRule>
  </conditionalFormatting>
  <conditionalFormatting sqref="BN33">
    <cfRule type="cellIs" dxfId="21" priority="18" operator="equal">
      <formula>"ERROR"</formula>
    </cfRule>
  </conditionalFormatting>
  <conditionalFormatting sqref="BN49">
    <cfRule type="cellIs" dxfId="20" priority="17" operator="equal">
      <formula>"ERROR"</formula>
    </cfRule>
  </conditionalFormatting>
  <conditionalFormatting sqref="BN65">
    <cfRule type="cellIs" dxfId="19" priority="16" operator="equal">
      <formula>"ERROR"</formula>
    </cfRule>
  </conditionalFormatting>
  <conditionalFormatting sqref="BN83">
    <cfRule type="cellIs" dxfId="18" priority="15" operator="equal">
      <formula>"ERROR"</formula>
    </cfRule>
  </conditionalFormatting>
  <conditionalFormatting sqref="BN99:BN115">
    <cfRule type="cellIs" dxfId="17" priority="5" operator="equal">
      <formula>"ERROR"</formula>
    </cfRule>
  </conditionalFormatting>
  <conditionalFormatting sqref="BN118:BN121">
    <cfRule type="cellIs" dxfId="16" priority="2" operator="equal">
      <formula>"ERROR"</formula>
    </cfRule>
  </conditionalFormatting>
  <conditionalFormatting sqref="CJ17">
    <cfRule type="cellIs" dxfId="15" priority="13" operator="equal">
      <formula>"ERROR"</formula>
    </cfRule>
  </conditionalFormatting>
  <conditionalFormatting sqref="CJ33">
    <cfRule type="cellIs" dxfId="14" priority="9" operator="equal">
      <formula>"ERROR"</formula>
    </cfRule>
  </conditionalFormatting>
  <conditionalFormatting sqref="CJ49">
    <cfRule type="cellIs" dxfId="13" priority="8" operator="equal">
      <formula>"ERROR"</formula>
    </cfRule>
  </conditionalFormatting>
  <conditionalFormatting sqref="CJ65">
    <cfRule type="cellIs" dxfId="12" priority="12" operator="equal">
      <formula>"ERROR"</formula>
    </cfRule>
  </conditionalFormatting>
  <conditionalFormatting sqref="CJ83">
    <cfRule type="cellIs" dxfId="11" priority="11" operator="equal">
      <formula>"ERROR"</formula>
    </cfRule>
  </conditionalFormatting>
  <conditionalFormatting sqref="CJ99:CJ115">
    <cfRule type="cellIs" dxfId="10" priority="4" operator="equal">
      <formula>"ERROR"</formula>
    </cfRule>
  </conditionalFormatting>
  <conditionalFormatting sqref="CJ118:CJ121">
    <cfRule type="cellIs" dxfId="9" priority="1" operator="equal">
      <formula>"ERROR"</formula>
    </cfRule>
  </conditionalFormatting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1AC62-5DDC-40ED-AC4C-9626F3BC0ED4}">
  <sheetPr>
    <tabColor theme="4" tint="0.59999389629810485"/>
  </sheetPr>
  <dimension ref="A1:V143"/>
  <sheetViews>
    <sheetView tabSelected="1" zoomScale="80" zoomScaleNormal="80" workbookViewId="0">
      <pane xSplit="2" ySplit="3" topLeftCell="C4" activePane="bottomRight" state="frozen"/>
      <selection activeCell="A41" sqref="A41"/>
      <selection pane="topRight" activeCell="A41" sqref="A41"/>
      <selection pane="bottomLeft" activeCell="A41" sqref="A41"/>
      <selection pane="bottomRight" activeCell="A41" sqref="A41"/>
    </sheetView>
  </sheetViews>
  <sheetFormatPr defaultRowHeight="15" x14ac:dyDescent="0.25"/>
  <cols>
    <col min="1" max="1" width="10.5703125" style="53" customWidth="1"/>
    <col min="2" max="2" width="19.140625" bestFit="1" customWidth="1"/>
    <col min="3" max="13" width="11.5703125" bestFit="1" customWidth="1"/>
    <col min="14" max="19" width="11.5703125" customWidth="1"/>
    <col min="20" max="20" width="12.85546875" customWidth="1"/>
    <col min="21" max="21" width="12.5703125" bestFit="1" customWidth="1"/>
    <col min="22" max="22" width="12.85546875" style="367" customWidth="1"/>
  </cols>
  <sheetData>
    <row r="1" spans="1:22" ht="36.75" customHeight="1" thickBot="1" x14ac:dyDescent="0.3">
      <c r="A1" s="363"/>
      <c r="C1" s="709" t="s">
        <v>269</v>
      </c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  <c r="O1" s="674"/>
      <c r="P1" s="674"/>
      <c r="Q1" s="674"/>
      <c r="R1" s="674"/>
      <c r="S1" s="674"/>
      <c r="T1" s="710"/>
    </row>
    <row r="2" spans="1:22" ht="6.75" customHeight="1" thickBot="1" x14ac:dyDescent="0.3"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</row>
    <row r="3" spans="1:22" ht="15.95" customHeight="1" thickBot="1" x14ac:dyDescent="0.3">
      <c r="B3" s="181" t="s">
        <v>34</v>
      </c>
      <c r="C3" s="368">
        <f>'RES kWh ENTRY'!C3</f>
        <v>46023</v>
      </c>
      <c r="D3" s="368">
        <f>'RES kWh ENTRY'!D3</f>
        <v>46054</v>
      </c>
      <c r="E3" s="368">
        <f>'RES kWh ENTRY'!E3</f>
        <v>46082</v>
      </c>
      <c r="F3" s="368">
        <f>'RES kWh ENTRY'!F3</f>
        <v>46113</v>
      </c>
      <c r="G3" s="368">
        <f>'RES kWh ENTRY'!G3</f>
        <v>46143</v>
      </c>
      <c r="H3" s="368">
        <f>'RES kWh ENTRY'!H3</f>
        <v>46174</v>
      </c>
      <c r="I3" s="368">
        <f>'RES kWh ENTRY'!I3</f>
        <v>46204</v>
      </c>
      <c r="J3" s="368">
        <f>'RES kWh ENTRY'!J3</f>
        <v>46235</v>
      </c>
      <c r="K3" s="368">
        <f>'RES kWh ENTRY'!K3</f>
        <v>46266</v>
      </c>
      <c r="L3" s="368">
        <f>'RES kWh ENTRY'!L3</f>
        <v>46296</v>
      </c>
      <c r="M3" s="368">
        <f>'RES kWh ENTRY'!M3</f>
        <v>46327</v>
      </c>
      <c r="N3" s="369">
        <f>'RES kWh ENTRY'!N3</f>
        <v>46357</v>
      </c>
      <c r="O3" s="369">
        <f>'RES kWh ENTRY'!O3</f>
        <v>46388</v>
      </c>
      <c r="P3" s="369">
        <f>'RES kWh ENTRY'!P3</f>
        <v>46419</v>
      </c>
      <c r="Q3" s="369">
        <f>'RES kWh ENTRY'!Q3</f>
        <v>46447</v>
      </c>
      <c r="R3" s="369">
        <f>'RES kWh ENTRY'!R3</f>
        <v>46478</v>
      </c>
      <c r="S3" s="369">
        <f>'RES kWh ENTRY'!S3</f>
        <v>46508</v>
      </c>
      <c r="T3" s="369">
        <f>'RES kWh ENTRY'!T3</f>
        <v>46539</v>
      </c>
      <c r="U3" s="390" t="s">
        <v>32</v>
      </c>
    </row>
    <row r="4" spans="1:22" ht="15.95" customHeight="1" x14ac:dyDescent="0.25">
      <c r="A4" s="656" t="s">
        <v>58</v>
      </c>
      <c r="B4" s="51" t="s">
        <v>57</v>
      </c>
      <c r="C4" s="51">
        <f>'BIZ kWh ENTRY'!C4+'BIZ kWh ENTRY'!Y4+'BIZ kWh ENTRY'!AU4+'BIZ kWh ENTRY'!BQ4</f>
        <v>0</v>
      </c>
      <c r="D4" s="185">
        <f>'BIZ kWh ENTRY'!D4+'BIZ kWh ENTRY'!Z4+'BIZ kWh ENTRY'!AV4+'BIZ kWh ENTRY'!BR4</f>
        <v>0</v>
      </c>
      <c r="E4" s="185">
        <f>'BIZ kWh ENTRY'!E4+'BIZ kWh ENTRY'!AA4+'BIZ kWh ENTRY'!AW4+'BIZ kWh ENTRY'!BS4</f>
        <v>0</v>
      </c>
      <c r="F4" s="185">
        <f>'BIZ kWh ENTRY'!F4+'BIZ kWh ENTRY'!AB4+'BIZ kWh ENTRY'!AX4+'BIZ kWh ENTRY'!BT4</f>
        <v>0</v>
      </c>
      <c r="G4" s="185">
        <f>'BIZ kWh ENTRY'!G4+'BIZ kWh ENTRY'!AC4+'BIZ kWh ENTRY'!AY4+'BIZ kWh ENTRY'!BU4</f>
        <v>0</v>
      </c>
      <c r="H4" s="185">
        <f>'BIZ kWh ENTRY'!H4+'BIZ kWh ENTRY'!AD4+'BIZ kWh ENTRY'!AZ4+'BIZ kWh ENTRY'!BV4</f>
        <v>0</v>
      </c>
      <c r="I4" s="185">
        <f>'BIZ kWh ENTRY'!I4+'BIZ kWh ENTRY'!AE4+'BIZ kWh ENTRY'!BA4+'BIZ kWh ENTRY'!BW4</f>
        <v>0</v>
      </c>
      <c r="J4" s="185">
        <f>'BIZ kWh ENTRY'!J4+'BIZ kWh ENTRY'!AF4+'BIZ kWh ENTRY'!BB4+'BIZ kWh ENTRY'!BX4</f>
        <v>0</v>
      </c>
      <c r="K4" s="185">
        <f>'BIZ kWh ENTRY'!K4+'BIZ kWh ENTRY'!AG4+'BIZ kWh ENTRY'!BC4+'BIZ kWh ENTRY'!BY4</f>
        <v>0</v>
      </c>
      <c r="L4" s="185">
        <f>'BIZ kWh ENTRY'!L4+'BIZ kWh ENTRY'!AH4+'BIZ kWh ENTRY'!BD4+'BIZ kWh ENTRY'!BZ4</f>
        <v>0</v>
      </c>
      <c r="M4" s="185">
        <f>'BIZ kWh ENTRY'!M4+'BIZ kWh ENTRY'!AI4+'BIZ kWh ENTRY'!BE4+'BIZ kWh ENTRY'!CA4</f>
        <v>0</v>
      </c>
      <c r="N4" s="373">
        <f>'BIZ kWh ENTRY'!N4+'BIZ kWh ENTRY'!AJ4+'BIZ kWh ENTRY'!BF4+'BIZ kWh ENTRY'!CB4</f>
        <v>0</v>
      </c>
      <c r="O4" s="373">
        <f>'BIZ kWh ENTRY'!O4+'BIZ kWh ENTRY'!AK4+'BIZ kWh ENTRY'!BG4+'BIZ kWh ENTRY'!CC4</f>
        <v>0</v>
      </c>
      <c r="P4" s="373">
        <f>'BIZ kWh ENTRY'!P4+'BIZ kWh ENTRY'!AL4+'BIZ kWh ENTRY'!BH4+'BIZ kWh ENTRY'!CD4</f>
        <v>0</v>
      </c>
      <c r="Q4" s="373">
        <f>'BIZ kWh ENTRY'!Q4+'BIZ kWh ENTRY'!AM4+'BIZ kWh ENTRY'!BI4+'BIZ kWh ENTRY'!CE4</f>
        <v>0</v>
      </c>
      <c r="R4" s="373">
        <f>'BIZ kWh ENTRY'!R4+'BIZ kWh ENTRY'!AN4+'BIZ kWh ENTRY'!BJ4+'BIZ kWh ENTRY'!CF4</f>
        <v>0</v>
      </c>
      <c r="S4" s="373">
        <f>'BIZ kWh ENTRY'!S4+'BIZ kWh ENTRY'!AO4+'BIZ kWh ENTRY'!BK4+'BIZ kWh ENTRY'!CG4</f>
        <v>0</v>
      </c>
      <c r="T4" s="373">
        <f>'BIZ kWh ENTRY'!T4+'BIZ kWh ENTRY'!AP4+'BIZ kWh ENTRY'!BL4+'BIZ kWh ENTRY'!CH4</f>
        <v>0</v>
      </c>
      <c r="U4" s="433">
        <f t="shared" ref="U4:U17" si="0">SUM(C4:T4)</f>
        <v>0</v>
      </c>
    </row>
    <row r="5" spans="1:22" ht="15.95" customHeight="1" x14ac:dyDescent="0.25">
      <c r="A5" s="657"/>
      <c r="B5" s="2" t="s">
        <v>56</v>
      </c>
      <c r="C5" s="2">
        <f>'BIZ kWh ENTRY'!C5+'BIZ kWh ENTRY'!Y5+'BIZ kWh ENTRY'!AU5+'BIZ kWh ENTRY'!BQ5</f>
        <v>0</v>
      </c>
      <c r="D5" s="64">
        <f>'BIZ kWh ENTRY'!D5+'BIZ kWh ENTRY'!Z5+'BIZ kWh ENTRY'!AV5+'BIZ kWh ENTRY'!BR5</f>
        <v>0</v>
      </c>
      <c r="E5" s="64">
        <f>'BIZ kWh ENTRY'!E5+'BIZ kWh ENTRY'!AA5+'BIZ kWh ENTRY'!AW5+'BIZ kWh ENTRY'!BS5</f>
        <v>0</v>
      </c>
      <c r="F5" s="64">
        <f>'BIZ kWh ENTRY'!F5+'BIZ kWh ENTRY'!AB5+'BIZ kWh ENTRY'!AX5+'BIZ kWh ENTRY'!BT5</f>
        <v>0</v>
      </c>
      <c r="G5" s="64">
        <f>'BIZ kWh ENTRY'!G5+'BIZ kWh ENTRY'!AC5+'BIZ kWh ENTRY'!AY5+'BIZ kWh ENTRY'!BU5</f>
        <v>0</v>
      </c>
      <c r="H5" s="64">
        <f>'BIZ kWh ENTRY'!H5+'BIZ kWh ENTRY'!AD5+'BIZ kWh ENTRY'!AZ5+'BIZ kWh ENTRY'!BV5</f>
        <v>0</v>
      </c>
      <c r="I5" s="64">
        <f>'BIZ kWh ENTRY'!I5+'BIZ kWh ENTRY'!AE5+'BIZ kWh ENTRY'!BA5+'BIZ kWh ENTRY'!BW5</f>
        <v>0</v>
      </c>
      <c r="J5" s="64">
        <f>'BIZ kWh ENTRY'!J5+'BIZ kWh ENTRY'!AF5+'BIZ kWh ENTRY'!BB5+'BIZ kWh ENTRY'!BX5</f>
        <v>0</v>
      </c>
      <c r="K5" s="64">
        <f>'BIZ kWh ENTRY'!K5+'BIZ kWh ENTRY'!AG5+'BIZ kWh ENTRY'!BC5+'BIZ kWh ENTRY'!BY5</f>
        <v>0</v>
      </c>
      <c r="L5" s="64">
        <f>'BIZ kWh ENTRY'!L5+'BIZ kWh ENTRY'!AH5+'BIZ kWh ENTRY'!BD5+'BIZ kWh ENTRY'!BZ5</f>
        <v>0</v>
      </c>
      <c r="M5" s="64">
        <f>'BIZ kWh ENTRY'!M5+'BIZ kWh ENTRY'!AI5+'BIZ kWh ENTRY'!BE5+'BIZ kWh ENTRY'!CA5</f>
        <v>0</v>
      </c>
      <c r="N5" s="376">
        <f>'BIZ kWh ENTRY'!N5+'BIZ kWh ENTRY'!AJ5+'BIZ kWh ENTRY'!BF5+'BIZ kWh ENTRY'!CB5</f>
        <v>0</v>
      </c>
      <c r="O5" s="376">
        <f>'BIZ kWh ENTRY'!O5+'BIZ kWh ENTRY'!AK5+'BIZ kWh ENTRY'!BG5+'BIZ kWh ENTRY'!CC5</f>
        <v>0</v>
      </c>
      <c r="P5" s="376">
        <f>'BIZ kWh ENTRY'!P5+'BIZ kWh ENTRY'!AL5+'BIZ kWh ENTRY'!BH5+'BIZ kWh ENTRY'!CD5</f>
        <v>0</v>
      </c>
      <c r="Q5" s="376">
        <f>'BIZ kWh ENTRY'!Q5+'BIZ kWh ENTRY'!AM5+'BIZ kWh ENTRY'!BI5+'BIZ kWh ENTRY'!CE5</f>
        <v>0</v>
      </c>
      <c r="R5" s="376">
        <f>'BIZ kWh ENTRY'!R5+'BIZ kWh ENTRY'!AN5+'BIZ kWh ENTRY'!BJ5+'BIZ kWh ENTRY'!CF5</f>
        <v>0</v>
      </c>
      <c r="S5" s="376">
        <f>'BIZ kWh ENTRY'!S5+'BIZ kWh ENTRY'!AO5+'BIZ kWh ENTRY'!BK5+'BIZ kWh ENTRY'!CG5</f>
        <v>0</v>
      </c>
      <c r="T5" s="376">
        <f>'BIZ kWh ENTRY'!T5+'BIZ kWh ENTRY'!AP5+'BIZ kWh ENTRY'!BL5+'BIZ kWh ENTRY'!CH5</f>
        <v>0</v>
      </c>
      <c r="U5" s="434">
        <f t="shared" si="0"/>
        <v>0</v>
      </c>
    </row>
    <row r="6" spans="1:22" ht="15.95" customHeight="1" x14ac:dyDescent="0.25">
      <c r="A6" s="657"/>
      <c r="B6" s="2" t="s">
        <v>55</v>
      </c>
      <c r="C6" s="2">
        <f>'BIZ kWh ENTRY'!C6+'BIZ kWh ENTRY'!Y6+'BIZ kWh ENTRY'!AU6+'BIZ kWh ENTRY'!BQ6</f>
        <v>0</v>
      </c>
      <c r="D6" s="64">
        <f>'BIZ kWh ENTRY'!D6+'BIZ kWh ENTRY'!Z6+'BIZ kWh ENTRY'!AV6+'BIZ kWh ENTRY'!BR6</f>
        <v>0</v>
      </c>
      <c r="E6" s="64">
        <f>'BIZ kWh ENTRY'!E6+'BIZ kWh ENTRY'!AA6+'BIZ kWh ENTRY'!AW6+'BIZ kWh ENTRY'!BS6</f>
        <v>0</v>
      </c>
      <c r="F6" s="64">
        <f>'BIZ kWh ENTRY'!F6+'BIZ kWh ENTRY'!AB6+'BIZ kWh ENTRY'!AX6+'BIZ kWh ENTRY'!BT6</f>
        <v>0</v>
      </c>
      <c r="G6" s="64">
        <f>'BIZ kWh ENTRY'!G6+'BIZ kWh ENTRY'!AC6+'BIZ kWh ENTRY'!AY6+'BIZ kWh ENTRY'!BU6</f>
        <v>0</v>
      </c>
      <c r="H6" s="64">
        <f>'BIZ kWh ENTRY'!H6+'BIZ kWh ENTRY'!AD6+'BIZ kWh ENTRY'!AZ6+'BIZ kWh ENTRY'!BV6</f>
        <v>0</v>
      </c>
      <c r="I6" s="64">
        <f>'BIZ kWh ENTRY'!I6+'BIZ kWh ENTRY'!AE6+'BIZ kWh ENTRY'!BA6+'BIZ kWh ENTRY'!BW6</f>
        <v>0</v>
      </c>
      <c r="J6" s="64">
        <f>'BIZ kWh ENTRY'!J6+'BIZ kWh ENTRY'!AF6+'BIZ kWh ENTRY'!BB6+'BIZ kWh ENTRY'!BX6</f>
        <v>0</v>
      </c>
      <c r="K6" s="64">
        <f>'BIZ kWh ENTRY'!K6+'BIZ kWh ENTRY'!AG6+'BIZ kWh ENTRY'!BC6+'BIZ kWh ENTRY'!BY6</f>
        <v>0</v>
      </c>
      <c r="L6" s="64">
        <f>'BIZ kWh ENTRY'!L6+'BIZ kWh ENTRY'!AH6+'BIZ kWh ENTRY'!BD6+'BIZ kWh ENTRY'!BZ6</f>
        <v>0</v>
      </c>
      <c r="M6" s="64">
        <f>'BIZ kWh ENTRY'!M6+'BIZ kWh ENTRY'!AI6+'BIZ kWh ENTRY'!BE6+'BIZ kWh ENTRY'!CA6</f>
        <v>0</v>
      </c>
      <c r="N6" s="376">
        <f>'BIZ kWh ENTRY'!N6+'BIZ kWh ENTRY'!AJ6+'BIZ kWh ENTRY'!BF6+'BIZ kWh ENTRY'!CB6</f>
        <v>0</v>
      </c>
      <c r="O6" s="376">
        <f>'BIZ kWh ENTRY'!O6+'BIZ kWh ENTRY'!AK6+'BIZ kWh ENTRY'!BG6+'BIZ kWh ENTRY'!CC6</f>
        <v>0</v>
      </c>
      <c r="P6" s="376">
        <f>'BIZ kWh ENTRY'!P6+'BIZ kWh ENTRY'!AL6+'BIZ kWh ENTRY'!BH6+'BIZ kWh ENTRY'!CD6</f>
        <v>0</v>
      </c>
      <c r="Q6" s="376">
        <f>'BIZ kWh ENTRY'!Q6+'BIZ kWh ENTRY'!AM6+'BIZ kWh ENTRY'!BI6+'BIZ kWh ENTRY'!CE6</f>
        <v>0</v>
      </c>
      <c r="R6" s="376">
        <f>'BIZ kWh ENTRY'!R6+'BIZ kWh ENTRY'!AN6+'BIZ kWh ENTRY'!BJ6+'BIZ kWh ENTRY'!CF6</f>
        <v>0</v>
      </c>
      <c r="S6" s="376">
        <f>'BIZ kWh ENTRY'!S6+'BIZ kWh ENTRY'!AO6+'BIZ kWh ENTRY'!BK6+'BIZ kWh ENTRY'!CG6</f>
        <v>0</v>
      </c>
      <c r="T6" s="376">
        <f>'BIZ kWh ENTRY'!T6+'BIZ kWh ENTRY'!AP6+'BIZ kWh ENTRY'!BL6+'BIZ kWh ENTRY'!CH6</f>
        <v>0</v>
      </c>
      <c r="U6" s="434">
        <f t="shared" si="0"/>
        <v>0</v>
      </c>
    </row>
    <row r="7" spans="1:22" ht="15.95" customHeight="1" x14ac:dyDescent="0.25">
      <c r="A7" s="657"/>
      <c r="B7" s="2" t="s">
        <v>54</v>
      </c>
      <c r="C7" s="2">
        <f>'BIZ kWh ENTRY'!C7+'BIZ kWh ENTRY'!Y7+'BIZ kWh ENTRY'!AU7+'BIZ kWh ENTRY'!BQ7</f>
        <v>0</v>
      </c>
      <c r="D7" s="64">
        <f>'BIZ kWh ENTRY'!D7+'BIZ kWh ENTRY'!Z7+'BIZ kWh ENTRY'!AV7+'BIZ kWh ENTRY'!BR7</f>
        <v>0</v>
      </c>
      <c r="E7" s="64">
        <f>'BIZ kWh ENTRY'!E7+'BIZ kWh ENTRY'!AA7+'BIZ kWh ENTRY'!AW7+'BIZ kWh ENTRY'!BS7</f>
        <v>0</v>
      </c>
      <c r="F7" s="64">
        <f>'BIZ kWh ENTRY'!F7+'BIZ kWh ENTRY'!AB7+'BIZ kWh ENTRY'!AX7+'BIZ kWh ENTRY'!BT7</f>
        <v>0</v>
      </c>
      <c r="G7" s="64">
        <f>'BIZ kWh ENTRY'!G7+'BIZ kWh ENTRY'!AC7+'BIZ kWh ENTRY'!AY7+'BIZ kWh ENTRY'!BU7</f>
        <v>0</v>
      </c>
      <c r="H7" s="64">
        <f>'BIZ kWh ENTRY'!H7+'BIZ kWh ENTRY'!AD7+'BIZ kWh ENTRY'!AZ7+'BIZ kWh ENTRY'!BV7</f>
        <v>0</v>
      </c>
      <c r="I7" s="64">
        <f>'BIZ kWh ENTRY'!I7+'BIZ kWh ENTRY'!AE7+'BIZ kWh ENTRY'!BA7+'BIZ kWh ENTRY'!BW7</f>
        <v>0</v>
      </c>
      <c r="J7" s="64">
        <f>'BIZ kWh ENTRY'!J7+'BIZ kWh ENTRY'!AF7+'BIZ kWh ENTRY'!BB7+'BIZ kWh ENTRY'!BX7</f>
        <v>0</v>
      </c>
      <c r="K7" s="64">
        <f>'BIZ kWh ENTRY'!K7+'BIZ kWh ENTRY'!AG7+'BIZ kWh ENTRY'!BC7+'BIZ kWh ENTRY'!BY7</f>
        <v>0</v>
      </c>
      <c r="L7" s="64">
        <f>'BIZ kWh ENTRY'!L7+'BIZ kWh ENTRY'!AH7+'BIZ kWh ENTRY'!BD7+'BIZ kWh ENTRY'!BZ7</f>
        <v>0</v>
      </c>
      <c r="M7" s="64">
        <f>'BIZ kWh ENTRY'!M7+'BIZ kWh ENTRY'!AI7+'BIZ kWh ENTRY'!BE7+'BIZ kWh ENTRY'!CA7</f>
        <v>0</v>
      </c>
      <c r="N7" s="376">
        <f>'BIZ kWh ENTRY'!N7+'BIZ kWh ENTRY'!AJ7+'BIZ kWh ENTRY'!BF7+'BIZ kWh ENTRY'!CB7</f>
        <v>0</v>
      </c>
      <c r="O7" s="376">
        <f>'BIZ kWh ENTRY'!O7+'BIZ kWh ENTRY'!AK7+'BIZ kWh ENTRY'!BG7+'BIZ kWh ENTRY'!CC7</f>
        <v>0</v>
      </c>
      <c r="P7" s="376">
        <f>'BIZ kWh ENTRY'!P7+'BIZ kWh ENTRY'!AL7+'BIZ kWh ENTRY'!BH7+'BIZ kWh ENTRY'!CD7</f>
        <v>0</v>
      </c>
      <c r="Q7" s="376">
        <f>'BIZ kWh ENTRY'!Q7+'BIZ kWh ENTRY'!AM7+'BIZ kWh ENTRY'!BI7+'BIZ kWh ENTRY'!CE7</f>
        <v>0</v>
      </c>
      <c r="R7" s="376">
        <f>'BIZ kWh ENTRY'!R7+'BIZ kWh ENTRY'!AN7+'BIZ kWh ENTRY'!BJ7+'BIZ kWh ENTRY'!CF7</f>
        <v>0</v>
      </c>
      <c r="S7" s="376">
        <f>'BIZ kWh ENTRY'!S7+'BIZ kWh ENTRY'!AO7+'BIZ kWh ENTRY'!BK7+'BIZ kWh ENTRY'!CG7</f>
        <v>0</v>
      </c>
      <c r="T7" s="376">
        <f>'BIZ kWh ENTRY'!T7+'BIZ kWh ENTRY'!AP7+'BIZ kWh ENTRY'!BL7+'BIZ kWh ENTRY'!CH7</f>
        <v>0</v>
      </c>
      <c r="U7" s="434">
        <f t="shared" si="0"/>
        <v>0</v>
      </c>
    </row>
    <row r="8" spans="1:22" ht="15.95" customHeight="1" x14ac:dyDescent="0.25">
      <c r="A8" s="657"/>
      <c r="B8" s="2" t="s">
        <v>53</v>
      </c>
      <c r="C8" s="2">
        <f>'BIZ kWh ENTRY'!C8+'BIZ kWh ENTRY'!Y8+'BIZ kWh ENTRY'!AU8+'BIZ kWh ENTRY'!BQ8</f>
        <v>0</v>
      </c>
      <c r="D8" s="64">
        <f>'BIZ kWh ENTRY'!D8+'BIZ kWh ENTRY'!Z8+'BIZ kWh ENTRY'!AV8+'BIZ kWh ENTRY'!BR8</f>
        <v>0</v>
      </c>
      <c r="E8" s="64">
        <f>'BIZ kWh ENTRY'!E8+'BIZ kWh ENTRY'!AA8+'BIZ kWh ENTRY'!AW8+'BIZ kWh ENTRY'!BS8</f>
        <v>0</v>
      </c>
      <c r="F8" s="64">
        <f>'BIZ kWh ENTRY'!F8+'BIZ kWh ENTRY'!AB8+'BIZ kWh ENTRY'!AX8+'BIZ kWh ENTRY'!BT8</f>
        <v>0</v>
      </c>
      <c r="G8" s="64">
        <f>'BIZ kWh ENTRY'!G8+'BIZ kWh ENTRY'!AC8+'BIZ kWh ENTRY'!AY8+'BIZ kWh ENTRY'!BU8</f>
        <v>0</v>
      </c>
      <c r="H8" s="64">
        <f>'BIZ kWh ENTRY'!H8+'BIZ kWh ENTRY'!AD8+'BIZ kWh ENTRY'!AZ8+'BIZ kWh ENTRY'!BV8</f>
        <v>0</v>
      </c>
      <c r="I8" s="64">
        <f>'BIZ kWh ENTRY'!I8+'BIZ kWh ENTRY'!AE8+'BIZ kWh ENTRY'!BA8+'BIZ kWh ENTRY'!BW8</f>
        <v>0</v>
      </c>
      <c r="J8" s="64">
        <f>'BIZ kWh ENTRY'!J8+'BIZ kWh ENTRY'!AF8+'BIZ kWh ENTRY'!BB8+'BIZ kWh ENTRY'!BX8</f>
        <v>0</v>
      </c>
      <c r="K8" s="64">
        <f>'BIZ kWh ENTRY'!K8+'BIZ kWh ENTRY'!AG8+'BIZ kWh ENTRY'!BC8+'BIZ kWh ENTRY'!BY8</f>
        <v>0</v>
      </c>
      <c r="L8" s="64">
        <f>'BIZ kWh ENTRY'!L8+'BIZ kWh ENTRY'!AH8+'BIZ kWh ENTRY'!BD8+'BIZ kWh ENTRY'!BZ8</f>
        <v>0</v>
      </c>
      <c r="M8" s="64">
        <f>'BIZ kWh ENTRY'!M8+'BIZ kWh ENTRY'!AI8+'BIZ kWh ENTRY'!BE8+'BIZ kWh ENTRY'!CA8</f>
        <v>0</v>
      </c>
      <c r="N8" s="376">
        <f>'BIZ kWh ENTRY'!N8+'BIZ kWh ENTRY'!AJ8+'BIZ kWh ENTRY'!BF8+'BIZ kWh ENTRY'!CB8</f>
        <v>0</v>
      </c>
      <c r="O8" s="376">
        <f>'BIZ kWh ENTRY'!O8+'BIZ kWh ENTRY'!AK8+'BIZ kWh ENTRY'!BG8+'BIZ kWh ENTRY'!CC8</f>
        <v>0</v>
      </c>
      <c r="P8" s="376">
        <f>'BIZ kWh ENTRY'!P8+'BIZ kWh ENTRY'!AL8+'BIZ kWh ENTRY'!BH8+'BIZ kWh ENTRY'!CD8</f>
        <v>0</v>
      </c>
      <c r="Q8" s="376">
        <f>'BIZ kWh ENTRY'!Q8+'BIZ kWh ENTRY'!AM8+'BIZ kWh ENTRY'!BI8+'BIZ kWh ENTRY'!CE8</f>
        <v>0</v>
      </c>
      <c r="R8" s="376">
        <f>'BIZ kWh ENTRY'!R8+'BIZ kWh ENTRY'!AN8+'BIZ kWh ENTRY'!BJ8+'BIZ kWh ENTRY'!CF8</f>
        <v>0</v>
      </c>
      <c r="S8" s="376">
        <f>'BIZ kWh ENTRY'!S8+'BIZ kWh ENTRY'!AO8+'BIZ kWh ENTRY'!BK8+'BIZ kWh ENTRY'!CG8</f>
        <v>0</v>
      </c>
      <c r="T8" s="376">
        <f>'BIZ kWh ENTRY'!T8+'BIZ kWh ENTRY'!AP8+'BIZ kWh ENTRY'!BL8+'BIZ kWh ENTRY'!CH8</f>
        <v>0</v>
      </c>
      <c r="U8" s="434">
        <f t="shared" si="0"/>
        <v>0</v>
      </c>
    </row>
    <row r="9" spans="1:22" ht="15.95" customHeight="1" x14ac:dyDescent="0.25">
      <c r="A9" s="657"/>
      <c r="B9" s="2" t="s">
        <v>52</v>
      </c>
      <c r="C9" s="2">
        <f>'BIZ kWh ENTRY'!C9+'BIZ kWh ENTRY'!Y9+'BIZ kWh ENTRY'!AU9+'BIZ kWh ENTRY'!BQ9</f>
        <v>0</v>
      </c>
      <c r="D9" s="64">
        <f>'BIZ kWh ENTRY'!D9+'BIZ kWh ENTRY'!Z9+'BIZ kWh ENTRY'!AV9+'BIZ kWh ENTRY'!BR9</f>
        <v>0</v>
      </c>
      <c r="E9" s="64">
        <f>'BIZ kWh ENTRY'!E9+'BIZ kWh ENTRY'!AA9+'BIZ kWh ENTRY'!AW9+'BIZ kWh ENTRY'!BS9</f>
        <v>0</v>
      </c>
      <c r="F9" s="64">
        <f>'BIZ kWh ENTRY'!F9+'BIZ kWh ENTRY'!AB9+'BIZ kWh ENTRY'!AX9+'BIZ kWh ENTRY'!BT9</f>
        <v>0</v>
      </c>
      <c r="G9" s="64">
        <f>'BIZ kWh ENTRY'!G9+'BIZ kWh ENTRY'!AC9+'BIZ kWh ENTRY'!AY9+'BIZ kWh ENTRY'!BU9</f>
        <v>0</v>
      </c>
      <c r="H9" s="64">
        <f>'BIZ kWh ENTRY'!H9+'BIZ kWh ENTRY'!AD9+'BIZ kWh ENTRY'!AZ9+'BIZ kWh ENTRY'!BV9</f>
        <v>0</v>
      </c>
      <c r="I9" s="64">
        <f>'BIZ kWh ENTRY'!I9+'BIZ kWh ENTRY'!AE9+'BIZ kWh ENTRY'!BA9+'BIZ kWh ENTRY'!BW9</f>
        <v>0</v>
      </c>
      <c r="J9" s="64">
        <f>'BIZ kWh ENTRY'!J9+'BIZ kWh ENTRY'!AF9+'BIZ kWh ENTRY'!BB9+'BIZ kWh ENTRY'!BX9</f>
        <v>0</v>
      </c>
      <c r="K9" s="64">
        <f>'BIZ kWh ENTRY'!K9+'BIZ kWh ENTRY'!AG9+'BIZ kWh ENTRY'!BC9+'BIZ kWh ENTRY'!BY9</f>
        <v>0</v>
      </c>
      <c r="L9" s="64">
        <f>'BIZ kWh ENTRY'!L9+'BIZ kWh ENTRY'!AH9+'BIZ kWh ENTRY'!BD9+'BIZ kWh ENTRY'!BZ9</f>
        <v>0</v>
      </c>
      <c r="M9" s="64">
        <f>'BIZ kWh ENTRY'!M9+'BIZ kWh ENTRY'!AI9+'BIZ kWh ENTRY'!BE9+'BIZ kWh ENTRY'!CA9</f>
        <v>0</v>
      </c>
      <c r="N9" s="376">
        <f>'BIZ kWh ENTRY'!N9+'BIZ kWh ENTRY'!AJ9+'BIZ kWh ENTRY'!BF9+'BIZ kWh ENTRY'!CB9</f>
        <v>0</v>
      </c>
      <c r="O9" s="376">
        <f>'BIZ kWh ENTRY'!O9+'BIZ kWh ENTRY'!AK9+'BIZ kWh ENTRY'!BG9+'BIZ kWh ENTRY'!CC9</f>
        <v>0</v>
      </c>
      <c r="P9" s="376">
        <f>'BIZ kWh ENTRY'!P9+'BIZ kWh ENTRY'!AL9+'BIZ kWh ENTRY'!BH9+'BIZ kWh ENTRY'!CD9</f>
        <v>0</v>
      </c>
      <c r="Q9" s="376">
        <f>'BIZ kWh ENTRY'!Q9+'BIZ kWh ENTRY'!AM9+'BIZ kWh ENTRY'!BI9+'BIZ kWh ENTRY'!CE9</f>
        <v>0</v>
      </c>
      <c r="R9" s="376">
        <f>'BIZ kWh ENTRY'!R9+'BIZ kWh ENTRY'!AN9+'BIZ kWh ENTRY'!BJ9+'BIZ kWh ENTRY'!CF9</f>
        <v>0</v>
      </c>
      <c r="S9" s="376">
        <f>'BIZ kWh ENTRY'!S9+'BIZ kWh ENTRY'!AO9+'BIZ kWh ENTRY'!BK9+'BIZ kWh ENTRY'!CG9</f>
        <v>0</v>
      </c>
      <c r="T9" s="376">
        <f>'BIZ kWh ENTRY'!T9+'BIZ kWh ENTRY'!AP9+'BIZ kWh ENTRY'!BL9+'BIZ kWh ENTRY'!CH9</f>
        <v>0</v>
      </c>
      <c r="U9" s="434">
        <f t="shared" si="0"/>
        <v>0</v>
      </c>
    </row>
    <row r="10" spans="1:22" ht="15.95" customHeight="1" x14ac:dyDescent="0.25">
      <c r="A10" s="657"/>
      <c r="B10" s="2" t="s">
        <v>51</v>
      </c>
      <c r="C10" s="2">
        <f>'BIZ kWh ENTRY'!C10+'BIZ kWh ENTRY'!Y10+'BIZ kWh ENTRY'!AU10+'BIZ kWh ENTRY'!BQ10</f>
        <v>0</v>
      </c>
      <c r="D10" s="64">
        <f>'BIZ kWh ENTRY'!D10+'BIZ kWh ENTRY'!Z10+'BIZ kWh ENTRY'!AV10+'BIZ kWh ENTRY'!BR10</f>
        <v>0</v>
      </c>
      <c r="E10" s="64">
        <f>'BIZ kWh ENTRY'!E10+'BIZ kWh ENTRY'!AA10+'BIZ kWh ENTRY'!AW10+'BIZ kWh ENTRY'!BS10</f>
        <v>0</v>
      </c>
      <c r="F10" s="64">
        <f>'BIZ kWh ENTRY'!F10+'BIZ kWh ENTRY'!AB10+'BIZ kWh ENTRY'!AX10+'BIZ kWh ENTRY'!BT10</f>
        <v>0</v>
      </c>
      <c r="G10" s="64">
        <f>'BIZ kWh ENTRY'!G10+'BIZ kWh ENTRY'!AC10+'BIZ kWh ENTRY'!AY10+'BIZ kWh ENTRY'!BU10</f>
        <v>0</v>
      </c>
      <c r="H10" s="64">
        <f>'BIZ kWh ENTRY'!H10+'BIZ kWh ENTRY'!AD10+'BIZ kWh ENTRY'!AZ10+'BIZ kWh ENTRY'!BV10</f>
        <v>0</v>
      </c>
      <c r="I10" s="64">
        <f>'BIZ kWh ENTRY'!I10+'BIZ kWh ENTRY'!AE10+'BIZ kWh ENTRY'!BA10+'BIZ kWh ENTRY'!BW10</f>
        <v>0</v>
      </c>
      <c r="J10" s="64">
        <f>'BIZ kWh ENTRY'!J10+'BIZ kWh ENTRY'!AF10+'BIZ kWh ENTRY'!BB10+'BIZ kWh ENTRY'!BX10</f>
        <v>0</v>
      </c>
      <c r="K10" s="64">
        <f>'BIZ kWh ENTRY'!K10+'BIZ kWh ENTRY'!AG10+'BIZ kWh ENTRY'!BC10+'BIZ kWh ENTRY'!BY10</f>
        <v>0</v>
      </c>
      <c r="L10" s="64">
        <f>'BIZ kWh ENTRY'!L10+'BIZ kWh ENTRY'!AH10+'BIZ kWh ENTRY'!BD10+'BIZ kWh ENTRY'!BZ10</f>
        <v>0</v>
      </c>
      <c r="M10" s="64">
        <f>'BIZ kWh ENTRY'!M10+'BIZ kWh ENTRY'!AI10+'BIZ kWh ENTRY'!BE10+'BIZ kWh ENTRY'!CA10</f>
        <v>0</v>
      </c>
      <c r="N10" s="376">
        <f>'BIZ kWh ENTRY'!N10+'BIZ kWh ENTRY'!AJ10+'BIZ kWh ENTRY'!BF10+'BIZ kWh ENTRY'!CB10</f>
        <v>0</v>
      </c>
      <c r="O10" s="376">
        <f>'BIZ kWh ENTRY'!O10+'BIZ kWh ENTRY'!AK10+'BIZ kWh ENTRY'!BG10+'BIZ kWh ENTRY'!CC10</f>
        <v>0</v>
      </c>
      <c r="P10" s="376">
        <f>'BIZ kWh ENTRY'!P10+'BIZ kWh ENTRY'!AL10+'BIZ kWh ENTRY'!BH10+'BIZ kWh ENTRY'!CD10</f>
        <v>0</v>
      </c>
      <c r="Q10" s="376">
        <f>'BIZ kWh ENTRY'!Q10+'BIZ kWh ENTRY'!AM10+'BIZ kWh ENTRY'!BI10+'BIZ kWh ENTRY'!CE10</f>
        <v>0</v>
      </c>
      <c r="R10" s="376">
        <f>'BIZ kWh ENTRY'!R10+'BIZ kWh ENTRY'!AN10+'BIZ kWh ENTRY'!BJ10+'BIZ kWh ENTRY'!CF10</f>
        <v>0</v>
      </c>
      <c r="S10" s="376">
        <f>'BIZ kWh ENTRY'!S10+'BIZ kWh ENTRY'!AO10+'BIZ kWh ENTRY'!BK10+'BIZ kWh ENTRY'!CG10</f>
        <v>0</v>
      </c>
      <c r="T10" s="376">
        <f>'BIZ kWh ENTRY'!T10+'BIZ kWh ENTRY'!AP10+'BIZ kWh ENTRY'!BL10+'BIZ kWh ENTRY'!CH10</f>
        <v>0</v>
      </c>
      <c r="U10" s="434">
        <f t="shared" si="0"/>
        <v>0</v>
      </c>
    </row>
    <row r="11" spans="1:22" ht="15.95" customHeight="1" x14ac:dyDescent="0.25">
      <c r="A11" s="657"/>
      <c r="B11" s="2" t="s">
        <v>50</v>
      </c>
      <c r="C11" s="2">
        <f>'BIZ kWh ENTRY'!C11+'BIZ kWh ENTRY'!Y11+'BIZ kWh ENTRY'!AU11+'BIZ kWh ENTRY'!BQ11</f>
        <v>0</v>
      </c>
      <c r="D11" s="64">
        <f>'BIZ kWh ENTRY'!D11+'BIZ kWh ENTRY'!Z11+'BIZ kWh ENTRY'!AV11+'BIZ kWh ENTRY'!BR11</f>
        <v>0</v>
      </c>
      <c r="E11" s="64">
        <f>'BIZ kWh ENTRY'!E11+'BIZ kWh ENTRY'!AA11+'BIZ kWh ENTRY'!AW11+'BIZ kWh ENTRY'!BS11</f>
        <v>0</v>
      </c>
      <c r="F11" s="64">
        <f>'BIZ kWh ENTRY'!F11+'BIZ kWh ENTRY'!AB11+'BIZ kWh ENTRY'!AX11+'BIZ kWh ENTRY'!BT11</f>
        <v>0</v>
      </c>
      <c r="G11" s="64">
        <f>'BIZ kWh ENTRY'!G11+'BIZ kWh ENTRY'!AC11+'BIZ kWh ENTRY'!AY11+'BIZ kWh ENTRY'!BU11</f>
        <v>1407588.8370714528</v>
      </c>
      <c r="H11" s="64">
        <f>'BIZ kWh ENTRY'!H11+'BIZ kWh ENTRY'!AD11+'BIZ kWh ENTRY'!AZ11+'BIZ kWh ENTRY'!BV11</f>
        <v>1934141.7167743295</v>
      </c>
      <c r="I11" s="64">
        <f>'BIZ kWh ENTRY'!I11+'BIZ kWh ENTRY'!AE11+'BIZ kWh ENTRY'!BA11+'BIZ kWh ENTRY'!BW11</f>
        <v>468894.37560681131</v>
      </c>
      <c r="J11" s="64">
        <f>'BIZ kWh ENTRY'!J11+'BIZ kWh ENTRY'!AF11+'BIZ kWh ENTRY'!BB11+'BIZ kWh ENTRY'!BX11</f>
        <v>283514.57075031567</v>
      </c>
      <c r="K11" s="64">
        <f>'BIZ kWh ENTRY'!K11+'BIZ kWh ENTRY'!AG11+'BIZ kWh ENTRY'!BC11+'BIZ kWh ENTRY'!BY11</f>
        <v>0</v>
      </c>
      <c r="L11" s="64">
        <f>'BIZ kWh ENTRY'!L11+'BIZ kWh ENTRY'!AH11+'BIZ kWh ENTRY'!BD11+'BIZ kWh ENTRY'!BZ11</f>
        <v>112079.87657031832</v>
      </c>
      <c r="M11" s="64">
        <f>'BIZ kWh ENTRY'!M11+'BIZ kWh ENTRY'!AI11+'BIZ kWh ENTRY'!BE11+'BIZ kWh ENTRY'!CA11</f>
        <v>0</v>
      </c>
      <c r="N11" s="376">
        <f>'BIZ kWh ENTRY'!N11+'BIZ kWh ENTRY'!AJ11+'BIZ kWh ENTRY'!BF11+'BIZ kWh ENTRY'!CB11</f>
        <v>2254947.9226426748</v>
      </c>
      <c r="O11" s="376">
        <f>'BIZ kWh ENTRY'!O11+'BIZ kWh ENTRY'!AK11+'BIZ kWh ENTRY'!BG11+'BIZ kWh ENTRY'!CC11</f>
        <v>0</v>
      </c>
      <c r="P11" s="376">
        <f>'BIZ kWh ENTRY'!P11+'BIZ kWh ENTRY'!AL11+'BIZ kWh ENTRY'!BH11+'BIZ kWh ENTRY'!CD11</f>
        <v>0</v>
      </c>
      <c r="Q11" s="376">
        <f>'BIZ kWh ENTRY'!Q11+'BIZ kWh ENTRY'!AM11+'BIZ kWh ENTRY'!BI11+'BIZ kWh ENTRY'!CE11</f>
        <v>0</v>
      </c>
      <c r="R11" s="376">
        <f>'BIZ kWh ENTRY'!R11+'BIZ kWh ENTRY'!AN11+'BIZ kWh ENTRY'!BJ11+'BIZ kWh ENTRY'!CF11</f>
        <v>0</v>
      </c>
      <c r="S11" s="376">
        <f>'BIZ kWh ENTRY'!S11+'BIZ kWh ENTRY'!AO11+'BIZ kWh ENTRY'!BK11+'BIZ kWh ENTRY'!CG11</f>
        <v>0</v>
      </c>
      <c r="T11" s="376">
        <f>'BIZ kWh ENTRY'!T11+'BIZ kWh ENTRY'!AP11+'BIZ kWh ENTRY'!BL11+'BIZ kWh ENTRY'!CH11</f>
        <v>0</v>
      </c>
      <c r="U11" s="434">
        <f t="shared" si="0"/>
        <v>6461167.2994159013</v>
      </c>
    </row>
    <row r="12" spans="1:22" ht="15.95" customHeight="1" x14ac:dyDescent="0.25">
      <c r="A12" s="657"/>
      <c r="B12" s="2" t="s">
        <v>49</v>
      </c>
      <c r="C12" s="2">
        <f>'BIZ kWh ENTRY'!C12+'BIZ kWh ENTRY'!Y12+'BIZ kWh ENTRY'!AU12+'BIZ kWh ENTRY'!BQ12</f>
        <v>0</v>
      </c>
      <c r="D12" s="64">
        <f>'BIZ kWh ENTRY'!D12+'BIZ kWh ENTRY'!Z12+'BIZ kWh ENTRY'!AV12+'BIZ kWh ENTRY'!BR12</f>
        <v>0</v>
      </c>
      <c r="E12" s="64">
        <f>'BIZ kWh ENTRY'!E12+'BIZ kWh ENTRY'!AA12+'BIZ kWh ENTRY'!AW12+'BIZ kWh ENTRY'!BS12</f>
        <v>0</v>
      </c>
      <c r="F12" s="64">
        <f>'BIZ kWh ENTRY'!F12+'BIZ kWh ENTRY'!AB12+'BIZ kWh ENTRY'!AX12+'BIZ kWh ENTRY'!BT12</f>
        <v>0</v>
      </c>
      <c r="G12" s="64">
        <f>'BIZ kWh ENTRY'!G12+'BIZ kWh ENTRY'!AC12+'BIZ kWh ENTRY'!AY12+'BIZ kWh ENTRY'!BU12</f>
        <v>0</v>
      </c>
      <c r="H12" s="64">
        <f>'BIZ kWh ENTRY'!H12+'BIZ kWh ENTRY'!AD12+'BIZ kWh ENTRY'!AZ12+'BIZ kWh ENTRY'!BV12</f>
        <v>0</v>
      </c>
      <c r="I12" s="64">
        <f>'BIZ kWh ENTRY'!I12+'BIZ kWh ENTRY'!AE12+'BIZ kWh ENTRY'!BA12+'BIZ kWh ENTRY'!BW12</f>
        <v>0</v>
      </c>
      <c r="J12" s="64">
        <f>'BIZ kWh ENTRY'!J12+'BIZ kWh ENTRY'!AF12+'BIZ kWh ENTRY'!BB12+'BIZ kWh ENTRY'!BX12</f>
        <v>0</v>
      </c>
      <c r="K12" s="64">
        <f>'BIZ kWh ENTRY'!K12+'BIZ kWh ENTRY'!AG12+'BIZ kWh ENTRY'!BC12+'BIZ kWh ENTRY'!BY12</f>
        <v>0</v>
      </c>
      <c r="L12" s="64">
        <f>'BIZ kWh ENTRY'!L12+'BIZ kWh ENTRY'!AH12+'BIZ kWh ENTRY'!BD12+'BIZ kWh ENTRY'!BZ12</f>
        <v>0</v>
      </c>
      <c r="M12" s="64">
        <f>'BIZ kWh ENTRY'!M12+'BIZ kWh ENTRY'!AI12+'BIZ kWh ENTRY'!BE12+'BIZ kWh ENTRY'!CA12</f>
        <v>0</v>
      </c>
      <c r="N12" s="376">
        <f>'BIZ kWh ENTRY'!N12+'BIZ kWh ENTRY'!AJ12+'BIZ kWh ENTRY'!BF12+'BIZ kWh ENTRY'!CB12</f>
        <v>0</v>
      </c>
      <c r="O12" s="376">
        <f>'BIZ kWh ENTRY'!O12+'BIZ kWh ENTRY'!AK12+'BIZ kWh ENTRY'!BG12+'BIZ kWh ENTRY'!CC12</f>
        <v>0</v>
      </c>
      <c r="P12" s="376">
        <f>'BIZ kWh ENTRY'!P12+'BIZ kWh ENTRY'!AL12+'BIZ kWh ENTRY'!BH12+'BIZ kWh ENTRY'!CD12</f>
        <v>0</v>
      </c>
      <c r="Q12" s="376">
        <f>'BIZ kWh ENTRY'!Q12+'BIZ kWh ENTRY'!AM12+'BIZ kWh ENTRY'!BI12+'BIZ kWh ENTRY'!CE12</f>
        <v>0</v>
      </c>
      <c r="R12" s="376">
        <f>'BIZ kWh ENTRY'!R12+'BIZ kWh ENTRY'!AN12+'BIZ kWh ENTRY'!BJ12+'BIZ kWh ENTRY'!CF12</f>
        <v>0</v>
      </c>
      <c r="S12" s="376">
        <f>'BIZ kWh ENTRY'!S12+'BIZ kWh ENTRY'!AO12+'BIZ kWh ENTRY'!BK12+'BIZ kWh ENTRY'!CG12</f>
        <v>0</v>
      </c>
      <c r="T12" s="376">
        <f>'BIZ kWh ENTRY'!T12+'BIZ kWh ENTRY'!AP12+'BIZ kWh ENTRY'!BL12+'BIZ kWh ENTRY'!CH12</f>
        <v>0</v>
      </c>
      <c r="U12" s="434">
        <f t="shared" si="0"/>
        <v>0</v>
      </c>
    </row>
    <row r="13" spans="1:22" ht="15.95" customHeight="1" x14ac:dyDescent="0.25">
      <c r="A13" s="657"/>
      <c r="B13" s="2" t="s">
        <v>48</v>
      </c>
      <c r="C13" s="2">
        <f>'BIZ kWh ENTRY'!C13+'BIZ kWh ENTRY'!Y13+'BIZ kWh ENTRY'!AU13+'BIZ kWh ENTRY'!BQ13</f>
        <v>0</v>
      </c>
      <c r="D13" s="64">
        <f>'BIZ kWh ENTRY'!D13+'BIZ kWh ENTRY'!Z13+'BIZ kWh ENTRY'!AV13+'BIZ kWh ENTRY'!BR13</f>
        <v>0</v>
      </c>
      <c r="E13" s="64">
        <f>'BIZ kWh ENTRY'!E13+'BIZ kWh ENTRY'!AA13+'BIZ kWh ENTRY'!AW13+'BIZ kWh ENTRY'!BS13</f>
        <v>0</v>
      </c>
      <c r="F13" s="64">
        <f>'BIZ kWh ENTRY'!F13+'BIZ kWh ENTRY'!AB13+'BIZ kWh ENTRY'!AX13+'BIZ kWh ENTRY'!BT13</f>
        <v>0</v>
      </c>
      <c r="G13" s="64">
        <f>'BIZ kWh ENTRY'!G13+'BIZ kWh ENTRY'!AC13+'BIZ kWh ENTRY'!AY13+'BIZ kWh ENTRY'!BU13</f>
        <v>0</v>
      </c>
      <c r="H13" s="64">
        <f>'BIZ kWh ENTRY'!H13+'BIZ kWh ENTRY'!AD13+'BIZ kWh ENTRY'!AZ13+'BIZ kWh ENTRY'!BV13</f>
        <v>0</v>
      </c>
      <c r="I13" s="64">
        <f>'BIZ kWh ENTRY'!I13+'BIZ kWh ENTRY'!AE13+'BIZ kWh ENTRY'!BA13+'BIZ kWh ENTRY'!BW13</f>
        <v>0</v>
      </c>
      <c r="J13" s="64">
        <f>'BIZ kWh ENTRY'!J13+'BIZ kWh ENTRY'!AF13+'BIZ kWh ENTRY'!BB13+'BIZ kWh ENTRY'!BX13</f>
        <v>0</v>
      </c>
      <c r="K13" s="64">
        <f>'BIZ kWh ENTRY'!K13+'BIZ kWh ENTRY'!AG13+'BIZ kWh ENTRY'!BC13+'BIZ kWh ENTRY'!BY13</f>
        <v>0</v>
      </c>
      <c r="L13" s="64">
        <f>'BIZ kWh ENTRY'!L13+'BIZ kWh ENTRY'!AH13+'BIZ kWh ENTRY'!BD13+'BIZ kWh ENTRY'!BZ13</f>
        <v>0</v>
      </c>
      <c r="M13" s="64">
        <f>'BIZ kWh ENTRY'!M13+'BIZ kWh ENTRY'!AI13+'BIZ kWh ENTRY'!BE13+'BIZ kWh ENTRY'!CA13</f>
        <v>0</v>
      </c>
      <c r="N13" s="376">
        <f>'BIZ kWh ENTRY'!N13+'BIZ kWh ENTRY'!AJ13+'BIZ kWh ENTRY'!BF13+'BIZ kWh ENTRY'!CB13</f>
        <v>0</v>
      </c>
      <c r="O13" s="376">
        <f>'BIZ kWh ENTRY'!O13+'BIZ kWh ENTRY'!AK13+'BIZ kWh ENTRY'!BG13+'BIZ kWh ENTRY'!CC13</f>
        <v>0</v>
      </c>
      <c r="P13" s="376">
        <f>'BIZ kWh ENTRY'!P13+'BIZ kWh ENTRY'!AL13+'BIZ kWh ENTRY'!BH13+'BIZ kWh ENTRY'!CD13</f>
        <v>0</v>
      </c>
      <c r="Q13" s="376">
        <f>'BIZ kWh ENTRY'!Q13+'BIZ kWh ENTRY'!AM13+'BIZ kWh ENTRY'!BI13+'BIZ kWh ENTRY'!CE13</f>
        <v>0</v>
      </c>
      <c r="R13" s="376">
        <f>'BIZ kWh ENTRY'!R13+'BIZ kWh ENTRY'!AN13+'BIZ kWh ENTRY'!BJ13+'BIZ kWh ENTRY'!CF13</f>
        <v>0</v>
      </c>
      <c r="S13" s="376">
        <f>'BIZ kWh ENTRY'!S13+'BIZ kWh ENTRY'!AO13+'BIZ kWh ENTRY'!BK13+'BIZ kWh ENTRY'!CG13</f>
        <v>0</v>
      </c>
      <c r="T13" s="376">
        <f>'BIZ kWh ENTRY'!T13+'BIZ kWh ENTRY'!AP13+'BIZ kWh ENTRY'!BL13+'BIZ kWh ENTRY'!CH13</f>
        <v>0</v>
      </c>
      <c r="U13" s="434">
        <f t="shared" si="0"/>
        <v>0</v>
      </c>
    </row>
    <row r="14" spans="1:22" ht="15.95" customHeight="1" x14ac:dyDescent="0.25">
      <c r="A14" s="657"/>
      <c r="B14" s="2" t="s">
        <v>47</v>
      </c>
      <c r="C14" s="2">
        <f>'BIZ kWh ENTRY'!C14+'BIZ kWh ENTRY'!Y14+'BIZ kWh ENTRY'!AU14+'BIZ kWh ENTRY'!BQ14</f>
        <v>0</v>
      </c>
      <c r="D14" s="64">
        <f>'BIZ kWh ENTRY'!D14+'BIZ kWh ENTRY'!Z14+'BIZ kWh ENTRY'!AV14+'BIZ kWh ENTRY'!BR14</f>
        <v>0</v>
      </c>
      <c r="E14" s="64">
        <f>'BIZ kWh ENTRY'!E14+'BIZ kWh ENTRY'!AA14+'BIZ kWh ENTRY'!AW14+'BIZ kWh ENTRY'!BS14</f>
        <v>0</v>
      </c>
      <c r="F14" s="64">
        <f>'BIZ kWh ENTRY'!F14+'BIZ kWh ENTRY'!AB14+'BIZ kWh ENTRY'!AX14+'BIZ kWh ENTRY'!BT14</f>
        <v>0</v>
      </c>
      <c r="G14" s="64">
        <f>'BIZ kWh ENTRY'!G14+'BIZ kWh ENTRY'!AC14+'BIZ kWh ENTRY'!AY14+'BIZ kWh ENTRY'!BU14</f>
        <v>0</v>
      </c>
      <c r="H14" s="64">
        <f>'BIZ kWh ENTRY'!H14+'BIZ kWh ENTRY'!AD14+'BIZ kWh ENTRY'!AZ14+'BIZ kWh ENTRY'!BV14</f>
        <v>0</v>
      </c>
      <c r="I14" s="64">
        <f>'BIZ kWh ENTRY'!I14+'BIZ kWh ENTRY'!AE14+'BIZ kWh ENTRY'!BA14+'BIZ kWh ENTRY'!BW14</f>
        <v>0</v>
      </c>
      <c r="J14" s="64">
        <f>'BIZ kWh ENTRY'!J14+'BIZ kWh ENTRY'!AF14+'BIZ kWh ENTRY'!BB14+'BIZ kWh ENTRY'!BX14</f>
        <v>0</v>
      </c>
      <c r="K14" s="64">
        <f>'BIZ kWh ENTRY'!K14+'BIZ kWh ENTRY'!AG14+'BIZ kWh ENTRY'!BC14+'BIZ kWh ENTRY'!BY14</f>
        <v>0</v>
      </c>
      <c r="L14" s="64">
        <f>'BIZ kWh ENTRY'!L14+'BIZ kWh ENTRY'!AH14+'BIZ kWh ENTRY'!BD14+'BIZ kWh ENTRY'!BZ14</f>
        <v>0</v>
      </c>
      <c r="M14" s="64">
        <f>'BIZ kWh ENTRY'!M14+'BIZ kWh ENTRY'!AI14+'BIZ kWh ENTRY'!BE14+'BIZ kWh ENTRY'!CA14</f>
        <v>0</v>
      </c>
      <c r="N14" s="376">
        <f>'BIZ kWh ENTRY'!N14+'BIZ kWh ENTRY'!AJ14+'BIZ kWh ENTRY'!BF14+'BIZ kWh ENTRY'!CB14</f>
        <v>0</v>
      </c>
      <c r="O14" s="376">
        <f>'BIZ kWh ENTRY'!O14+'BIZ kWh ENTRY'!AK14+'BIZ kWh ENTRY'!BG14+'BIZ kWh ENTRY'!CC14</f>
        <v>0</v>
      </c>
      <c r="P14" s="376">
        <f>'BIZ kWh ENTRY'!P14+'BIZ kWh ENTRY'!AL14+'BIZ kWh ENTRY'!BH14+'BIZ kWh ENTRY'!CD14</f>
        <v>0</v>
      </c>
      <c r="Q14" s="376">
        <f>'BIZ kWh ENTRY'!Q14+'BIZ kWh ENTRY'!AM14+'BIZ kWh ENTRY'!BI14+'BIZ kWh ENTRY'!CE14</f>
        <v>0</v>
      </c>
      <c r="R14" s="376">
        <f>'BIZ kWh ENTRY'!R14+'BIZ kWh ENTRY'!AN14+'BIZ kWh ENTRY'!BJ14+'BIZ kWh ENTRY'!CF14</f>
        <v>0</v>
      </c>
      <c r="S14" s="376">
        <f>'BIZ kWh ENTRY'!S14+'BIZ kWh ENTRY'!AO14+'BIZ kWh ENTRY'!BK14+'BIZ kWh ENTRY'!CG14</f>
        <v>0</v>
      </c>
      <c r="T14" s="376">
        <f>'BIZ kWh ENTRY'!T14+'BIZ kWh ENTRY'!AP14+'BIZ kWh ENTRY'!BL14+'BIZ kWh ENTRY'!CH14</f>
        <v>0</v>
      </c>
      <c r="U14" s="434">
        <f t="shared" si="0"/>
        <v>0</v>
      </c>
    </row>
    <row r="15" spans="1:22" ht="15.95" customHeight="1" x14ac:dyDescent="0.25">
      <c r="A15" s="657"/>
      <c r="B15" s="2" t="s">
        <v>46</v>
      </c>
      <c r="C15" s="2">
        <f>'BIZ kWh ENTRY'!C15+'BIZ kWh ENTRY'!Y15+'BIZ kWh ENTRY'!AU15+'BIZ kWh ENTRY'!BQ15</f>
        <v>0</v>
      </c>
      <c r="D15" s="64">
        <f>'BIZ kWh ENTRY'!D15+'BIZ kWh ENTRY'!Z15+'BIZ kWh ENTRY'!AV15+'BIZ kWh ENTRY'!BR15</f>
        <v>0</v>
      </c>
      <c r="E15" s="64">
        <f>'BIZ kWh ENTRY'!E15+'BIZ kWh ENTRY'!AA15+'BIZ kWh ENTRY'!AW15+'BIZ kWh ENTRY'!BS15</f>
        <v>0</v>
      </c>
      <c r="F15" s="64">
        <f>'BIZ kWh ENTRY'!F15+'BIZ kWh ENTRY'!AB15+'BIZ kWh ENTRY'!AX15+'BIZ kWh ENTRY'!BT15</f>
        <v>0</v>
      </c>
      <c r="G15" s="64">
        <f>'BIZ kWh ENTRY'!G15+'BIZ kWh ENTRY'!AC15+'BIZ kWh ENTRY'!AY15+'BIZ kWh ENTRY'!BU15</f>
        <v>0</v>
      </c>
      <c r="H15" s="64">
        <f>'BIZ kWh ENTRY'!H15+'BIZ kWh ENTRY'!AD15+'BIZ kWh ENTRY'!AZ15+'BIZ kWh ENTRY'!BV15</f>
        <v>0</v>
      </c>
      <c r="I15" s="64">
        <f>'BIZ kWh ENTRY'!I15+'BIZ kWh ENTRY'!AE15+'BIZ kWh ENTRY'!BA15+'BIZ kWh ENTRY'!BW15</f>
        <v>0</v>
      </c>
      <c r="J15" s="64">
        <f>'BIZ kWh ENTRY'!J15+'BIZ kWh ENTRY'!AF15+'BIZ kWh ENTRY'!BB15+'BIZ kWh ENTRY'!BX15</f>
        <v>0</v>
      </c>
      <c r="K15" s="64">
        <f>'BIZ kWh ENTRY'!K15+'BIZ kWh ENTRY'!AG15+'BIZ kWh ENTRY'!BC15+'BIZ kWh ENTRY'!BY15</f>
        <v>0</v>
      </c>
      <c r="L15" s="64">
        <f>'BIZ kWh ENTRY'!L15+'BIZ kWh ENTRY'!AH15+'BIZ kWh ENTRY'!BD15+'BIZ kWh ENTRY'!BZ15</f>
        <v>0</v>
      </c>
      <c r="M15" s="64">
        <f>'BIZ kWh ENTRY'!M15+'BIZ kWh ENTRY'!AI15+'BIZ kWh ENTRY'!BE15+'BIZ kWh ENTRY'!CA15</f>
        <v>0</v>
      </c>
      <c r="N15" s="376">
        <f>'BIZ kWh ENTRY'!N15+'BIZ kWh ENTRY'!AJ15+'BIZ kWh ENTRY'!BF15+'BIZ kWh ENTRY'!CB15</f>
        <v>0</v>
      </c>
      <c r="O15" s="376">
        <f>'BIZ kWh ENTRY'!O15+'BIZ kWh ENTRY'!AK15+'BIZ kWh ENTRY'!BG15+'BIZ kWh ENTRY'!CC15</f>
        <v>0</v>
      </c>
      <c r="P15" s="376">
        <f>'BIZ kWh ENTRY'!P15+'BIZ kWh ENTRY'!AL15+'BIZ kWh ENTRY'!BH15+'BIZ kWh ENTRY'!CD15</f>
        <v>0</v>
      </c>
      <c r="Q15" s="376">
        <f>'BIZ kWh ENTRY'!Q15+'BIZ kWh ENTRY'!AM15+'BIZ kWh ENTRY'!BI15+'BIZ kWh ENTRY'!CE15</f>
        <v>0</v>
      </c>
      <c r="R15" s="376">
        <f>'BIZ kWh ENTRY'!R15+'BIZ kWh ENTRY'!AN15+'BIZ kWh ENTRY'!BJ15+'BIZ kWh ENTRY'!CF15</f>
        <v>0</v>
      </c>
      <c r="S15" s="376">
        <f>'BIZ kWh ENTRY'!S15+'BIZ kWh ENTRY'!AO15+'BIZ kWh ENTRY'!BK15+'BIZ kWh ENTRY'!CG15</f>
        <v>0</v>
      </c>
      <c r="T15" s="376">
        <f>'BIZ kWh ENTRY'!T15+'BIZ kWh ENTRY'!AP15+'BIZ kWh ENTRY'!BL15+'BIZ kWh ENTRY'!CH15</f>
        <v>0</v>
      </c>
      <c r="U15" s="434">
        <f t="shared" si="0"/>
        <v>0</v>
      </c>
    </row>
    <row r="16" spans="1:22" ht="15.95" customHeight="1" thickBot="1" x14ac:dyDescent="0.3">
      <c r="A16" s="658"/>
      <c r="B16" s="2" t="s">
        <v>45</v>
      </c>
      <c r="C16" s="2">
        <f>'BIZ kWh ENTRY'!C16+'BIZ kWh ENTRY'!Y16+'BIZ kWh ENTRY'!AU16+'BIZ kWh ENTRY'!BQ16</f>
        <v>0</v>
      </c>
      <c r="D16" s="64">
        <f>'BIZ kWh ENTRY'!D16+'BIZ kWh ENTRY'!Z16+'BIZ kWh ENTRY'!AV16+'BIZ kWh ENTRY'!BR16</f>
        <v>0</v>
      </c>
      <c r="E16" s="64">
        <f>'BIZ kWh ENTRY'!E16+'BIZ kWh ENTRY'!AA16+'BIZ kWh ENTRY'!AW16+'BIZ kWh ENTRY'!BS16</f>
        <v>0</v>
      </c>
      <c r="F16" s="64">
        <f>'BIZ kWh ENTRY'!F16+'BIZ kWh ENTRY'!AB16+'BIZ kWh ENTRY'!AX16+'BIZ kWh ENTRY'!BT16</f>
        <v>0</v>
      </c>
      <c r="G16" s="64">
        <f>'BIZ kWh ENTRY'!G16+'BIZ kWh ENTRY'!AC16+'BIZ kWh ENTRY'!AY16+'BIZ kWh ENTRY'!BU16</f>
        <v>0</v>
      </c>
      <c r="H16" s="64">
        <f>'BIZ kWh ENTRY'!H16+'BIZ kWh ENTRY'!AD16+'BIZ kWh ENTRY'!AZ16+'BIZ kWh ENTRY'!BV16</f>
        <v>0</v>
      </c>
      <c r="I16" s="64">
        <f>'BIZ kWh ENTRY'!I16+'BIZ kWh ENTRY'!AE16+'BIZ kWh ENTRY'!BA16+'BIZ kWh ENTRY'!BW16</f>
        <v>0</v>
      </c>
      <c r="J16" s="64">
        <f>'BIZ kWh ENTRY'!J16+'BIZ kWh ENTRY'!AF16+'BIZ kWh ENTRY'!BB16+'BIZ kWh ENTRY'!BX16</f>
        <v>0</v>
      </c>
      <c r="K16" s="64">
        <f>'BIZ kWh ENTRY'!K16+'BIZ kWh ENTRY'!AG16+'BIZ kWh ENTRY'!BC16+'BIZ kWh ENTRY'!BY16</f>
        <v>0</v>
      </c>
      <c r="L16" s="64">
        <f>'BIZ kWh ENTRY'!L16+'BIZ kWh ENTRY'!AH16+'BIZ kWh ENTRY'!BD16+'BIZ kWh ENTRY'!BZ16</f>
        <v>0</v>
      </c>
      <c r="M16" s="64">
        <f>'BIZ kWh ENTRY'!M16+'BIZ kWh ENTRY'!AI16+'BIZ kWh ENTRY'!BE16+'BIZ kWh ENTRY'!CA16</f>
        <v>0</v>
      </c>
      <c r="N16" s="376">
        <f>'BIZ kWh ENTRY'!N16+'BIZ kWh ENTRY'!AJ16+'BIZ kWh ENTRY'!BF16+'BIZ kWh ENTRY'!CB16</f>
        <v>0</v>
      </c>
      <c r="O16" s="376">
        <f>'BIZ kWh ENTRY'!O16+'BIZ kWh ENTRY'!AK16+'BIZ kWh ENTRY'!BG16+'BIZ kWh ENTRY'!CC16</f>
        <v>0</v>
      </c>
      <c r="P16" s="376">
        <f>'BIZ kWh ENTRY'!P16+'BIZ kWh ENTRY'!AL16+'BIZ kWh ENTRY'!BH16+'BIZ kWh ENTRY'!CD16</f>
        <v>0</v>
      </c>
      <c r="Q16" s="376">
        <f>'BIZ kWh ENTRY'!Q16+'BIZ kWh ENTRY'!AM16+'BIZ kWh ENTRY'!BI16+'BIZ kWh ENTRY'!CE16</f>
        <v>0</v>
      </c>
      <c r="R16" s="376">
        <f>'BIZ kWh ENTRY'!R16+'BIZ kWh ENTRY'!AN16+'BIZ kWh ENTRY'!BJ16+'BIZ kWh ENTRY'!CF16</f>
        <v>0</v>
      </c>
      <c r="S16" s="376">
        <f>'BIZ kWh ENTRY'!S16+'BIZ kWh ENTRY'!AO16+'BIZ kWh ENTRY'!BK16+'BIZ kWh ENTRY'!CG16</f>
        <v>0</v>
      </c>
      <c r="T16" s="376">
        <f>'BIZ kWh ENTRY'!T16+'BIZ kWh ENTRY'!AP16+'BIZ kWh ENTRY'!BL16+'BIZ kWh ENTRY'!CH16</f>
        <v>0</v>
      </c>
      <c r="U16" s="434">
        <f t="shared" si="0"/>
        <v>0</v>
      </c>
      <c r="V16" s="400">
        <f>SUM(U4:U16)</f>
        <v>6461167.2994159013</v>
      </c>
    </row>
    <row r="17" spans="1:22" ht="15.95" customHeight="1" thickBot="1" x14ac:dyDescent="0.4">
      <c r="A17" s="55"/>
      <c r="B17" s="47" t="s">
        <v>41</v>
      </c>
      <c r="C17" s="152">
        <f>SUM(C4:C16)</f>
        <v>0</v>
      </c>
      <c r="D17" s="152">
        <f t="shared" ref="D17:T17" si="1">SUM(D4:D16)</f>
        <v>0</v>
      </c>
      <c r="E17" s="152">
        <f t="shared" si="1"/>
        <v>0</v>
      </c>
      <c r="F17" s="152">
        <f t="shared" si="1"/>
        <v>0</v>
      </c>
      <c r="G17" s="152">
        <f t="shared" si="1"/>
        <v>1407588.8370714528</v>
      </c>
      <c r="H17" s="152">
        <f t="shared" si="1"/>
        <v>1934141.7167743295</v>
      </c>
      <c r="I17" s="152">
        <f t="shared" si="1"/>
        <v>468894.37560681131</v>
      </c>
      <c r="J17" s="152">
        <f t="shared" si="1"/>
        <v>283514.57075031567</v>
      </c>
      <c r="K17" s="152">
        <f t="shared" si="1"/>
        <v>0</v>
      </c>
      <c r="L17" s="152">
        <f t="shared" si="1"/>
        <v>112079.87657031832</v>
      </c>
      <c r="M17" s="152">
        <f t="shared" si="1"/>
        <v>0</v>
      </c>
      <c r="N17" s="387">
        <f t="shared" si="1"/>
        <v>2254947.9226426748</v>
      </c>
      <c r="O17" s="387">
        <f t="shared" si="1"/>
        <v>0</v>
      </c>
      <c r="P17" s="387">
        <f t="shared" si="1"/>
        <v>0</v>
      </c>
      <c r="Q17" s="387">
        <f t="shared" si="1"/>
        <v>0</v>
      </c>
      <c r="R17" s="387">
        <f t="shared" si="1"/>
        <v>0</v>
      </c>
      <c r="S17" s="387">
        <f t="shared" si="1"/>
        <v>0</v>
      </c>
      <c r="T17" s="387">
        <f t="shared" si="1"/>
        <v>0</v>
      </c>
      <c r="U17" s="435">
        <f t="shared" si="0"/>
        <v>6461167.2994159013</v>
      </c>
      <c r="V17" s="389" t="str">
        <f>IF(U17=V16,"ok","ERROR")</f>
        <v>ok</v>
      </c>
    </row>
    <row r="18" spans="1:22" ht="15.95" customHeight="1" thickBot="1" x14ac:dyDescent="0.4">
      <c r="A18" s="55"/>
    </row>
    <row r="19" spans="1:22" ht="15.95" customHeight="1" thickBot="1" x14ac:dyDescent="0.4">
      <c r="A19" s="55"/>
      <c r="B19" s="181" t="s">
        <v>34</v>
      </c>
      <c r="C19" s="368">
        <f>C$3</f>
        <v>46023</v>
      </c>
      <c r="D19" s="368">
        <f t="shared" ref="D19:T19" si="2">D$3</f>
        <v>46054</v>
      </c>
      <c r="E19" s="368">
        <f t="shared" si="2"/>
        <v>46082</v>
      </c>
      <c r="F19" s="368">
        <f t="shared" si="2"/>
        <v>46113</v>
      </c>
      <c r="G19" s="368">
        <f t="shared" si="2"/>
        <v>46143</v>
      </c>
      <c r="H19" s="368">
        <f t="shared" si="2"/>
        <v>46174</v>
      </c>
      <c r="I19" s="368">
        <f t="shared" si="2"/>
        <v>46204</v>
      </c>
      <c r="J19" s="368">
        <f t="shared" si="2"/>
        <v>46235</v>
      </c>
      <c r="K19" s="368">
        <f t="shared" si="2"/>
        <v>46266</v>
      </c>
      <c r="L19" s="368">
        <f t="shared" si="2"/>
        <v>46296</v>
      </c>
      <c r="M19" s="368">
        <f t="shared" si="2"/>
        <v>46327</v>
      </c>
      <c r="N19" s="369">
        <f t="shared" si="2"/>
        <v>46357</v>
      </c>
      <c r="O19" s="369">
        <f t="shared" si="2"/>
        <v>46388</v>
      </c>
      <c r="P19" s="369">
        <f t="shared" si="2"/>
        <v>46419</v>
      </c>
      <c r="Q19" s="369">
        <f t="shared" si="2"/>
        <v>46447</v>
      </c>
      <c r="R19" s="369">
        <f t="shared" si="2"/>
        <v>46478</v>
      </c>
      <c r="S19" s="369">
        <f t="shared" si="2"/>
        <v>46508</v>
      </c>
      <c r="T19" s="369">
        <f t="shared" si="2"/>
        <v>46539</v>
      </c>
      <c r="U19" s="432" t="s">
        <v>32</v>
      </c>
    </row>
    <row r="20" spans="1:22" ht="15.95" customHeight="1" x14ac:dyDescent="0.25">
      <c r="A20" s="662" t="s">
        <v>260</v>
      </c>
      <c r="B20" s="51" t="s">
        <v>57</v>
      </c>
      <c r="C20" s="51">
        <f>'BIZ kWh ENTRY'!C20+'BIZ kWh ENTRY'!Y20+'BIZ kWh ENTRY'!AU20+'BIZ kWh ENTRY'!BQ20</f>
        <v>0</v>
      </c>
      <c r="D20" s="185">
        <f>'BIZ kWh ENTRY'!D20+'BIZ kWh ENTRY'!Z20+'BIZ kWh ENTRY'!AV20+'BIZ kWh ENTRY'!BR20</f>
        <v>0</v>
      </c>
      <c r="E20" s="185">
        <f>'BIZ kWh ENTRY'!E20+'BIZ kWh ENTRY'!AA20+'BIZ kWh ENTRY'!AW20+'BIZ kWh ENTRY'!BS20</f>
        <v>0</v>
      </c>
      <c r="F20" s="185">
        <f>'BIZ kWh ENTRY'!F20+'BIZ kWh ENTRY'!AB20+'BIZ kWh ENTRY'!AX20+'BIZ kWh ENTRY'!BT20</f>
        <v>0</v>
      </c>
      <c r="G20" s="185">
        <f>'BIZ kWh ENTRY'!G20+'BIZ kWh ENTRY'!AC20+'BIZ kWh ENTRY'!AY20+'BIZ kWh ENTRY'!BU20</f>
        <v>255291.71326185687</v>
      </c>
      <c r="H20" s="185">
        <f>'BIZ kWh ENTRY'!H20+'BIZ kWh ENTRY'!AD20+'BIZ kWh ENTRY'!AZ20+'BIZ kWh ENTRY'!BV20</f>
        <v>844955.63717864174</v>
      </c>
      <c r="I20" s="185">
        <f>'BIZ kWh ENTRY'!I20+'BIZ kWh ENTRY'!AE20+'BIZ kWh ENTRY'!BA20+'BIZ kWh ENTRY'!BW20</f>
        <v>0</v>
      </c>
      <c r="J20" s="185">
        <f>'BIZ kWh ENTRY'!J20+'BIZ kWh ENTRY'!AF20+'BIZ kWh ENTRY'!BB20+'BIZ kWh ENTRY'!BX20</f>
        <v>0</v>
      </c>
      <c r="K20" s="185">
        <f>'BIZ kWh ENTRY'!K20+'BIZ kWh ENTRY'!AG20+'BIZ kWh ENTRY'!BC20+'BIZ kWh ENTRY'!BY20</f>
        <v>0</v>
      </c>
      <c r="L20" s="185">
        <f>'BIZ kWh ENTRY'!L20+'BIZ kWh ENTRY'!AH20+'BIZ kWh ENTRY'!BD20+'BIZ kWh ENTRY'!BZ20</f>
        <v>649351.61086777493</v>
      </c>
      <c r="M20" s="185">
        <f>'BIZ kWh ENTRY'!M20+'BIZ kWh ENTRY'!AI20+'BIZ kWh ENTRY'!BE20+'BIZ kWh ENTRY'!CA20</f>
        <v>69425.544302996917</v>
      </c>
      <c r="N20" s="373">
        <f>'BIZ kWh ENTRY'!N20+'BIZ kWh ENTRY'!AJ20+'BIZ kWh ENTRY'!BF20+'BIZ kWh ENTRY'!CB20</f>
        <v>862967.82895498839</v>
      </c>
      <c r="O20" s="373">
        <f>'BIZ kWh ENTRY'!O20+'BIZ kWh ENTRY'!AK20+'BIZ kWh ENTRY'!BG20+'BIZ kWh ENTRY'!CC20</f>
        <v>0</v>
      </c>
      <c r="P20" s="373">
        <f>'BIZ kWh ENTRY'!P20+'BIZ kWh ENTRY'!AL20+'BIZ kWh ENTRY'!BH20+'BIZ kWh ENTRY'!CD20</f>
        <v>0</v>
      </c>
      <c r="Q20" s="373">
        <f>'BIZ kWh ENTRY'!Q20+'BIZ kWh ENTRY'!AM20+'BIZ kWh ENTRY'!BI20+'BIZ kWh ENTRY'!CE20</f>
        <v>0</v>
      </c>
      <c r="R20" s="373">
        <f>'BIZ kWh ENTRY'!R20+'BIZ kWh ENTRY'!AN20+'BIZ kWh ENTRY'!BJ20+'BIZ kWh ENTRY'!CF20</f>
        <v>0</v>
      </c>
      <c r="S20" s="373">
        <f>'BIZ kWh ENTRY'!S20+'BIZ kWh ENTRY'!AO20+'BIZ kWh ENTRY'!BK20+'BIZ kWh ENTRY'!CG20</f>
        <v>0</v>
      </c>
      <c r="T20" s="373">
        <f>'BIZ kWh ENTRY'!T20+'BIZ kWh ENTRY'!AP20+'BIZ kWh ENTRY'!BL20+'BIZ kWh ENTRY'!CH20</f>
        <v>0</v>
      </c>
      <c r="U20" s="433">
        <f t="shared" ref="U20:U33" si="3">SUM(C20:T20)</f>
        <v>2681992.3345662588</v>
      </c>
    </row>
    <row r="21" spans="1:22" ht="15.95" customHeight="1" x14ac:dyDescent="0.25">
      <c r="A21" s="663"/>
      <c r="B21" s="2" t="s">
        <v>56</v>
      </c>
      <c r="C21" s="2">
        <f>'BIZ kWh ENTRY'!C21+'BIZ kWh ENTRY'!Y21+'BIZ kWh ENTRY'!AU21+'BIZ kWh ENTRY'!BQ21</f>
        <v>0</v>
      </c>
      <c r="D21" s="64">
        <f>'BIZ kWh ENTRY'!D21+'BIZ kWh ENTRY'!Z21+'BIZ kWh ENTRY'!AV21+'BIZ kWh ENTRY'!BR21</f>
        <v>0</v>
      </c>
      <c r="E21" s="64">
        <f>'BIZ kWh ENTRY'!E21+'BIZ kWh ENTRY'!AA21+'BIZ kWh ENTRY'!AW21+'BIZ kWh ENTRY'!BS21</f>
        <v>0</v>
      </c>
      <c r="F21" s="64">
        <f>'BIZ kWh ENTRY'!F21+'BIZ kWh ENTRY'!AB21+'BIZ kWh ENTRY'!AX21+'BIZ kWh ENTRY'!BT21</f>
        <v>0</v>
      </c>
      <c r="G21" s="64">
        <f>'BIZ kWh ENTRY'!G21+'BIZ kWh ENTRY'!AC21+'BIZ kWh ENTRY'!AY21+'BIZ kWh ENTRY'!BU21</f>
        <v>0</v>
      </c>
      <c r="H21" s="64">
        <f>'BIZ kWh ENTRY'!H21+'BIZ kWh ENTRY'!AD21+'BIZ kWh ENTRY'!AZ21+'BIZ kWh ENTRY'!BV21</f>
        <v>0</v>
      </c>
      <c r="I21" s="64">
        <f>'BIZ kWh ENTRY'!I21+'BIZ kWh ENTRY'!AE21+'BIZ kWh ENTRY'!BA21+'BIZ kWh ENTRY'!BW21</f>
        <v>0</v>
      </c>
      <c r="J21" s="64">
        <f>'BIZ kWh ENTRY'!J21+'BIZ kWh ENTRY'!AF21+'BIZ kWh ENTRY'!BB21+'BIZ kWh ENTRY'!BX21</f>
        <v>0</v>
      </c>
      <c r="K21" s="64">
        <f>'BIZ kWh ENTRY'!K21+'BIZ kWh ENTRY'!AG21+'BIZ kWh ENTRY'!BC21+'BIZ kWh ENTRY'!BY21</f>
        <v>0</v>
      </c>
      <c r="L21" s="64">
        <f>'BIZ kWh ENTRY'!L21+'BIZ kWh ENTRY'!AH21+'BIZ kWh ENTRY'!BD21+'BIZ kWh ENTRY'!BZ21</f>
        <v>0</v>
      </c>
      <c r="M21" s="64">
        <f>'BIZ kWh ENTRY'!M21+'BIZ kWh ENTRY'!AI21+'BIZ kWh ENTRY'!BE21+'BIZ kWh ENTRY'!CA21</f>
        <v>0</v>
      </c>
      <c r="N21" s="376">
        <f>'BIZ kWh ENTRY'!N21+'BIZ kWh ENTRY'!AJ21+'BIZ kWh ENTRY'!BF21+'BIZ kWh ENTRY'!CB21</f>
        <v>0</v>
      </c>
      <c r="O21" s="376">
        <f>'BIZ kWh ENTRY'!O21+'BIZ kWh ENTRY'!AK21+'BIZ kWh ENTRY'!BG21+'BIZ kWh ENTRY'!CC21</f>
        <v>0</v>
      </c>
      <c r="P21" s="376">
        <f>'BIZ kWh ENTRY'!P21+'BIZ kWh ENTRY'!AL21+'BIZ kWh ENTRY'!BH21+'BIZ kWh ENTRY'!CD21</f>
        <v>0</v>
      </c>
      <c r="Q21" s="376">
        <f>'BIZ kWh ENTRY'!Q21+'BIZ kWh ENTRY'!AM21+'BIZ kWh ENTRY'!BI21+'BIZ kWh ENTRY'!CE21</f>
        <v>0</v>
      </c>
      <c r="R21" s="376">
        <f>'BIZ kWh ENTRY'!R21+'BIZ kWh ENTRY'!AN21+'BIZ kWh ENTRY'!BJ21+'BIZ kWh ENTRY'!CF21</f>
        <v>0</v>
      </c>
      <c r="S21" s="376">
        <f>'BIZ kWh ENTRY'!S21+'BIZ kWh ENTRY'!AO21+'BIZ kWh ENTRY'!BK21+'BIZ kWh ENTRY'!CG21</f>
        <v>0</v>
      </c>
      <c r="T21" s="376">
        <f>'BIZ kWh ENTRY'!T21+'BIZ kWh ENTRY'!AP21+'BIZ kWh ENTRY'!BL21+'BIZ kWh ENTRY'!CH21</f>
        <v>0</v>
      </c>
      <c r="U21" s="434">
        <f t="shared" si="3"/>
        <v>0</v>
      </c>
    </row>
    <row r="22" spans="1:22" ht="15.95" customHeight="1" x14ac:dyDescent="0.25">
      <c r="A22" s="663"/>
      <c r="B22" s="2" t="s">
        <v>55</v>
      </c>
      <c r="C22" s="2">
        <f>'BIZ kWh ENTRY'!C22+'BIZ kWh ENTRY'!Y22+'BIZ kWh ENTRY'!AU22+'BIZ kWh ENTRY'!BQ22</f>
        <v>0</v>
      </c>
      <c r="D22" s="64">
        <f>'BIZ kWh ENTRY'!D22+'BIZ kWh ENTRY'!Z22+'BIZ kWh ENTRY'!AV22+'BIZ kWh ENTRY'!BR22</f>
        <v>0</v>
      </c>
      <c r="E22" s="64">
        <f>'BIZ kWh ENTRY'!E22+'BIZ kWh ENTRY'!AA22+'BIZ kWh ENTRY'!AW22+'BIZ kWh ENTRY'!BS22</f>
        <v>83273.608988555497</v>
      </c>
      <c r="F22" s="64">
        <f>'BIZ kWh ENTRY'!F22+'BIZ kWh ENTRY'!AB22+'BIZ kWh ENTRY'!AX22+'BIZ kWh ENTRY'!BT22</f>
        <v>0</v>
      </c>
      <c r="G22" s="64">
        <f>'BIZ kWh ENTRY'!G22+'BIZ kWh ENTRY'!AC22+'BIZ kWh ENTRY'!AY22+'BIZ kWh ENTRY'!BU22</f>
        <v>0</v>
      </c>
      <c r="H22" s="64">
        <f>'BIZ kWh ENTRY'!H22+'BIZ kWh ENTRY'!AD22+'BIZ kWh ENTRY'!AZ22+'BIZ kWh ENTRY'!BV22</f>
        <v>0</v>
      </c>
      <c r="I22" s="64">
        <f>'BIZ kWh ENTRY'!I22+'BIZ kWh ENTRY'!AE22+'BIZ kWh ENTRY'!BA22+'BIZ kWh ENTRY'!BW22</f>
        <v>0</v>
      </c>
      <c r="J22" s="64">
        <f>'BIZ kWh ENTRY'!J22+'BIZ kWh ENTRY'!AF22+'BIZ kWh ENTRY'!BB22+'BIZ kWh ENTRY'!BX22</f>
        <v>0</v>
      </c>
      <c r="K22" s="64">
        <f>'BIZ kWh ENTRY'!K22+'BIZ kWh ENTRY'!AG22+'BIZ kWh ENTRY'!BC22+'BIZ kWh ENTRY'!BY22</f>
        <v>0</v>
      </c>
      <c r="L22" s="64">
        <f>'BIZ kWh ENTRY'!L22+'BIZ kWh ENTRY'!AH22+'BIZ kWh ENTRY'!BD22+'BIZ kWh ENTRY'!BZ22</f>
        <v>0</v>
      </c>
      <c r="M22" s="64">
        <f>'BIZ kWh ENTRY'!M22+'BIZ kWh ENTRY'!AI22+'BIZ kWh ENTRY'!BE22+'BIZ kWh ENTRY'!CA22</f>
        <v>3304.3661764535955</v>
      </c>
      <c r="N22" s="376">
        <f>'BIZ kWh ENTRY'!N22+'BIZ kWh ENTRY'!AJ22+'BIZ kWh ENTRY'!BF22+'BIZ kWh ENTRY'!CB22</f>
        <v>41073.667250216444</v>
      </c>
      <c r="O22" s="376">
        <f>'BIZ kWh ENTRY'!O22+'BIZ kWh ENTRY'!AK22+'BIZ kWh ENTRY'!BG22+'BIZ kWh ENTRY'!CC22</f>
        <v>0</v>
      </c>
      <c r="P22" s="376">
        <f>'BIZ kWh ENTRY'!P22+'BIZ kWh ENTRY'!AL22+'BIZ kWh ENTRY'!BH22+'BIZ kWh ENTRY'!CD22</f>
        <v>0</v>
      </c>
      <c r="Q22" s="376">
        <f>'BIZ kWh ENTRY'!Q22+'BIZ kWh ENTRY'!AM22+'BIZ kWh ENTRY'!BI22+'BIZ kWh ENTRY'!CE22</f>
        <v>0</v>
      </c>
      <c r="R22" s="376">
        <f>'BIZ kWh ENTRY'!R22+'BIZ kWh ENTRY'!AN22+'BIZ kWh ENTRY'!BJ22+'BIZ kWh ENTRY'!CF22</f>
        <v>0</v>
      </c>
      <c r="S22" s="376">
        <f>'BIZ kWh ENTRY'!S22+'BIZ kWh ENTRY'!AO22+'BIZ kWh ENTRY'!BK22+'BIZ kWh ENTRY'!CG22</f>
        <v>0</v>
      </c>
      <c r="T22" s="376">
        <f>'BIZ kWh ENTRY'!T22+'BIZ kWh ENTRY'!AP22+'BIZ kWh ENTRY'!BL22+'BIZ kWh ENTRY'!CH22</f>
        <v>0</v>
      </c>
      <c r="U22" s="434">
        <f t="shared" si="3"/>
        <v>127651.64241522553</v>
      </c>
    </row>
    <row r="23" spans="1:22" ht="15.95" customHeight="1" x14ac:dyDescent="0.25">
      <c r="A23" s="663"/>
      <c r="B23" s="2" t="s">
        <v>54</v>
      </c>
      <c r="C23" s="2">
        <f>'BIZ kWh ENTRY'!C23+'BIZ kWh ENTRY'!Y23+'BIZ kWh ENTRY'!AU23+'BIZ kWh ENTRY'!BQ23</f>
        <v>0</v>
      </c>
      <c r="D23" s="64">
        <f>'BIZ kWh ENTRY'!D23+'BIZ kWh ENTRY'!Z23+'BIZ kWh ENTRY'!AV23+'BIZ kWh ENTRY'!BR23</f>
        <v>0</v>
      </c>
      <c r="E23" s="64">
        <f>'BIZ kWh ENTRY'!E23+'BIZ kWh ENTRY'!AA23+'BIZ kWh ENTRY'!AW23+'BIZ kWh ENTRY'!BS23</f>
        <v>923823.17212159513</v>
      </c>
      <c r="F23" s="64">
        <f>'BIZ kWh ENTRY'!F23+'BIZ kWh ENTRY'!AB23+'BIZ kWh ENTRY'!AX23+'BIZ kWh ENTRY'!BT23</f>
        <v>94843.686946190224</v>
      </c>
      <c r="G23" s="64">
        <f>'BIZ kWh ENTRY'!G23+'BIZ kWh ENTRY'!AC23+'BIZ kWh ENTRY'!AY23+'BIZ kWh ENTRY'!BU23</f>
        <v>753585.48684120295</v>
      </c>
      <c r="H23" s="64">
        <f>'BIZ kWh ENTRY'!H23+'BIZ kWh ENTRY'!AD23+'BIZ kWh ENTRY'!AZ23+'BIZ kWh ENTRY'!BV23</f>
        <v>1118276.4075529443</v>
      </c>
      <c r="I23" s="64">
        <f>'BIZ kWh ENTRY'!I23+'BIZ kWh ENTRY'!AE23+'BIZ kWh ENTRY'!BA23+'BIZ kWh ENTRY'!BW23</f>
        <v>591460.21588734258</v>
      </c>
      <c r="J23" s="64">
        <f>'BIZ kWh ENTRY'!J23+'BIZ kWh ENTRY'!AF23+'BIZ kWh ENTRY'!BB23+'BIZ kWh ENTRY'!BX23</f>
        <v>1566404.9580222759</v>
      </c>
      <c r="K23" s="64">
        <f>'BIZ kWh ENTRY'!K23+'BIZ kWh ENTRY'!AG23+'BIZ kWh ENTRY'!BC23+'BIZ kWh ENTRY'!BY23</f>
        <v>484444.60058101109</v>
      </c>
      <c r="L23" s="64">
        <f>'BIZ kWh ENTRY'!L23+'BIZ kWh ENTRY'!AH23+'BIZ kWh ENTRY'!BD23+'BIZ kWh ENTRY'!BZ23</f>
        <v>1270815.7227552349</v>
      </c>
      <c r="M23" s="64">
        <f>'BIZ kWh ENTRY'!M23+'BIZ kWh ENTRY'!AI23+'BIZ kWh ENTRY'!BE23+'BIZ kWh ENTRY'!CA23</f>
        <v>269974.66851008334</v>
      </c>
      <c r="N23" s="376">
        <f>'BIZ kWh ENTRY'!N23+'BIZ kWh ENTRY'!AJ23+'BIZ kWh ENTRY'!BF23+'BIZ kWh ENTRY'!CB23</f>
        <v>3355817.4573351126</v>
      </c>
      <c r="O23" s="376">
        <f>'BIZ kWh ENTRY'!O23+'BIZ kWh ENTRY'!AK23+'BIZ kWh ENTRY'!BG23+'BIZ kWh ENTRY'!CC23</f>
        <v>0</v>
      </c>
      <c r="P23" s="376">
        <f>'BIZ kWh ENTRY'!P23+'BIZ kWh ENTRY'!AL23+'BIZ kWh ENTRY'!BH23+'BIZ kWh ENTRY'!CD23</f>
        <v>0</v>
      </c>
      <c r="Q23" s="376">
        <f>'BIZ kWh ENTRY'!Q23+'BIZ kWh ENTRY'!AM23+'BIZ kWh ENTRY'!BI23+'BIZ kWh ENTRY'!CE23</f>
        <v>0</v>
      </c>
      <c r="R23" s="376">
        <f>'BIZ kWh ENTRY'!R23+'BIZ kWh ENTRY'!AN23+'BIZ kWh ENTRY'!BJ23+'BIZ kWh ENTRY'!CF23</f>
        <v>0</v>
      </c>
      <c r="S23" s="376">
        <f>'BIZ kWh ENTRY'!S23+'BIZ kWh ENTRY'!AO23+'BIZ kWh ENTRY'!BK23+'BIZ kWh ENTRY'!CG23</f>
        <v>0</v>
      </c>
      <c r="T23" s="376">
        <f>'BIZ kWh ENTRY'!T23+'BIZ kWh ENTRY'!AP23+'BIZ kWh ENTRY'!BL23+'BIZ kWh ENTRY'!CH23</f>
        <v>0</v>
      </c>
      <c r="U23" s="434">
        <f t="shared" si="3"/>
        <v>10429446.376552992</v>
      </c>
    </row>
    <row r="24" spans="1:22" ht="15.95" customHeight="1" x14ac:dyDescent="0.25">
      <c r="A24" s="663"/>
      <c r="B24" s="2" t="s">
        <v>53</v>
      </c>
      <c r="C24" s="2">
        <f>'BIZ kWh ENTRY'!C24+'BIZ kWh ENTRY'!Y24+'BIZ kWh ENTRY'!AU24+'BIZ kWh ENTRY'!BQ24</f>
        <v>0</v>
      </c>
      <c r="D24" s="64">
        <f>'BIZ kWh ENTRY'!D24+'BIZ kWh ENTRY'!Z24+'BIZ kWh ENTRY'!AV24+'BIZ kWh ENTRY'!BR24</f>
        <v>0</v>
      </c>
      <c r="E24" s="64">
        <f>'BIZ kWh ENTRY'!E24+'BIZ kWh ENTRY'!AA24+'BIZ kWh ENTRY'!AW24+'BIZ kWh ENTRY'!BS24</f>
        <v>0</v>
      </c>
      <c r="F24" s="64">
        <f>'BIZ kWh ENTRY'!F24+'BIZ kWh ENTRY'!AB24+'BIZ kWh ENTRY'!AX24+'BIZ kWh ENTRY'!BT24</f>
        <v>0</v>
      </c>
      <c r="G24" s="64">
        <f>'BIZ kWh ENTRY'!G24+'BIZ kWh ENTRY'!AC24+'BIZ kWh ENTRY'!AY24+'BIZ kWh ENTRY'!BU24</f>
        <v>0</v>
      </c>
      <c r="H24" s="64">
        <f>'BIZ kWh ENTRY'!H24+'BIZ kWh ENTRY'!AD24+'BIZ kWh ENTRY'!AZ24+'BIZ kWh ENTRY'!BV24</f>
        <v>0</v>
      </c>
      <c r="I24" s="64">
        <f>'BIZ kWh ENTRY'!I24+'BIZ kWh ENTRY'!AE24+'BIZ kWh ENTRY'!BA24+'BIZ kWh ENTRY'!BW24</f>
        <v>0</v>
      </c>
      <c r="J24" s="64">
        <f>'BIZ kWh ENTRY'!J24+'BIZ kWh ENTRY'!AF24+'BIZ kWh ENTRY'!BB24+'BIZ kWh ENTRY'!BX24</f>
        <v>0</v>
      </c>
      <c r="K24" s="64">
        <f>'BIZ kWh ENTRY'!K24+'BIZ kWh ENTRY'!AG24+'BIZ kWh ENTRY'!BC24+'BIZ kWh ENTRY'!BY24</f>
        <v>0</v>
      </c>
      <c r="L24" s="64">
        <f>'BIZ kWh ENTRY'!L24+'BIZ kWh ENTRY'!AH24+'BIZ kWh ENTRY'!BD24+'BIZ kWh ENTRY'!BZ24</f>
        <v>0</v>
      </c>
      <c r="M24" s="64">
        <f>'BIZ kWh ENTRY'!M24+'BIZ kWh ENTRY'!AI24+'BIZ kWh ENTRY'!BE24+'BIZ kWh ENTRY'!CA24</f>
        <v>0</v>
      </c>
      <c r="N24" s="376">
        <f>'BIZ kWh ENTRY'!N24+'BIZ kWh ENTRY'!AJ24+'BIZ kWh ENTRY'!BF24+'BIZ kWh ENTRY'!CB24</f>
        <v>0</v>
      </c>
      <c r="O24" s="376">
        <f>'BIZ kWh ENTRY'!O24+'BIZ kWh ENTRY'!AK24+'BIZ kWh ENTRY'!BG24+'BIZ kWh ENTRY'!CC24</f>
        <v>0</v>
      </c>
      <c r="P24" s="376">
        <f>'BIZ kWh ENTRY'!P24+'BIZ kWh ENTRY'!AL24+'BIZ kWh ENTRY'!BH24+'BIZ kWh ENTRY'!CD24</f>
        <v>0</v>
      </c>
      <c r="Q24" s="376">
        <f>'BIZ kWh ENTRY'!Q24+'BIZ kWh ENTRY'!AM24+'BIZ kWh ENTRY'!BI24+'BIZ kWh ENTRY'!CE24</f>
        <v>0</v>
      </c>
      <c r="R24" s="376">
        <f>'BIZ kWh ENTRY'!R24+'BIZ kWh ENTRY'!AN24+'BIZ kWh ENTRY'!BJ24+'BIZ kWh ENTRY'!CF24</f>
        <v>0</v>
      </c>
      <c r="S24" s="376">
        <f>'BIZ kWh ENTRY'!S24+'BIZ kWh ENTRY'!AO24+'BIZ kWh ENTRY'!BK24+'BIZ kWh ENTRY'!CG24</f>
        <v>0</v>
      </c>
      <c r="T24" s="376">
        <f>'BIZ kWh ENTRY'!T24+'BIZ kWh ENTRY'!AP24+'BIZ kWh ENTRY'!BL24+'BIZ kWh ENTRY'!CH24</f>
        <v>0</v>
      </c>
      <c r="U24" s="434">
        <f t="shared" si="3"/>
        <v>0</v>
      </c>
    </row>
    <row r="25" spans="1:22" ht="15.95" customHeight="1" x14ac:dyDescent="0.25">
      <c r="A25" s="663"/>
      <c r="B25" s="2" t="s">
        <v>52</v>
      </c>
      <c r="C25" s="2">
        <f>'BIZ kWh ENTRY'!C25+'BIZ kWh ENTRY'!Y25+'BIZ kWh ENTRY'!AU25+'BIZ kWh ENTRY'!BQ25</f>
        <v>0</v>
      </c>
      <c r="D25" s="64">
        <f>'BIZ kWh ENTRY'!D25+'BIZ kWh ENTRY'!Z25+'BIZ kWh ENTRY'!AV25+'BIZ kWh ENTRY'!BR25</f>
        <v>0</v>
      </c>
      <c r="E25" s="64">
        <f>'BIZ kWh ENTRY'!E25+'BIZ kWh ENTRY'!AA25+'BIZ kWh ENTRY'!AW25+'BIZ kWh ENTRY'!BS25</f>
        <v>0</v>
      </c>
      <c r="F25" s="64">
        <f>'BIZ kWh ENTRY'!F25+'BIZ kWh ENTRY'!AB25+'BIZ kWh ENTRY'!AX25+'BIZ kWh ENTRY'!BT25</f>
        <v>0</v>
      </c>
      <c r="G25" s="64">
        <f>'BIZ kWh ENTRY'!G25+'BIZ kWh ENTRY'!AC25+'BIZ kWh ENTRY'!AY25+'BIZ kWh ENTRY'!BU25</f>
        <v>0</v>
      </c>
      <c r="H25" s="64">
        <f>'BIZ kWh ENTRY'!H25+'BIZ kWh ENTRY'!AD25+'BIZ kWh ENTRY'!AZ25+'BIZ kWh ENTRY'!BV25</f>
        <v>0</v>
      </c>
      <c r="I25" s="64">
        <f>'BIZ kWh ENTRY'!I25+'BIZ kWh ENTRY'!AE25+'BIZ kWh ENTRY'!BA25+'BIZ kWh ENTRY'!BW25</f>
        <v>0</v>
      </c>
      <c r="J25" s="64">
        <f>'BIZ kWh ENTRY'!J25+'BIZ kWh ENTRY'!AF25+'BIZ kWh ENTRY'!BB25+'BIZ kWh ENTRY'!BX25</f>
        <v>0</v>
      </c>
      <c r="K25" s="64">
        <f>'BIZ kWh ENTRY'!K25+'BIZ kWh ENTRY'!AG25+'BIZ kWh ENTRY'!BC25+'BIZ kWh ENTRY'!BY25</f>
        <v>0</v>
      </c>
      <c r="L25" s="64">
        <f>'BIZ kWh ENTRY'!L25+'BIZ kWh ENTRY'!AH25+'BIZ kWh ENTRY'!BD25+'BIZ kWh ENTRY'!BZ25</f>
        <v>0</v>
      </c>
      <c r="M25" s="64">
        <f>'BIZ kWh ENTRY'!M25+'BIZ kWh ENTRY'!AI25+'BIZ kWh ENTRY'!BE25+'BIZ kWh ENTRY'!CA25</f>
        <v>0</v>
      </c>
      <c r="N25" s="376">
        <f>'BIZ kWh ENTRY'!N25+'BIZ kWh ENTRY'!AJ25+'BIZ kWh ENTRY'!BF25+'BIZ kWh ENTRY'!CB25</f>
        <v>0</v>
      </c>
      <c r="O25" s="376">
        <f>'BIZ kWh ENTRY'!O25+'BIZ kWh ENTRY'!AK25+'BIZ kWh ENTRY'!BG25+'BIZ kWh ENTRY'!CC25</f>
        <v>0</v>
      </c>
      <c r="P25" s="376">
        <f>'BIZ kWh ENTRY'!P25+'BIZ kWh ENTRY'!AL25+'BIZ kWh ENTRY'!BH25+'BIZ kWh ENTRY'!CD25</f>
        <v>0</v>
      </c>
      <c r="Q25" s="376">
        <f>'BIZ kWh ENTRY'!Q25+'BIZ kWh ENTRY'!AM25+'BIZ kWh ENTRY'!BI25+'BIZ kWh ENTRY'!CE25</f>
        <v>0</v>
      </c>
      <c r="R25" s="376">
        <f>'BIZ kWh ENTRY'!R25+'BIZ kWh ENTRY'!AN25+'BIZ kWh ENTRY'!BJ25+'BIZ kWh ENTRY'!CF25</f>
        <v>0</v>
      </c>
      <c r="S25" s="376">
        <f>'BIZ kWh ENTRY'!S25+'BIZ kWh ENTRY'!AO25+'BIZ kWh ENTRY'!BK25+'BIZ kWh ENTRY'!CG25</f>
        <v>0</v>
      </c>
      <c r="T25" s="376">
        <f>'BIZ kWh ENTRY'!T25+'BIZ kWh ENTRY'!AP25+'BIZ kWh ENTRY'!BL25+'BIZ kWh ENTRY'!CH25</f>
        <v>0</v>
      </c>
      <c r="U25" s="434">
        <f t="shared" si="3"/>
        <v>0</v>
      </c>
    </row>
    <row r="26" spans="1:22" ht="15.95" customHeight="1" x14ac:dyDescent="0.25">
      <c r="A26" s="663"/>
      <c r="B26" s="2" t="s">
        <v>51</v>
      </c>
      <c r="C26" s="2">
        <f>'BIZ kWh ENTRY'!C26+'BIZ kWh ENTRY'!Y26+'BIZ kWh ENTRY'!AU26+'BIZ kWh ENTRY'!BQ26</f>
        <v>0</v>
      </c>
      <c r="D26" s="64">
        <f>'BIZ kWh ENTRY'!D26+'BIZ kWh ENTRY'!Z26+'BIZ kWh ENTRY'!AV26+'BIZ kWh ENTRY'!BR26</f>
        <v>0</v>
      </c>
      <c r="E26" s="64">
        <f>'BIZ kWh ENTRY'!E26+'BIZ kWh ENTRY'!AA26+'BIZ kWh ENTRY'!AW26+'BIZ kWh ENTRY'!BS26</f>
        <v>181256.17726474087</v>
      </c>
      <c r="F26" s="64">
        <f>'BIZ kWh ENTRY'!F26+'BIZ kWh ENTRY'!AB26+'BIZ kWh ENTRY'!AX26+'BIZ kWh ENTRY'!BT26</f>
        <v>197430.74148858417</v>
      </c>
      <c r="G26" s="64">
        <f>'BIZ kWh ENTRY'!G26+'BIZ kWh ENTRY'!AC26+'BIZ kWh ENTRY'!AY26+'BIZ kWh ENTRY'!BU26</f>
        <v>106884.66324073111</v>
      </c>
      <c r="H26" s="64">
        <f>'BIZ kWh ENTRY'!H26+'BIZ kWh ENTRY'!AD26+'BIZ kWh ENTRY'!AZ26+'BIZ kWh ENTRY'!BV26</f>
        <v>2459459.6857203492</v>
      </c>
      <c r="I26" s="64">
        <f>'BIZ kWh ENTRY'!I26+'BIZ kWh ENTRY'!AE26+'BIZ kWh ENTRY'!BA26+'BIZ kWh ENTRY'!BW26</f>
        <v>3923532.8795907451</v>
      </c>
      <c r="J26" s="64">
        <f>'BIZ kWh ENTRY'!J26+'BIZ kWh ENTRY'!AF26+'BIZ kWh ENTRY'!BB26+'BIZ kWh ENTRY'!BX26</f>
        <v>1655915.3244785625</v>
      </c>
      <c r="K26" s="64">
        <f>'BIZ kWh ENTRY'!K26+'BIZ kWh ENTRY'!AG26+'BIZ kWh ENTRY'!BC26+'BIZ kWh ENTRY'!BY26</f>
        <v>1018400.9866921727</v>
      </c>
      <c r="L26" s="64">
        <f>'BIZ kWh ENTRY'!L26+'BIZ kWh ENTRY'!AH26+'BIZ kWh ENTRY'!BD26+'BIZ kWh ENTRY'!BZ26</f>
        <v>1372778.4401767873</v>
      </c>
      <c r="M26" s="64">
        <f>'BIZ kWh ENTRY'!M26+'BIZ kWh ENTRY'!AI26+'BIZ kWh ENTRY'!BE26+'BIZ kWh ENTRY'!CA26</f>
        <v>433142.43848095613</v>
      </c>
      <c r="N26" s="376">
        <f>'BIZ kWh ENTRY'!N26+'BIZ kWh ENTRY'!AJ26+'BIZ kWh ENTRY'!BF26+'BIZ kWh ENTRY'!CB26</f>
        <v>5384012.3763789479</v>
      </c>
      <c r="O26" s="376">
        <f>'BIZ kWh ENTRY'!O26+'BIZ kWh ENTRY'!AK26+'BIZ kWh ENTRY'!BG26+'BIZ kWh ENTRY'!CC26</f>
        <v>0</v>
      </c>
      <c r="P26" s="376">
        <f>'BIZ kWh ENTRY'!P26+'BIZ kWh ENTRY'!AL26+'BIZ kWh ENTRY'!BH26+'BIZ kWh ENTRY'!CD26</f>
        <v>0</v>
      </c>
      <c r="Q26" s="376">
        <f>'BIZ kWh ENTRY'!Q26+'BIZ kWh ENTRY'!AM26+'BIZ kWh ENTRY'!BI26+'BIZ kWh ENTRY'!CE26</f>
        <v>0</v>
      </c>
      <c r="R26" s="376">
        <f>'BIZ kWh ENTRY'!R26+'BIZ kWh ENTRY'!AN26+'BIZ kWh ENTRY'!BJ26+'BIZ kWh ENTRY'!CF26</f>
        <v>0</v>
      </c>
      <c r="S26" s="376">
        <f>'BIZ kWh ENTRY'!S26+'BIZ kWh ENTRY'!AO26+'BIZ kWh ENTRY'!BK26+'BIZ kWh ENTRY'!CG26</f>
        <v>0</v>
      </c>
      <c r="T26" s="376">
        <f>'BIZ kWh ENTRY'!T26+'BIZ kWh ENTRY'!AP26+'BIZ kWh ENTRY'!BL26+'BIZ kWh ENTRY'!CH26</f>
        <v>0</v>
      </c>
      <c r="U26" s="434">
        <f t="shared" si="3"/>
        <v>16732813.713512577</v>
      </c>
    </row>
    <row r="27" spans="1:22" ht="15.95" customHeight="1" x14ac:dyDescent="0.25">
      <c r="A27" s="663"/>
      <c r="B27" s="2" t="s">
        <v>50</v>
      </c>
      <c r="C27" s="2">
        <f>'BIZ kWh ENTRY'!C27+'BIZ kWh ENTRY'!Y27+'BIZ kWh ENTRY'!AU27+'BIZ kWh ENTRY'!BQ27</f>
        <v>0</v>
      </c>
      <c r="D27" s="64">
        <f>'BIZ kWh ENTRY'!D27+'BIZ kWh ENTRY'!Z27+'BIZ kWh ENTRY'!AV27+'BIZ kWh ENTRY'!BR27</f>
        <v>0</v>
      </c>
      <c r="E27" s="64">
        <f>'BIZ kWh ENTRY'!E27+'BIZ kWh ENTRY'!AA27+'BIZ kWh ENTRY'!AW27+'BIZ kWh ENTRY'!BS27</f>
        <v>0</v>
      </c>
      <c r="F27" s="64">
        <f>'BIZ kWh ENTRY'!F27+'BIZ kWh ENTRY'!AB27+'BIZ kWh ENTRY'!AX27+'BIZ kWh ENTRY'!BT27</f>
        <v>0</v>
      </c>
      <c r="G27" s="64">
        <f>'BIZ kWh ENTRY'!G27+'BIZ kWh ENTRY'!AC27+'BIZ kWh ENTRY'!AY27+'BIZ kWh ENTRY'!BU27</f>
        <v>0</v>
      </c>
      <c r="H27" s="64">
        <f>'BIZ kWh ENTRY'!H27+'BIZ kWh ENTRY'!AD27+'BIZ kWh ENTRY'!AZ27+'BIZ kWh ENTRY'!BV27</f>
        <v>0</v>
      </c>
      <c r="I27" s="64">
        <f>'BIZ kWh ENTRY'!I27+'BIZ kWh ENTRY'!AE27+'BIZ kWh ENTRY'!BA27+'BIZ kWh ENTRY'!BW27</f>
        <v>0</v>
      </c>
      <c r="J27" s="64">
        <f>'BIZ kWh ENTRY'!J27+'BIZ kWh ENTRY'!AF27+'BIZ kWh ENTRY'!BB27+'BIZ kWh ENTRY'!BX27</f>
        <v>0</v>
      </c>
      <c r="K27" s="64">
        <f>'BIZ kWh ENTRY'!K27+'BIZ kWh ENTRY'!AG27+'BIZ kWh ENTRY'!BC27+'BIZ kWh ENTRY'!BY27</f>
        <v>0</v>
      </c>
      <c r="L27" s="64">
        <f>'BIZ kWh ENTRY'!L27+'BIZ kWh ENTRY'!AH27+'BIZ kWh ENTRY'!BD27+'BIZ kWh ENTRY'!BZ27</f>
        <v>93856.916835707161</v>
      </c>
      <c r="M27" s="64">
        <f>'BIZ kWh ENTRY'!M27+'BIZ kWh ENTRY'!AI27+'BIZ kWh ENTRY'!BE27+'BIZ kWh ENTRY'!CA27</f>
        <v>3724.3206483431231</v>
      </c>
      <c r="N27" s="376">
        <f>'BIZ kWh ENTRY'!N27+'BIZ kWh ENTRY'!AJ27+'BIZ kWh ENTRY'!BF27+'BIZ kWh ENTRY'!CB27</f>
        <v>46293.751622688556</v>
      </c>
      <c r="O27" s="376">
        <f>'BIZ kWh ENTRY'!O27+'BIZ kWh ENTRY'!AK27+'BIZ kWh ENTRY'!BG27+'BIZ kWh ENTRY'!CC27</f>
        <v>0</v>
      </c>
      <c r="P27" s="376">
        <f>'BIZ kWh ENTRY'!P27+'BIZ kWh ENTRY'!AL27+'BIZ kWh ENTRY'!BH27+'BIZ kWh ENTRY'!CD27</f>
        <v>0</v>
      </c>
      <c r="Q27" s="376">
        <f>'BIZ kWh ENTRY'!Q27+'BIZ kWh ENTRY'!AM27+'BIZ kWh ENTRY'!BI27+'BIZ kWh ENTRY'!CE27</f>
        <v>0</v>
      </c>
      <c r="R27" s="376">
        <f>'BIZ kWh ENTRY'!R27+'BIZ kWh ENTRY'!AN27+'BIZ kWh ENTRY'!BJ27+'BIZ kWh ENTRY'!CF27</f>
        <v>0</v>
      </c>
      <c r="S27" s="376">
        <f>'BIZ kWh ENTRY'!S27+'BIZ kWh ENTRY'!AO27+'BIZ kWh ENTRY'!BK27+'BIZ kWh ENTRY'!CG27</f>
        <v>0</v>
      </c>
      <c r="T27" s="376">
        <f>'BIZ kWh ENTRY'!T27+'BIZ kWh ENTRY'!AP27+'BIZ kWh ENTRY'!BL27+'BIZ kWh ENTRY'!CH27</f>
        <v>0</v>
      </c>
      <c r="U27" s="434">
        <f t="shared" si="3"/>
        <v>143874.98910673885</v>
      </c>
    </row>
    <row r="28" spans="1:22" ht="15.95" customHeight="1" x14ac:dyDescent="0.25">
      <c r="A28" s="663"/>
      <c r="B28" s="2" t="s">
        <v>49</v>
      </c>
      <c r="C28" s="2">
        <f>'BIZ kWh ENTRY'!C28+'BIZ kWh ENTRY'!Y28+'BIZ kWh ENTRY'!AU28+'BIZ kWh ENTRY'!BQ28</f>
        <v>0</v>
      </c>
      <c r="D28" s="64">
        <f>'BIZ kWh ENTRY'!D28+'BIZ kWh ENTRY'!Z28+'BIZ kWh ENTRY'!AV28+'BIZ kWh ENTRY'!BR28</f>
        <v>0</v>
      </c>
      <c r="E28" s="64">
        <f>'BIZ kWh ENTRY'!E28+'BIZ kWh ENTRY'!AA28+'BIZ kWh ENTRY'!AW28+'BIZ kWh ENTRY'!BS28</f>
        <v>0</v>
      </c>
      <c r="F28" s="64">
        <f>'BIZ kWh ENTRY'!F28+'BIZ kWh ENTRY'!AB28+'BIZ kWh ENTRY'!AX28+'BIZ kWh ENTRY'!BT28</f>
        <v>0</v>
      </c>
      <c r="G28" s="64">
        <f>'BIZ kWh ENTRY'!G28+'BIZ kWh ENTRY'!AC28+'BIZ kWh ENTRY'!AY28+'BIZ kWh ENTRY'!BU28</f>
        <v>243158.14459769963</v>
      </c>
      <c r="H28" s="64">
        <f>'BIZ kWh ENTRY'!H28+'BIZ kWh ENTRY'!AD28+'BIZ kWh ENTRY'!AZ28+'BIZ kWh ENTRY'!BV28</f>
        <v>0</v>
      </c>
      <c r="I28" s="64">
        <f>'BIZ kWh ENTRY'!I28+'BIZ kWh ENTRY'!AE28+'BIZ kWh ENTRY'!BA28+'BIZ kWh ENTRY'!BW28</f>
        <v>0</v>
      </c>
      <c r="J28" s="64">
        <f>'BIZ kWh ENTRY'!J28+'BIZ kWh ENTRY'!AF28+'BIZ kWh ENTRY'!BB28+'BIZ kWh ENTRY'!BX28</f>
        <v>0</v>
      </c>
      <c r="K28" s="64">
        <f>'BIZ kWh ENTRY'!K28+'BIZ kWh ENTRY'!AG28+'BIZ kWh ENTRY'!BC28+'BIZ kWh ENTRY'!BY28</f>
        <v>0</v>
      </c>
      <c r="L28" s="64">
        <f>'BIZ kWh ENTRY'!L28+'BIZ kWh ENTRY'!AH28+'BIZ kWh ENTRY'!BD28+'BIZ kWh ENTRY'!BZ28</f>
        <v>0</v>
      </c>
      <c r="M28" s="64">
        <f>'BIZ kWh ENTRY'!M28+'BIZ kWh ENTRY'!AI28+'BIZ kWh ENTRY'!BE28+'BIZ kWh ENTRY'!CA28</f>
        <v>9648.717742595687</v>
      </c>
      <c r="N28" s="376">
        <f>'BIZ kWh ENTRY'!N28+'BIZ kWh ENTRY'!AJ28+'BIZ kWh ENTRY'!BF28+'BIZ kWh ENTRY'!CB28</f>
        <v>119934.71691323626</v>
      </c>
      <c r="O28" s="376">
        <f>'BIZ kWh ENTRY'!O28+'BIZ kWh ENTRY'!AK28+'BIZ kWh ENTRY'!BG28+'BIZ kWh ENTRY'!CC28</f>
        <v>0</v>
      </c>
      <c r="P28" s="376">
        <f>'BIZ kWh ENTRY'!P28+'BIZ kWh ENTRY'!AL28+'BIZ kWh ENTRY'!BH28+'BIZ kWh ENTRY'!CD28</f>
        <v>0</v>
      </c>
      <c r="Q28" s="376">
        <f>'BIZ kWh ENTRY'!Q28+'BIZ kWh ENTRY'!AM28+'BIZ kWh ENTRY'!BI28+'BIZ kWh ENTRY'!CE28</f>
        <v>0</v>
      </c>
      <c r="R28" s="376">
        <f>'BIZ kWh ENTRY'!R28+'BIZ kWh ENTRY'!AN28+'BIZ kWh ENTRY'!BJ28+'BIZ kWh ENTRY'!CF28</f>
        <v>0</v>
      </c>
      <c r="S28" s="376">
        <f>'BIZ kWh ENTRY'!S28+'BIZ kWh ENTRY'!AO28+'BIZ kWh ENTRY'!BK28+'BIZ kWh ENTRY'!CG28</f>
        <v>0</v>
      </c>
      <c r="T28" s="376">
        <f>'BIZ kWh ENTRY'!T28+'BIZ kWh ENTRY'!AP28+'BIZ kWh ENTRY'!BL28+'BIZ kWh ENTRY'!CH28</f>
        <v>0</v>
      </c>
      <c r="U28" s="434">
        <f t="shared" si="3"/>
        <v>372741.57925353158</v>
      </c>
    </row>
    <row r="29" spans="1:22" ht="15.95" customHeight="1" x14ac:dyDescent="0.25">
      <c r="A29" s="663"/>
      <c r="B29" s="2" t="s">
        <v>48</v>
      </c>
      <c r="C29" s="2">
        <f>'BIZ kWh ENTRY'!C29+'BIZ kWh ENTRY'!Y29+'BIZ kWh ENTRY'!AU29+'BIZ kWh ENTRY'!BQ29</f>
        <v>0</v>
      </c>
      <c r="D29" s="64">
        <f>'BIZ kWh ENTRY'!D29+'BIZ kWh ENTRY'!Z29+'BIZ kWh ENTRY'!AV29+'BIZ kWh ENTRY'!BR29</f>
        <v>0</v>
      </c>
      <c r="E29" s="64">
        <f>'BIZ kWh ENTRY'!E29+'BIZ kWh ENTRY'!AA29+'BIZ kWh ENTRY'!AW29+'BIZ kWh ENTRY'!BS29</f>
        <v>0</v>
      </c>
      <c r="F29" s="64">
        <f>'BIZ kWh ENTRY'!F29+'BIZ kWh ENTRY'!AB29+'BIZ kWh ENTRY'!AX29+'BIZ kWh ENTRY'!BT29</f>
        <v>0</v>
      </c>
      <c r="G29" s="64">
        <f>'BIZ kWh ENTRY'!G29+'BIZ kWh ENTRY'!AC29+'BIZ kWh ENTRY'!AY29+'BIZ kWh ENTRY'!BU29</f>
        <v>217687.30646437226</v>
      </c>
      <c r="H29" s="64">
        <f>'BIZ kWh ENTRY'!H29+'BIZ kWh ENTRY'!AD29+'BIZ kWh ENTRY'!AZ29+'BIZ kWh ENTRY'!BV29</f>
        <v>0</v>
      </c>
      <c r="I29" s="64">
        <f>'BIZ kWh ENTRY'!I29+'BIZ kWh ENTRY'!AE29+'BIZ kWh ENTRY'!BA29+'BIZ kWh ENTRY'!BW29</f>
        <v>451678.80647005077</v>
      </c>
      <c r="J29" s="64">
        <f>'BIZ kWh ENTRY'!J29+'BIZ kWh ENTRY'!AF29+'BIZ kWh ENTRY'!BB29+'BIZ kWh ENTRY'!BX29</f>
        <v>0</v>
      </c>
      <c r="K29" s="64">
        <f>'BIZ kWh ENTRY'!K29+'BIZ kWh ENTRY'!AG29+'BIZ kWh ENTRY'!BC29+'BIZ kWh ENTRY'!BY29</f>
        <v>0</v>
      </c>
      <c r="L29" s="64">
        <f>'BIZ kWh ENTRY'!L29+'BIZ kWh ENTRY'!AH29+'BIZ kWh ENTRY'!BD29+'BIZ kWh ENTRY'!BZ29</f>
        <v>274433.20155783632</v>
      </c>
      <c r="M29" s="64">
        <f>'BIZ kWh ENTRY'!M29+'BIZ kWh ENTRY'!AI29+'BIZ kWh ENTRY'!BE29+'BIZ kWh ENTRY'!CA29</f>
        <v>37450.74303909317</v>
      </c>
      <c r="N29" s="376">
        <f>'BIZ kWh ENTRY'!N29+'BIZ kWh ENTRY'!AJ29+'BIZ kWh ENTRY'!BF29+'BIZ kWh ENTRY'!CB29</f>
        <v>465517.22046495008</v>
      </c>
      <c r="O29" s="376">
        <f>'BIZ kWh ENTRY'!O29+'BIZ kWh ENTRY'!AK29+'BIZ kWh ENTRY'!BG29+'BIZ kWh ENTRY'!CC29</f>
        <v>0</v>
      </c>
      <c r="P29" s="376">
        <f>'BIZ kWh ENTRY'!P29+'BIZ kWh ENTRY'!AL29+'BIZ kWh ENTRY'!BH29+'BIZ kWh ENTRY'!CD29</f>
        <v>0</v>
      </c>
      <c r="Q29" s="376">
        <f>'BIZ kWh ENTRY'!Q29+'BIZ kWh ENTRY'!AM29+'BIZ kWh ENTRY'!BI29+'BIZ kWh ENTRY'!CE29</f>
        <v>0</v>
      </c>
      <c r="R29" s="376">
        <f>'BIZ kWh ENTRY'!R29+'BIZ kWh ENTRY'!AN29+'BIZ kWh ENTRY'!BJ29+'BIZ kWh ENTRY'!CF29</f>
        <v>0</v>
      </c>
      <c r="S29" s="376">
        <f>'BIZ kWh ENTRY'!S29+'BIZ kWh ENTRY'!AO29+'BIZ kWh ENTRY'!BK29+'BIZ kWh ENTRY'!CG29</f>
        <v>0</v>
      </c>
      <c r="T29" s="376">
        <f>'BIZ kWh ENTRY'!T29+'BIZ kWh ENTRY'!AP29+'BIZ kWh ENTRY'!BL29+'BIZ kWh ENTRY'!CH29</f>
        <v>0</v>
      </c>
      <c r="U29" s="434">
        <f t="shared" si="3"/>
        <v>1446767.2779963026</v>
      </c>
    </row>
    <row r="30" spans="1:22" ht="15.95" customHeight="1" x14ac:dyDescent="0.25">
      <c r="A30" s="663"/>
      <c r="B30" s="2" t="s">
        <v>47</v>
      </c>
      <c r="C30" s="2">
        <f>'BIZ kWh ENTRY'!C30+'BIZ kWh ENTRY'!Y30+'BIZ kWh ENTRY'!AU30+'BIZ kWh ENTRY'!BQ30</f>
        <v>0</v>
      </c>
      <c r="D30" s="64">
        <f>'BIZ kWh ENTRY'!D30+'BIZ kWh ENTRY'!Z30+'BIZ kWh ENTRY'!AV30+'BIZ kWh ENTRY'!BR30</f>
        <v>0</v>
      </c>
      <c r="E30" s="64">
        <f>'BIZ kWh ENTRY'!E30+'BIZ kWh ENTRY'!AA30+'BIZ kWh ENTRY'!AW30+'BIZ kWh ENTRY'!BS30</f>
        <v>0</v>
      </c>
      <c r="F30" s="64">
        <f>'BIZ kWh ENTRY'!F30+'BIZ kWh ENTRY'!AB30+'BIZ kWh ENTRY'!AX30+'BIZ kWh ENTRY'!BT30</f>
        <v>50375.540063857487</v>
      </c>
      <c r="G30" s="64">
        <f>'BIZ kWh ENTRY'!G30+'BIZ kWh ENTRY'!AC30+'BIZ kWh ENTRY'!AY30+'BIZ kWh ENTRY'!BU30</f>
        <v>1926148.8007002277</v>
      </c>
      <c r="H30" s="64">
        <f>'BIZ kWh ENTRY'!H30+'BIZ kWh ENTRY'!AD30+'BIZ kWh ENTRY'!AZ30+'BIZ kWh ENTRY'!BV30</f>
        <v>0</v>
      </c>
      <c r="I30" s="64">
        <f>'BIZ kWh ENTRY'!I30+'BIZ kWh ENTRY'!AE30+'BIZ kWh ENTRY'!BA30+'BIZ kWh ENTRY'!BW30</f>
        <v>0</v>
      </c>
      <c r="J30" s="64">
        <f>'BIZ kWh ENTRY'!J30+'BIZ kWh ENTRY'!AF30+'BIZ kWh ENTRY'!BB30+'BIZ kWh ENTRY'!BX30</f>
        <v>412149.80113268294</v>
      </c>
      <c r="K30" s="64">
        <f>'BIZ kWh ENTRY'!K30+'BIZ kWh ENTRY'!AG30+'BIZ kWh ENTRY'!BC30+'BIZ kWh ENTRY'!BY30</f>
        <v>0</v>
      </c>
      <c r="L30" s="64">
        <f>'BIZ kWh ENTRY'!L30+'BIZ kWh ENTRY'!AH30+'BIZ kWh ENTRY'!BD30+'BIZ kWh ENTRY'!BZ30</f>
        <v>0</v>
      </c>
      <c r="M30" s="64">
        <f>'BIZ kWh ENTRY'!M30+'BIZ kWh ENTRY'!AI30+'BIZ kWh ENTRY'!BE30+'BIZ kWh ENTRY'!CA30</f>
        <v>94784.579855759104</v>
      </c>
      <c r="N30" s="376">
        <f>'BIZ kWh ENTRY'!N30+'BIZ kWh ENTRY'!AJ30+'BIZ kWh ENTRY'!BF30+'BIZ kWh ENTRY'!CB30</f>
        <v>1178183.6774595405</v>
      </c>
      <c r="O30" s="376">
        <f>'BIZ kWh ENTRY'!O30+'BIZ kWh ENTRY'!AK30+'BIZ kWh ENTRY'!BG30+'BIZ kWh ENTRY'!CC30</f>
        <v>0</v>
      </c>
      <c r="P30" s="376">
        <f>'BIZ kWh ENTRY'!P30+'BIZ kWh ENTRY'!AL30+'BIZ kWh ENTRY'!BH30+'BIZ kWh ENTRY'!CD30</f>
        <v>0</v>
      </c>
      <c r="Q30" s="376">
        <f>'BIZ kWh ENTRY'!Q30+'BIZ kWh ENTRY'!AM30+'BIZ kWh ENTRY'!BI30+'BIZ kWh ENTRY'!CE30</f>
        <v>0</v>
      </c>
      <c r="R30" s="376">
        <f>'BIZ kWh ENTRY'!R30+'BIZ kWh ENTRY'!AN30+'BIZ kWh ENTRY'!BJ30+'BIZ kWh ENTRY'!CF30</f>
        <v>0</v>
      </c>
      <c r="S30" s="376">
        <f>'BIZ kWh ENTRY'!S30+'BIZ kWh ENTRY'!AO30+'BIZ kWh ENTRY'!BK30+'BIZ kWh ENTRY'!CG30</f>
        <v>0</v>
      </c>
      <c r="T30" s="376">
        <f>'BIZ kWh ENTRY'!T30+'BIZ kWh ENTRY'!AP30+'BIZ kWh ENTRY'!BL30+'BIZ kWh ENTRY'!CH30</f>
        <v>0</v>
      </c>
      <c r="U30" s="434">
        <f t="shared" si="3"/>
        <v>3661642.3992120679</v>
      </c>
    </row>
    <row r="31" spans="1:22" ht="15.95" customHeight="1" x14ac:dyDescent="0.25">
      <c r="A31" s="663"/>
      <c r="B31" s="2" t="s">
        <v>46</v>
      </c>
      <c r="C31" s="2">
        <f>'BIZ kWh ENTRY'!C31+'BIZ kWh ENTRY'!Y31+'BIZ kWh ENTRY'!AU31+'BIZ kWh ENTRY'!BQ31</f>
        <v>0</v>
      </c>
      <c r="D31" s="64">
        <f>'BIZ kWh ENTRY'!D31+'BIZ kWh ENTRY'!Z31+'BIZ kWh ENTRY'!AV31+'BIZ kWh ENTRY'!BR31</f>
        <v>0</v>
      </c>
      <c r="E31" s="64">
        <f>'BIZ kWh ENTRY'!E31+'BIZ kWh ENTRY'!AA31+'BIZ kWh ENTRY'!AW31+'BIZ kWh ENTRY'!BS31</f>
        <v>948205.38853786141</v>
      </c>
      <c r="F31" s="64">
        <f>'BIZ kWh ENTRY'!F31+'BIZ kWh ENTRY'!AB31+'BIZ kWh ENTRY'!AX31+'BIZ kWh ENTRY'!BT31</f>
        <v>0</v>
      </c>
      <c r="G31" s="64">
        <f>'BIZ kWh ENTRY'!G31+'BIZ kWh ENTRY'!AC31+'BIZ kWh ENTRY'!AY31+'BIZ kWh ENTRY'!BU31</f>
        <v>5388.8759116730225</v>
      </c>
      <c r="H31" s="64">
        <f>'BIZ kWh ENTRY'!H31+'BIZ kWh ENTRY'!AD31+'BIZ kWh ENTRY'!AZ31+'BIZ kWh ENTRY'!BV31</f>
        <v>13437.798327610759</v>
      </c>
      <c r="I31" s="64">
        <f>'BIZ kWh ENTRY'!I31+'BIZ kWh ENTRY'!AE31+'BIZ kWh ENTRY'!BA31+'BIZ kWh ENTRY'!BW31</f>
        <v>1812949.3378516599</v>
      </c>
      <c r="J31" s="64">
        <f>'BIZ kWh ENTRY'!J31+'BIZ kWh ENTRY'!AF31+'BIZ kWh ENTRY'!BB31+'BIZ kWh ENTRY'!BX31</f>
        <v>0</v>
      </c>
      <c r="K31" s="64">
        <f>'BIZ kWh ENTRY'!K31+'BIZ kWh ENTRY'!AG31+'BIZ kWh ENTRY'!BC31+'BIZ kWh ENTRY'!BY31</f>
        <v>0</v>
      </c>
      <c r="L31" s="64">
        <f>'BIZ kWh ENTRY'!L31+'BIZ kWh ENTRY'!AH31+'BIZ kWh ENTRY'!BD31+'BIZ kWh ENTRY'!BZ31</f>
        <v>0</v>
      </c>
      <c r="M31" s="64">
        <f>'BIZ kWh ENTRY'!M31+'BIZ kWh ENTRY'!AI31+'BIZ kWh ENTRY'!BE31+'BIZ kWh ENTRY'!CA31</f>
        <v>110311.97786408392</v>
      </c>
      <c r="N31" s="376">
        <f>'BIZ kWh ENTRY'!N31+'BIZ kWh ENTRY'!AJ31+'BIZ kWh ENTRY'!BF31+'BIZ kWh ENTRY'!CB31</f>
        <v>1371191.0940104781</v>
      </c>
      <c r="O31" s="376">
        <f>'BIZ kWh ENTRY'!O31+'BIZ kWh ENTRY'!AK31+'BIZ kWh ENTRY'!BG31+'BIZ kWh ENTRY'!CC31</f>
        <v>0</v>
      </c>
      <c r="P31" s="376">
        <f>'BIZ kWh ENTRY'!P31+'BIZ kWh ENTRY'!AL31+'BIZ kWh ENTRY'!BH31+'BIZ kWh ENTRY'!CD31</f>
        <v>0</v>
      </c>
      <c r="Q31" s="376">
        <f>'BIZ kWh ENTRY'!Q31+'BIZ kWh ENTRY'!AM31+'BIZ kWh ENTRY'!BI31+'BIZ kWh ENTRY'!CE31</f>
        <v>0</v>
      </c>
      <c r="R31" s="376">
        <f>'BIZ kWh ENTRY'!R31+'BIZ kWh ENTRY'!AN31+'BIZ kWh ENTRY'!BJ31+'BIZ kWh ENTRY'!CF31</f>
        <v>0</v>
      </c>
      <c r="S31" s="376">
        <f>'BIZ kWh ENTRY'!S31+'BIZ kWh ENTRY'!AO31+'BIZ kWh ENTRY'!BK31+'BIZ kWh ENTRY'!CG31</f>
        <v>0</v>
      </c>
      <c r="T31" s="376">
        <f>'BIZ kWh ENTRY'!T31+'BIZ kWh ENTRY'!AP31+'BIZ kWh ENTRY'!BL31+'BIZ kWh ENTRY'!CH31</f>
        <v>0</v>
      </c>
      <c r="U31" s="434">
        <f t="shared" si="3"/>
        <v>4261484.4725033669</v>
      </c>
    </row>
    <row r="32" spans="1:22" ht="15.95" customHeight="1" thickBot="1" x14ac:dyDescent="0.3">
      <c r="A32" s="664"/>
      <c r="B32" s="2" t="s">
        <v>45</v>
      </c>
      <c r="C32" s="2">
        <f>'BIZ kWh ENTRY'!C32+'BIZ kWh ENTRY'!Y32+'BIZ kWh ENTRY'!AU32+'BIZ kWh ENTRY'!BQ32</f>
        <v>0</v>
      </c>
      <c r="D32" s="64">
        <f>'BIZ kWh ENTRY'!D32+'BIZ kWh ENTRY'!Z32+'BIZ kWh ENTRY'!AV32+'BIZ kWh ENTRY'!BR32</f>
        <v>0</v>
      </c>
      <c r="E32" s="64">
        <f>'BIZ kWh ENTRY'!E32+'BIZ kWh ENTRY'!AA32+'BIZ kWh ENTRY'!AW32+'BIZ kWh ENTRY'!BS32</f>
        <v>0</v>
      </c>
      <c r="F32" s="64">
        <f>'BIZ kWh ENTRY'!F32+'BIZ kWh ENTRY'!AB32+'BIZ kWh ENTRY'!AX32+'BIZ kWh ENTRY'!BT32</f>
        <v>0</v>
      </c>
      <c r="G32" s="64">
        <f>'BIZ kWh ENTRY'!G32+'BIZ kWh ENTRY'!AC32+'BIZ kWh ENTRY'!AY32+'BIZ kWh ENTRY'!BU32</f>
        <v>0</v>
      </c>
      <c r="H32" s="64">
        <f>'BIZ kWh ENTRY'!H32+'BIZ kWh ENTRY'!AD32+'BIZ kWh ENTRY'!AZ32+'BIZ kWh ENTRY'!BV32</f>
        <v>0</v>
      </c>
      <c r="I32" s="64">
        <f>'BIZ kWh ENTRY'!I32+'BIZ kWh ENTRY'!AE32+'BIZ kWh ENTRY'!BA32+'BIZ kWh ENTRY'!BW32</f>
        <v>0</v>
      </c>
      <c r="J32" s="64">
        <f>'BIZ kWh ENTRY'!J32+'BIZ kWh ENTRY'!AF32+'BIZ kWh ENTRY'!BB32+'BIZ kWh ENTRY'!BX32</f>
        <v>0</v>
      </c>
      <c r="K32" s="64">
        <f>'BIZ kWh ENTRY'!K32+'BIZ kWh ENTRY'!AG32+'BIZ kWh ENTRY'!BC32+'BIZ kWh ENTRY'!BY32</f>
        <v>0</v>
      </c>
      <c r="L32" s="64">
        <f>'BIZ kWh ENTRY'!L32+'BIZ kWh ENTRY'!AH32+'BIZ kWh ENTRY'!BD32+'BIZ kWh ENTRY'!BZ32</f>
        <v>0</v>
      </c>
      <c r="M32" s="64">
        <f>'BIZ kWh ENTRY'!M32+'BIZ kWh ENTRY'!AI32+'BIZ kWh ENTRY'!BE32+'BIZ kWh ENTRY'!CA32</f>
        <v>0</v>
      </c>
      <c r="N32" s="376">
        <f>'BIZ kWh ENTRY'!N32+'BIZ kWh ENTRY'!AJ32+'BIZ kWh ENTRY'!BF32+'BIZ kWh ENTRY'!CB32</f>
        <v>0</v>
      </c>
      <c r="O32" s="376">
        <f>'BIZ kWh ENTRY'!O32+'BIZ kWh ENTRY'!AK32+'BIZ kWh ENTRY'!BG32+'BIZ kWh ENTRY'!CC32</f>
        <v>0</v>
      </c>
      <c r="P32" s="376">
        <f>'BIZ kWh ENTRY'!P32+'BIZ kWh ENTRY'!AL32+'BIZ kWh ENTRY'!BH32+'BIZ kWh ENTRY'!CD32</f>
        <v>0</v>
      </c>
      <c r="Q32" s="376">
        <f>'BIZ kWh ENTRY'!Q32+'BIZ kWh ENTRY'!AM32+'BIZ kWh ENTRY'!BI32+'BIZ kWh ENTRY'!CE32</f>
        <v>0</v>
      </c>
      <c r="R32" s="376">
        <f>'BIZ kWh ENTRY'!R32+'BIZ kWh ENTRY'!AN32+'BIZ kWh ENTRY'!BJ32+'BIZ kWh ENTRY'!CF32</f>
        <v>0</v>
      </c>
      <c r="S32" s="376">
        <f>'BIZ kWh ENTRY'!S32+'BIZ kWh ENTRY'!AO32+'BIZ kWh ENTRY'!BK32+'BIZ kWh ENTRY'!CG32</f>
        <v>0</v>
      </c>
      <c r="T32" s="376">
        <f>'BIZ kWh ENTRY'!T32+'BIZ kWh ENTRY'!AP32+'BIZ kWh ENTRY'!BL32+'BIZ kWh ENTRY'!CH32</f>
        <v>0</v>
      </c>
      <c r="U32" s="434">
        <f t="shared" si="3"/>
        <v>0</v>
      </c>
      <c r="V32" s="400">
        <f>SUM(U20:U32)</f>
        <v>39858414.785119057</v>
      </c>
    </row>
    <row r="33" spans="1:22" ht="15.95" customHeight="1" thickBot="1" x14ac:dyDescent="0.4">
      <c r="A33" s="55"/>
      <c r="B33" s="47" t="s">
        <v>41</v>
      </c>
      <c r="C33" s="152">
        <f>SUM(C20:C32)</f>
        <v>0</v>
      </c>
      <c r="D33" s="152">
        <f t="shared" ref="D33:T33" si="4">SUM(D20:D32)</f>
        <v>0</v>
      </c>
      <c r="E33" s="152">
        <f t="shared" si="4"/>
        <v>2136558.3469127528</v>
      </c>
      <c r="F33" s="152">
        <f t="shared" si="4"/>
        <v>342649.9684986319</v>
      </c>
      <c r="G33" s="152">
        <f t="shared" si="4"/>
        <v>3508144.991017764</v>
      </c>
      <c r="H33" s="152">
        <f t="shared" si="4"/>
        <v>4436129.5287795458</v>
      </c>
      <c r="I33" s="152">
        <f t="shared" si="4"/>
        <v>6779621.2397997975</v>
      </c>
      <c r="J33" s="152">
        <f t="shared" si="4"/>
        <v>3634470.0836335216</v>
      </c>
      <c r="K33" s="152">
        <f t="shared" si="4"/>
        <v>1502845.5872731837</v>
      </c>
      <c r="L33" s="152">
        <f t="shared" si="4"/>
        <v>3661235.8921933407</v>
      </c>
      <c r="M33" s="152">
        <f t="shared" si="4"/>
        <v>1031767.3566203649</v>
      </c>
      <c r="N33" s="387">
        <f t="shared" si="4"/>
        <v>12824991.790390158</v>
      </c>
      <c r="O33" s="387">
        <f t="shared" si="4"/>
        <v>0</v>
      </c>
      <c r="P33" s="387">
        <f t="shared" si="4"/>
        <v>0</v>
      </c>
      <c r="Q33" s="387">
        <f t="shared" si="4"/>
        <v>0</v>
      </c>
      <c r="R33" s="387">
        <f t="shared" si="4"/>
        <v>0</v>
      </c>
      <c r="S33" s="387">
        <f t="shared" si="4"/>
        <v>0</v>
      </c>
      <c r="T33" s="387">
        <f t="shared" si="4"/>
        <v>0</v>
      </c>
      <c r="U33" s="435">
        <f t="shared" si="3"/>
        <v>39858414.785119064</v>
      </c>
      <c r="V33" s="389" t="str">
        <f>IF(U33=V32,"ok","ERROR")</f>
        <v>ok</v>
      </c>
    </row>
    <row r="34" spans="1:22" ht="15.6" customHeight="1" thickBot="1" x14ac:dyDescent="0.4">
      <c r="A34" s="55"/>
    </row>
    <row r="35" spans="1:22" ht="15.95" customHeight="1" thickBot="1" x14ac:dyDescent="0.4">
      <c r="A35" s="55"/>
      <c r="B35" s="189" t="s">
        <v>34</v>
      </c>
      <c r="C35" s="484">
        <f>C$3</f>
        <v>46023</v>
      </c>
      <c r="D35" s="484">
        <f t="shared" ref="D35:T35" si="5">D$3</f>
        <v>46054</v>
      </c>
      <c r="E35" s="484">
        <f t="shared" si="5"/>
        <v>46082</v>
      </c>
      <c r="F35" s="484">
        <f t="shared" si="5"/>
        <v>46113</v>
      </c>
      <c r="G35" s="484">
        <f t="shared" si="5"/>
        <v>46143</v>
      </c>
      <c r="H35" s="484">
        <f t="shared" si="5"/>
        <v>46174</v>
      </c>
      <c r="I35" s="484">
        <f t="shared" si="5"/>
        <v>46204</v>
      </c>
      <c r="J35" s="484">
        <f t="shared" si="5"/>
        <v>46235</v>
      </c>
      <c r="K35" s="484">
        <f t="shared" si="5"/>
        <v>46266</v>
      </c>
      <c r="L35" s="484">
        <f t="shared" si="5"/>
        <v>46296</v>
      </c>
      <c r="M35" s="484">
        <f t="shared" si="5"/>
        <v>46327</v>
      </c>
      <c r="N35" s="484">
        <f t="shared" si="5"/>
        <v>46357</v>
      </c>
      <c r="O35" s="484">
        <f t="shared" si="5"/>
        <v>46388</v>
      </c>
      <c r="P35" s="484">
        <f t="shared" si="5"/>
        <v>46419</v>
      </c>
      <c r="Q35" s="484">
        <f t="shared" si="5"/>
        <v>46447</v>
      </c>
      <c r="R35" s="484">
        <f t="shared" si="5"/>
        <v>46478</v>
      </c>
      <c r="S35" s="484">
        <f t="shared" si="5"/>
        <v>46508</v>
      </c>
      <c r="T35" s="484">
        <f t="shared" si="5"/>
        <v>46539</v>
      </c>
      <c r="U35" s="506" t="s">
        <v>32</v>
      </c>
    </row>
    <row r="36" spans="1:22" ht="15.95" customHeight="1" x14ac:dyDescent="0.25">
      <c r="A36" s="697" t="s">
        <v>261</v>
      </c>
      <c r="B36" s="186" t="s">
        <v>57</v>
      </c>
      <c r="C36" s="186">
        <f>'BIZ kWh ENTRY'!C36+'BIZ kWh ENTRY'!Y36+'BIZ kWh ENTRY'!AU36+'BIZ kWh ENTRY'!BQ36</f>
        <v>0</v>
      </c>
      <c r="D36" s="186">
        <f>'BIZ kWh ENTRY'!D36+'BIZ kWh ENTRY'!Z36+'BIZ kWh ENTRY'!AV36+'BIZ kWh ENTRY'!BR36</f>
        <v>0</v>
      </c>
      <c r="E36" s="186">
        <f>'BIZ kWh ENTRY'!E36+'BIZ kWh ENTRY'!AA36+'BIZ kWh ENTRY'!AW36+'BIZ kWh ENTRY'!BS36</f>
        <v>0</v>
      </c>
      <c r="F36" s="186">
        <f>'BIZ kWh ENTRY'!F36+'BIZ kWh ENTRY'!AB36+'BIZ kWh ENTRY'!AX36+'BIZ kWh ENTRY'!BT36</f>
        <v>0</v>
      </c>
      <c r="G36" s="186">
        <f>'BIZ kWh ENTRY'!G36+'BIZ kWh ENTRY'!AC36+'BIZ kWh ENTRY'!AY36+'BIZ kWh ENTRY'!BU36</f>
        <v>0</v>
      </c>
      <c r="H36" s="186">
        <f>'BIZ kWh ENTRY'!H36+'BIZ kWh ENTRY'!AD36+'BIZ kWh ENTRY'!AZ36+'BIZ kWh ENTRY'!BV36</f>
        <v>0</v>
      </c>
      <c r="I36" s="186">
        <f>'BIZ kWh ENTRY'!I36+'BIZ kWh ENTRY'!AE36+'BIZ kWh ENTRY'!BA36+'BIZ kWh ENTRY'!BW36</f>
        <v>0</v>
      </c>
      <c r="J36" s="186">
        <f>'BIZ kWh ENTRY'!J36+'BIZ kWh ENTRY'!AF36+'BIZ kWh ENTRY'!BB36+'BIZ kWh ENTRY'!BX36</f>
        <v>0</v>
      </c>
      <c r="K36" s="186">
        <f>'BIZ kWh ENTRY'!K36+'BIZ kWh ENTRY'!AG36+'BIZ kWh ENTRY'!BC36+'BIZ kWh ENTRY'!BY36</f>
        <v>0</v>
      </c>
      <c r="L36" s="186">
        <f>'BIZ kWh ENTRY'!L36+'BIZ kWh ENTRY'!AH36+'BIZ kWh ENTRY'!BD36+'BIZ kWh ENTRY'!BZ36</f>
        <v>0</v>
      </c>
      <c r="M36" s="186">
        <f>'BIZ kWh ENTRY'!M36+'BIZ kWh ENTRY'!AI36+'BIZ kWh ENTRY'!BE36+'BIZ kWh ENTRY'!CA36</f>
        <v>0</v>
      </c>
      <c r="N36" s="488">
        <f>'BIZ kWh ENTRY'!N36+'BIZ kWh ENTRY'!AJ36+'BIZ kWh ENTRY'!BF36+'BIZ kWh ENTRY'!CB36</f>
        <v>0</v>
      </c>
      <c r="O36" s="488">
        <f>'BIZ kWh ENTRY'!O36+'BIZ kWh ENTRY'!AK36+'BIZ kWh ENTRY'!BG36+'BIZ kWh ENTRY'!CC36</f>
        <v>0</v>
      </c>
      <c r="P36" s="488">
        <f>'BIZ kWh ENTRY'!P36+'BIZ kWh ENTRY'!AL36+'BIZ kWh ENTRY'!BH36+'BIZ kWh ENTRY'!CD36</f>
        <v>0</v>
      </c>
      <c r="Q36" s="488">
        <f>'BIZ kWh ENTRY'!Q36+'BIZ kWh ENTRY'!AM36+'BIZ kWh ENTRY'!BI36+'BIZ kWh ENTRY'!CE36</f>
        <v>0</v>
      </c>
      <c r="R36" s="488">
        <f>'BIZ kWh ENTRY'!R36+'BIZ kWh ENTRY'!AN36+'BIZ kWh ENTRY'!BJ36+'BIZ kWh ENTRY'!CF36</f>
        <v>0</v>
      </c>
      <c r="S36" s="488">
        <f>'BIZ kWh ENTRY'!S36+'BIZ kWh ENTRY'!AO36+'BIZ kWh ENTRY'!BK36+'BIZ kWh ENTRY'!CG36</f>
        <v>0</v>
      </c>
      <c r="T36" s="488">
        <f>'BIZ kWh ENTRY'!T36+'BIZ kWh ENTRY'!AP36+'BIZ kWh ENTRY'!BL36+'BIZ kWh ENTRY'!CH36</f>
        <v>0</v>
      </c>
      <c r="U36" s="489">
        <f t="shared" ref="U36:U49" si="6">SUM(C36:T36)</f>
        <v>0</v>
      </c>
    </row>
    <row r="37" spans="1:22" ht="15.95" customHeight="1" x14ac:dyDescent="0.25">
      <c r="A37" s="698"/>
      <c r="B37" s="117" t="s">
        <v>56</v>
      </c>
      <c r="C37" s="117">
        <f>'BIZ kWh ENTRY'!C37+'BIZ kWh ENTRY'!Y37+'BIZ kWh ENTRY'!AU37+'BIZ kWh ENTRY'!BQ37</f>
        <v>0</v>
      </c>
      <c r="D37" s="117">
        <f>'BIZ kWh ENTRY'!D37+'BIZ kWh ENTRY'!Z37+'BIZ kWh ENTRY'!AV37+'BIZ kWh ENTRY'!BR37</f>
        <v>0</v>
      </c>
      <c r="E37" s="117">
        <f>'BIZ kWh ENTRY'!E37+'BIZ kWh ENTRY'!AA37+'BIZ kWh ENTRY'!AW37+'BIZ kWh ENTRY'!BS37</f>
        <v>0</v>
      </c>
      <c r="F37" s="117">
        <f>'BIZ kWh ENTRY'!F37+'BIZ kWh ENTRY'!AB37+'BIZ kWh ENTRY'!AX37+'BIZ kWh ENTRY'!BT37</f>
        <v>0</v>
      </c>
      <c r="G37" s="117">
        <f>'BIZ kWh ENTRY'!G37+'BIZ kWh ENTRY'!AC37+'BIZ kWh ENTRY'!AY37+'BIZ kWh ENTRY'!BU37</f>
        <v>0</v>
      </c>
      <c r="H37" s="117">
        <f>'BIZ kWh ENTRY'!H37+'BIZ kWh ENTRY'!AD37+'BIZ kWh ENTRY'!AZ37+'BIZ kWh ENTRY'!BV37</f>
        <v>0</v>
      </c>
      <c r="I37" s="117">
        <f>'BIZ kWh ENTRY'!I37+'BIZ kWh ENTRY'!AE37+'BIZ kWh ENTRY'!BA37+'BIZ kWh ENTRY'!BW37</f>
        <v>0</v>
      </c>
      <c r="J37" s="117">
        <f>'BIZ kWh ENTRY'!J37+'BIZ kWh ENTRY'!AF37+'BIZ kWh ENTRY'!BB37+'BIZ kWh ENTRY'!BX37</f>
        <v>0</v>
      </c>
      <c r="K37" s="117">
        <f>'BIZ kWh ENTRY'!K37+'BIZ kWh ENTRY'!AG37+'BIZ kWh ENTRY'!BC37+'BIZ kWh ENTRY'!BY37</f>
        <v>0</v>
      </c>
      <c r="L37" s="117">
        <f>'BIZ kWh ENTRY'!L37+'BIZ kWh ENTRY'!AH37+'BIZ kWh ENTRY'!BD37+'BIZ kWh ENTRY'!BZ37</f>
        <v>0</v>
      </c>
      <c r="M37" s="117">
        <f>'BIZ kWh ENTRY'!M37+'BIZ kWh ENTRY'!AI37+'BIZ kWh ENTRY'!BE37+'BIZ kWh ENTRY'!CA37</f>
        <v>0</v>
      </c>
      <c r="N37" s="491">
        <f>'BIZ kWh ENTRY'!N37+'BIZ kWh ENTRY'!AJ37+'BIZ kWh ENTRY'!BF37+'BIZ kWh ENTRY'!CB37</f>
        <v>0</v>
      </c>
      <c r="O37" s="491">
        <f>'BIZ kWh ENTRY'!O37+'BIZ kWh ENTRY'!AK37+'BIZ kWh ENTRY'!BG37+'BIZ kWh ENTRY'!CC37</f>
        <v>0</v>
      </c>
      <c r="P37" s="491">
        <f>'BIZ kWh ENTRY'!P37+'BIZ kWh ENTRY'!AL37+'BIZ kWh ENTRY'!BH37+'BIZ kWh ENTRY'!CD37</f>
        <v>0</v>
      </c>
      <c r="Q37" s="491">
        <f>'BIZ kWh ENTRY'!Q37+'BIZ kWh ENTRY'!AM37+'BIZ kWh ENTRY'!BI37+'BIZ kWh ENTRY'!CE37</f>
        <v>0</v>
      </c>
      <c r="R37" s="491">
        <f>'BIZ kWh ENTRY'!R37+'BIZ kWh ENTRY'!AN37+'BIZ kWh ENTRY'!BJ37+'BIZ kWh ENTRY'!CF37</f>
        <v>0</v>
      </c>
      <c r="S37" s="491">
        <f>'BIZ kWh ENTRY'!S37+'BIZ kWh ENTRY'!AO37+'BIZ kWh ENTRY'!BK37+'BIZ kWh ENTRY'!CG37</f>
        <v>0</v>
      </c>
      <c r="T37" s="491">
        <f>'BIZ kWh ENTRY'!T37+'BIZ kWh ENTRY'!AP37+'BIZ kWh ENTRY'!BL37+'BIZ kWh ENTRY'!CH37</f>
        <v>0</v>
      </c>
      <c r="U37" s="219">
        <f t="shared" si="6"/>
        <v>0</v>
      </c>
    </row>
    <row r="38" spans="1:22" ht="15.95" customHeight="1" x14ac:dyDescent="0.25">
      <c r="A38" s="698"/>
      <c r="B38" s="117" t="s">
        <v>55</v>
      </c>
      <c r="C38" s="117">
        <f>'BIZ kWh ENTRY'!C38+'BIZ kWh ENTRY'!Y38+'BIZ kWh ENTRY'!AU38+'BIZ kWh ENTRY'!BQ38</f>
        <v>0</v>
      </c>
      <c r="D38" s="117">
        <f>'BIZ kWh ENTRY'!D38+'BIZ kWh ENTRY'!Z38+'BIZ kWh ENTRY'!AV38+'BIZ kWh ENTRY'!BR38</f>
        <v>0</v>
      </c>
      <c r="E38" s="117">
        <f>'BIZ kWh ENTRY'!E38+'BIZ kWh ENTRY'!AA38+'BIZ kWh ENTRY'!AW38+'BIZ kWh ENTRY'!BS38</f>
        <v>0</v>
      </c>
      <c r="F38" s="117">
        <f>'BIZ kWh ENTRY'!F38+'BIZ kWh ENTRY'!AB38+'BIZ kWh ENTRY'!AX38+'BIZ kWh ENTRY'!BT38</f>
        <v>0</v>
      </c>
      <c r="G38" s="117">
        <f>'BIZ kWh ENTRY'!G38+'BIZ kWh ENTRY'!AC38+'BIZ kWh ENTRY'!AY38+'BIZ kWh ENTRY'!BU38</f>
        <v>0</v>
      </c>
      <c r="H38" s="117">
        <f>'BIZ kWh ENTRY'!H38+'BIZ kWh ENTRY'!AD38+'BIZ kWh ENTRY'!AZ38+'BIZ kWh ENTRY'!BV38</f>
        <v>0</v>
      </c>
      <c r="I38" s="117">
        <f>'BIZ kWh ENTRY'!I38+'BIZ kWh ENTRY'!AE38+'BIZ kWh ENTRY'!BA38+'BIZ kWh ENTRY'!BW38</f>
        <v>0</v>
      </c>
      <c r="J38" s="117">
        <f>'BIZ kWh ENTRY'!J38+'BIZ kWh ENTRY'!AF38+'BIZ kWh ENTRY'!BB38+'BIZ kWh ENTRY'!BX38</f>
        <v>0</v>
      </c>
      <c r="K38" s="117">
        <f>'BIZ kWh ENTRY'!K38+'BIZ kWh ENTRY'!AG38+'BIZ kWh ENTRY'!BC38+'BIZ kWh ENTRY'!BY38</f>
        <v>0</v>
      </c>
      <c r="L38" s="117">
        <f>'BIZ kWh ENTRY'!L38+'BIZ kWh ENTRY'!AH38+'BIZ kWh ENTRY'!BD38+'BIZ kWh ENTRY'!BZ38</f>
        <v>0</v>
      </c>
      <c r="M38" s="117">
        <f>'BIZ kWh ENTRY'!M38+'BIZ kWh ENTRY'!AI38+'BIZ kWh ENTRY'!BE38+'BIZ kWh ENTRY'!CA38</f>
        <v>0</v>
      </c>
      <c r="N38" s="491">
        <f>'BIZ kWh ENTRY'!N38+'BIZ kWh ENTRY'!AJ38+'BIZ kWh ENTRY'!BF38+'BIZ kWh ENTRY'!CB38</f>
        <v>0</v>
      </c>
      <c r="O38" s="491">
        <f>'BIZ kWh ENTRY'!O38+'BIZ kWh ENTRY'!AK38+'BIZ kWh ENTRY'!BG38+'BIZ kWh ENTRY'!CC38</f>
        <v>0</v>
      </c>
      <c r="P38" s="491">
        <f>'BIZ kWh ENTRY'!P38+'BIZ kWh ENTRY'!AL38+'BIZ kWh ENTRY'!BH38+'BIZ kWh ENTRY'!CD38</f>
        <v>0</v>
      </c>
      <c r="Q38" s="491">
        <f>'BIZ kWh ENTRY'!Q38+'BIZ kWh ENTRY'!AM38+'BIZ kWh ENTRY'!BI38+'BIZ kWh ENTRY'!CE38</f>
        <v>0</v>
      </c>
      <c r="R38" s="491">
        <f>'BIZ kWh ENTRY'!R38+'BIZ kWh ENTRY'!AN38+'BIZ kWh ENTRY'!BJ38+'BIZ kWh ENTRY'!CF38</f>
        <v>0</v>
      </c>
      <c r="S38" s="491">
        <f>'BIZ kWh ENTRY'!S38+'BIZ kWh ENTRY'!AO38+'BIZ kWh ENTRY'!BK38+'BIZ kWh ENTRY'!CG38</f>
        <v>0</v>
      </c>
      <c r="T38" s="491">
        <f>'BIZ kWh ENTRY'!T38+'BIZ kWh ENTRY'!AP38+'BIZ kWh ENTRY'!BL38+'BIZ kWh ENTRY'!CH38</f>
        <v>0</v>
      </c>
      <c r="U38" s="219">
        <f t="shared" si="6"/>
        <v>0</v>
      </c>
    </row>
    <row r="39" spans="1:22" ht="15.95" customHeight="1" x14ac:dyDescent="0.25">
      <c r="A39" s="698"/>
      <c r="B39" s="117" t="s">
        <v>54</v>
      </c>
      <c r="C39" s="117">
        <f>'BIZ kWh ENTRY'!C39+'BIZ kWh ENTRY'!Y39+'BIZ kWh ENTRY'!AU39+'BIZ kWh ENTRY'!BQ39</f>
        <v>0</v>
      </c>
      <c r="D39" s="117">
        <f>'BIZ kWh ENTRY'!D39+'BIZ kWh ENTRY'!Z39+'BIZ kWh ENTRY'!AV39+'BIZ kWh ENTRY'!BR39</f>
        <v>0</v>
      </c>
      <c r="E39" s="117">
        <f>'BIZ kWh ENTRY'!E39+'BIZ kWh ENTRY'!AA39+'BIZ kWh ENTRY'!AW39+'BIZ kWh ENTRY'!BS39</f>
        <v>0</v>
      </c>
      <c r="F39" s="117">
        <f>'BIZ kWh ENTRY'!F39+'BIZ kWh ENTRY'!AB39+'BIZ kWh ENTRY'!AX39+'BIZ kWh ENTRY'!BT39</f>
        <v>0</v>
      </c>
      <c r="G39" s="117">
        <f>'BIZ kWh ENTRY'!G39+'BIZ kWh ENTRY'!AC39+'BIZ kWh ENTRY'!AY39+'BIZ kWh ENTRY'!BU39</f>
        <v>0</v>
      </c>
      <c r="H39" s="117">
        <f>'BIZ kWh ENTRY'!H39+'BIZ kWh ENTRY'!AD39+'BIZ kWh ENTRY'!AZ39+'BIZ kWh ENTRY'!BV39</f>
        <v>0</v>
      </c>
      <c r="I39" s="117">
        <f>'BIZ kWh ENTRY'!I39+'BIZ kWh ENTRY'!AE39+'BIZ kWh ENTRY'!BA39+'BIZ kWh ENTRY'!BW39</f>
        <v>0</v>
      </c>
      <c r="J39" s="117">
        <f>'BIZ kWh ENTRY'!J39+'BIZ kWh ENTRY'!AF39+'BIZ kWh ENTRY'!BB39+'BIZ kWh ENTRY'!BX39</f>
        <v>0</v>
      </c>
      <c r="K39" s="117">
        <f>'BIZ kWh ENTRY'!K39+'BIZ kWh ENTRY'!AG39+'BIZ kWh ENTRY'!BC39+'BIZ kWh ENTRY'!BY39</f>
        <v>0</v>
      </c>
      <c r="L39" s="117">
        <f>'BIZ kWh ENTRY'!L39+'BIZ kWh ENTRY'!AH39+'BIZ kWh ENTRY'!BD39+'BIZ kWh ENTRY'!BZ39</f>
        <v>0</v>
      </c>
      <c r="M39" s="117">
        <f>'BIZ kWh ENTRY'!M39+'BIZ kWh ENTRY'!AI39+'BIZ kWh ENTRY'!BE39+'BIZ kWh ENTRY'!CA39</f>
        <v>0</v>
      </c>
      <c r="N39" s="491">
        <f>'BIZ kWh ENTRY'!N39+'BIZ kWh ENTRY'!AJ39+'BIZ kWh ENTRY'!BF39+'BIZ kWh ENTRY'!CB39</f>
        <v>0</v>
      </c>
      <c r="O39" s="491">
        <f>'BIZ kWh ENTRY'!O39+'BIZ kWh ENTRY'!AK39+'BIZ kWh ENTRY'!BG39+'BIZ kWh ENTRY'!CC39</f>
        <v>0</v>
      </c>
      <c r="P39" s="491">
        <f>'BIZ kWh ENTRY'!P39+'BIZ kWh ENTRY'!AL39+'BIZ kWh ENTRY'!BH39+'BIZ kWh ENTRY'!CD39</f>
        <v>0</v>
      </c>
      <c r="Q39" s="491">
        <f>'BIZ kWh ENTRY'!Q39+'BIZ kWh ENTRY'!AM39+'BIZ kWh ENTRY'!BI39+'BIZ kWh ENTRY'!CE39</f>
        <v>0</v>
      </c>
      <c r="R39" s="491">
        <f>'BIZ kWh ENTRY'!R39+'BIZ kWh ENTRY'!AN39+'BIZ kWh ENTRY'!BJ39+'BIZ kWh ENTRY'!CF39</f>
        <v>0</v>
      </c>
      <c r="S39" s="491">
        <f>'BIZ kWh ENTRY'!S39+'BIZ kWh ENTRY'!AO39+'BIZ kWh ENTRY'!BK39+'BIZ kWh ENTRY'!CG39</f>
        <v>0</v>
      </c>
      <c r="T39" s="491">
        <f>'BIZ kWh ENTRY'!T39+'BIZ kWh ENTRY'!AP39+'BIZ kWh ENTRY'!BL39+'BIZ kWh ENTRY'!CH39</f>
        <v>0</v>
      </c>
      <c r="U39" s="219">
        <f t="shared" si="6"/>
        <v>0</v>
      </c>
    </row>
    <row r="40" spans="1:22" ht="15.95" customHeight="1" x14ac:dyDescent="0.25">
      <c r="A40" s="698"/>
      <c r="B40" s="117" t="s">
        <v>53</v>
      </c>
      <c r="C40" s="117">
        <f>'BIZ kWh ENTRY'!C40+'BIZ kWh ENTRY'!Y40+'BIZ kWh ENTRY'!AU40+'BIZ kWh ENTRY'!BQ40</f>
        <v>0</v>
      </c>
      <c r="D40" s="117">
        <f>'BIZ kWh ENTRY'!D40+'BIZ kWh ENTRY'!Z40+'BIZ kWh ENTRY'!AV40+'BIZ kWh ENTRY'!BR40</f>
        <v>0</v>
      </c>
      <c r="E40" s="117">
        <f>'BIZ kWh ENTRY'!E40+'BIZ kWh ENTRY'!AA40+'BIZ kWh ENTRY'!AW40+'BIZ kWh ENTRY'!BS40</f>
        <v>0</v>
      </c>
      <c r="F40" s="117">
        <f>'BIZ kWh ENTRY'!F40+'BIZ kWh ENTRY'!AB40+'BIZ kWh ENTRY'!AX40+'BIZ kWh ENTRY'!BT40</f>
        <v>0</v>
      </c>
      <c r="G40" s="117">
        <f>'BIZ kWh ENTRY'!G40+'BIZ kWh ENTRY'!AC40+'BIZ kWh ENTRY'!AY40+'BIZ kWh ENTRY'!BU40</f>
        <v>0</v>
      </c>
      <c r="H40" s="117">
        <f>'BIZ kWh ENTRY'!H40+'BIZ kWh ENTRY'!AD40+'BIZ kWh ENTRY'!AZ40+'BIZ kWh ENTRY'!BV40</f>
        <v>0</v>
      </c>
      <c r="I40" s="117">
        <f>'BIZ kWh ENTRY'!I40+'BIZ kWh ENTRY'!AE40+'BIZ kWh ENTRY'!BA40+'BIZ kWh ENTRY'!BW40</f>
        <v>0</v>
      </c>
      <c r="J40" s="117">
        <f>'BIZ kWh ENTRY'!J40+'BIZ kWh ENTRY'!AF40+'BIZ kWh ENTRY'!BB40+'BIZ kWh ENTRY'!BX40</f>
        <v>0</v>
      </c>
      <c r="K40" s="117">
        <f>'BIZ kWh ENTRY'!K40+'BIZ kWh ENTRY'!AG40+'BIZ kWh ENTRY'!BC40+'BIZ kWh ENTRY'!BY40</f>
        <v>0</v>
      </c>
      <c r="L40" s="117">
        <f>'BIZ kWh ENTRY'!L40+'BIZ kWh ENTRY'!AH40+'BIZ kWh ENTRY'!BD40+'BIZ kWh ENTRY'!BZ40</f>
        <v>0</v>
      </c>
      <c r="M40" s="117">
        <f>'BIZ kWh ENTRY'!M40+'BIZ kWh ENTRY'!AI40+'BIZ kWh ENTRY'!BE40+'BIZ kWh ENTRY'!CA40</f>
        <v>0</v>
      </c>
      <c r="N40" s="491">
        <f>'BIZ kWh ENTRY'!N40+'BIZ kWh ENTRY'!AJ40+'BIZ kWh ENTRY'!BF40+'BIZ kWh ENTRY'!CB40</f>
        <v>0</v>
      </c>
      <c r="O40" s="491">
        <f>'BIZ kWh ENTRY'!O40+'BIZ kWh ENTRY'!AK40+'BIZ kWh ENTRY'!BG40+'BIZ kWh ENTRY'!CC40</f>
        <v>0</v>
      </c>
      <c r="P40" s="491">
        <f>'BIZ kWh ENTRY'!P40+'BIZ kWh ENTRY'!AL40+'BIZ kWh ENTRY'!BH40+'BIZ kWh ENTRY'!CD40</f>
        <v>0</v>
      </c>
      <c r="Q40" s="491">
        <f>'BIZ kWh ENTRY'!Q40+'BIZ kWh ENTRY'!AM40+'BIZ kWh ENTRY'!BI40+'BIZ kWh ENTRY'!CE40</f>
        <v>0</v>
      </c>
      <c r="R40" s="491">
        <f>'BIZ kWh ENTRY'!R40+'BIZ kWh ENTRY'!AN40+'BIZ kWh ENTRY'!BJ40+'BIZ kWh ENTRY'!CF40</f>
        <v>0</v>
      </c>
      <c r="S40" s="491">
        <f>'BIZ kWh ENTRY'!S40+'BIZ kWh ENTRY'!AO40+'BIZ kWh ENTRY'!BK40+'BIZ kWh ENTRY'!CG40</f>
        <v>0</v>
      </c>
      <c r="T40" s="491">
        <f>'BIZ kWh ENTRY'!T40+'BIZ kWh ENTRY'!AP40+'BIZ kWh ENTRY'!BL40+'BIZ kWh ENTRY'!CH40</f>
        <v>0</v>
      </c>
      <c r="U40" s="219">
        <f t="shared" si="6"/>
        <v>0</v>
      </c>
    </row>
    <row r="41" spans="1:22" ht="15.95" customHeight="1" x14ac:dyDescent="0.25">
      <c r="A41" s="698"/>
      <c r="B41" s="117" t="s">
        <v>52</v>
      </c>
      <c r="C41" s="117">
        <f>'BIZ kWh ENTRY'!C41+'BIZ kWh ENTRY'!Y41+'BIZ kWh ENTRY'!AU41+'BIZ kWh ENTRY'!BQ41</f>
        <v>0</v>
      </c>
      <c r="D41" s="117">
        <f>'BIZ kWh ENTRY'!D41+'BIZ kWh ENTRY'!Z41+'BIZ kWh ENTRY'!AV41+'BIZ kWh ENTRY'!BR41</f>
        <v>0</v>
      </c>
      <c r="E41" s="117">
        <f>'BIZ kWh ENTRY'!E41+'BIZ kWh ENTRY'!AA41+'BIZ kWh ENTRY'!AW41+'BIZ kWh ENTRY'!BS41</f>
        <v>0</v>
      </c>
      <c r="F41" s="117">
        <f>'BIZ kWh ENTRY'!F41+'BIZ kWh ENTRY'!AB41+'BIZ kWh ENTRY'!AX41+'BIZ kWh ENTRY'!BT41</f>
        <v>0</v>
      </c>
      <c r="G41" s="117">
        <f>'BIZ kWh ENTRY'!G41+'BIZ kWh ENTRY'!AC41+'BIZ kWh ENTRY'!AY41+'BIZ kWh ENTRY'!BU41</f>
        <v>0</v>
      </c>
      <c r="H41" s="117">
        <f>'BIZ kWh ENTRY'!H41+'BIZ kWh ENTRY'!AD41+'BIZ kWh ENTRY'!AZ41+'BIZ kWh ENTRY'!BV41</f>
        <v>0</v>
      </c>
      <c r="I41" s="117">
        <f>'BIZ kWh ENTRY'!I41+'BIZ kWh ENTRY'!AE41+'BIZ kWh ENTRY'!BA41+'BIZ kWh ENTRY'!BW41</f>
        <v>0</v>
      </c>
      <c r="J41" s="117">
        <f>'BIZ kWh ENTRY'!J41+'BIZ kWh ENTRY'!AF41+'BIZ kWh ENTRY'!BB41+'BIZ kWh ENTRY'!BX41</f>
        <v>0</v>
      </c>
      <c r="K41" s="117">
        <f>'BIZ kWh ENTRY'!K41+'BIZ kWh ENTRY'!AG41+'BIZ kWh ENTRY'!BC41+'BIZ kWh ENTRY'!BY41</f>
        <v>0</v>
      </c>
      <c r="L41" s="117">
        <f>'BIZ kWh ENTRY'!L41+'BIZ kWh ENTRY'!AH41+'BIZ kWh ENTRY'!BD41+'BIZ kWh ENTRY'!BZ41</f>
        <v>0</v>
      </c>
      <c r="M41" s="117">
        <f>'BIZ kWh ENTRY'!M41+'BIZ kWh ENTRY'!AI41+'BIZ kWh ENTRY'!BE41+'BIZ kWh ENTRY'!CA41</f>
        <v>0</v>
      </c>
      <c r="N41" s="491">
        <f>'BIZ kWh ENTRY'!N41+'BIZ kWh ENTRY'!AJ41+'BIZ kWh ENTRY'!BF41+'BIZ kWh ENTRY'!CB41</f>
        <v>0</v>
      </c>
      <c r="O41" s="491">
        <f>'BIZ kWh ENTRY'!O41+'BIZ kWh ENTRY'!AK41+'BIZ kWh ENTRY'!BG41+'BIZ kWh ENTRY'!CC41</f>
        <v>0</v>
      </c>
      <c r="P41" s="491">
        <f>'BIZ kWh ENTRY'!P41+'BIZ kWh ENTRY'!AL41+'BIZ kWh ENTRY'!BH41+'BIZ kWh ENTRY'!CD41</f>
        <v>0</v>
      </c>
      <c r="Q41" s="491">
        <f>'BIZ kWh ENTRY'!Q41+'BIZ kWh ENTRY'!AM41+'BIZ kWh ENTRY'!BI41+'BIZ kWh ENTRY'!CE41</f>
        <v>0</v>
      </c>
      <c r="R41" s="491">
        <f>'BIZ kWh ENTRY'!R41+'BIZ kWh ENTRY'!AN41+'BIZ kWh ENTRY'!BJ41+'BIZ kWh ENTRY'!CF41</f>
        <v>0</v>
      </c>
      <c r="S41" s="491">
        <f>'BIZ kWh ENTRY'!S41+'BIZ kWh ENTRY'!AO41+'BIZ kWh ENTRY'!BK41+'BIZ kWh ENTRY'!CG41</f>
        <v>0</v>
      </c>
      <c r="T41" s="491">
        <f>'BIZ kWh ENTRY'!T41+'BIZ kWh ENTRY'!AP41+'BIZ kWh ENTRY'!BL41+'BIZ kWh ENTRY'!CH41</f>
        <v>0</v>
      </c>
      <c r="U41" s="219">
        <f t="shared" si="6"/>
        <v>0</v>
      </c>
    </row>
    <row r="42" spans="1:22" ht="15.95" customHeight="1" x14ac:dyDescent="0.25">
      <c r="A42" s="698"/>
      <c r="B42" s="117" t="s">
        <v>51</v>
      </c>
      <c r="C42" s="117">
        <f>'BIZ kWh ENTRY'!C42+'BIZ kWh ENTRY'!Y42+'BIZ kWh ENTRY'!AU42+'BIZ kWh ENTRY'!BQ42</f>
        <v>0</v>
      </c>
      <c r="D42" s="117">
        <f>'BIZ kWh ENTRY'!D42+'BIZ kWh ENTRY'!Z42+'BIZ kWh ENTRY'!AV42+'BIZ kWh ENTRY'!BR42</f>
        <v>0</v>
      </c>
      <c r="E42" s="117">
        <f>'BIZ kWh ENTRY'!E42+'BIZ kWh ENTRY'!AA42+'BIZ kWh ENTRY'!AW42+'BIZ kWh ENTRY'!BS42</f>
        <v>0</v>
      </c>
      <c r="F42" s="117">
        <f>'BIZ kWh ENTRY'!F42+'BIZ kWh ENTRY'!AB42+'BIZ kWh ENTRY'!AX42+'BIZ kWh ENTRY'!BT42</f>
        <v>0</v>
      </c>
      <c r="G42" s="117">
        <f>'BIZ kWh ENTRY'!G42+'BIZ kWh ENTRY'!AC42+'BIZ kWh ENTRY'!AY42+'BIZ kWh ENTRY'!BU42</f>
        <v>0</v>
      </c>
      <c r="H42" s="117">
        <f>'BIZ kWh ENTRY'!H42+'BIZ kWh ENTRY'!AD42+'BIZ kWh ENTRY'!AZ42+'BIZ kWh ENTRY'!BV42</f>
        <v>0</v>
      </c>
      <c r="I42" s="117">
        <f>'BIZ kWh ENTRY'!I42+'BIZ kWh ENTRY'!AE42+'BIZ kWh ENTRY'!BA42+'BIZ kWh ENTRY'!BW42</f>
        <v>0</v>
      </c>
      <c r="J42" s="117">
        <f>'BIZ kWh ENTRY'!J42+'BIZ kWh ENTRY'!AF42+'BIZ kWh ENTRY'!BB42+'BIZ kWh ENTRY'!BX42</f>
        <v>0</v>
      </c>
      <c r="K42" s="117">
        <f>'BIZ kWh ENTRY'!K42+'BIZ kWh ENTRY'!AG42+'BIZ kWh ENTRY'!BC42+'BIZ kWh ENTRY'!BY42</f>
        <v>0</v>
      </c>
      <c r="L42" s="117">
        <f>'BIZ kWh ENTRY'!L42+'BIZ kWh ENTRY'!AH42+'BIZ kWh ENTRY'!BD42+'BIZ kWh ENTRY'!BZ42</f>
        <v>0</v>
      </c>
      <c r="M42" s="117">
        <f>'BIZ kWh ENTRY'!M42+'BIZ kWh ENTRY'!AI42+'BIZ kWh ENTRY'!BE42+'BIZ kWh ENTRY'!CA42</f>
        <v>0</v>
      </c>
      <c r="N42" s="491">
        <f>'BIZ kWh ENTRY'!N42+'BIZ kWh ENTRY'!AJ42+'BIZ kWh ENTRY'!BF42+'BIZ kWh ENTRY'!CB42</f>
        <v>0</v>
      </c>
      <c r="O42" s="491">
        <f>'BIZ kWh ENTRY'!O42+'BIZ kWh ENTRY'!AK42+'BIZ kWh ENTRY'!BG42+'BIZ kWh ENTRY'!CC42</f>
        <v>0</v>
      </c>
      <c r="P42" s="491">
        <f>'BIZ kWh ENTRY'!P42+'BIZ kWh ENTRY'!AL42+'BIZ kWh ENTRY'!BH42+'BIZ kWh ENTRY'!CD42</f>
        <v>0</v>
      </c>
      <c r="Q42" s="491">
        <f>'BIZ kWh ENTRY'!Q42+'BIZ kWh ENTRY'!AM42+'BIZ kWh ENTRY'!BI42+'BIZ kWh ENTRY'!CE42</f>
        <v>0</v>
      </c>
      <c r="R42" s="491">
        <f>'BIZ kWh ENTRY'!R42+'BIZ kWh ENTRY'!AN42+'BIZ kWh ENTRY'!BJ42+'BIZ kWh ENTRY'!CF42</f>
        <v>0</v>
      </c>
      <c r="S42" s="491">
        <f>'BIZ kWh ENTRY'!S42+'BIZ kWh ENTRY'!AO42+'BIZ kWh ENTRY'!BK42+'BIZ kWh ENTRY'!CG42</f>
        <v>0</v>
      </c>
      <c r="T42" s="491">
        <f>'BIZ kWh ENTRY'!T42+'BIZ kWh ENTRY'!AP42+'BIZ kWh ENTRY'!BL42+'BIZ kWh ENTRY'!CH42</f>
        <v>0</v>
      </c>
      <c r="U42" s="219">
        <f t="shared" si="6"/>
        <v>0</v>
      </c>
    </row>
    <row r="43" spans="1:22" ht="15.95" customHeight="1" x14ac:dyDescent="0.25">
      <c r="A43" s="698"/>
      <c r="B43" s="117" t="s">
        <v>50</v>
      </c>
      <c r="C43" s="117">
        <f>'BIZ kWh ENTRY'!C43+'BIZ kWh ENTRY'!Y43+'BIZ kWh ENTRY'!AU43+'BIZ kWh ENTRY'!BQ43</f>
        <v>0</v>
      </c>
      <c r="D43" s="117">
        <f>'BIZ kWh ENTRY'!D43+'BIZ kWh ENTRY'!Z43+'BIZ kWh ENTRY'!AV43+'BIZ kWh ENTRY'!BR43</f>
        <v>0</v>
      </c>
      <c r="E43" s="117">
        <f>'BIZ kWh ENTRY'!E43+'BIZ kWh ENTRY'!AA43+'BIZ kWh ENTRY'!AW43+'BIZ kWh ENTRY'!BS43</f>
        <v>0</v>
      </c>
      <c r="F43" s="117">
        <f>'BIZ kWh ENTRY'!F43+'BIZ kWh ENTRY'!AB43+'BIZ kWh ENTRY'!AX43+'BIZ kWh ENTRY'!BT43</f>
        <v>0</v>
      </c>
      <c r="G43" s="117">
        <f>'BIZ kWh ENTRY'!G43+'BIZ kWh ENTRY'!AC43+'BIZ kWh ENTRY'!AY43+'BIZ kWh ENTRY'!BU43</f>
        <v>0</v>
      </c>
      <c r="H43" s="117">
        <f>'BIZ kWh ENTRY'!H43+'BIZ kWh ENTRY'!AD43+'BIZ kWh ENTRY'!AZ43+'BIZ kWh ENTRY'!BV43</f>
        <v>0</v>
      </c>
      <c r="I43" s="117">
        <f>'BIZ kWh ENTRY'!I43+'BIZ kWh ENTRY'!AE43+'BIZ kWh ENTRY'!BA43+'BIZ kWh ENTRY'!BW43</f>
        <v>0</v>
      </c>
      <c r="J43" s="117">
        <f>'BIZ kWh ENTRY'!J43+'BIZ kWh ENTRY'!AF43+'BIZ kWh ENTRY'!BB43+'BIZ kWh ENTRY'!BX43</f>
        <v>0</v>
      </c>
      <c r="K43" s="117">
        <f>'BIZ kWh ENTRY'!K43+'BIZ kWh ENTRY'!AG43+'BIZ kWh ENTRY'!BC43+'BIZ kWh ENTRY'!BY43</f>
        <v>0</v>
      </c>
      <c r="L43" s="117">
        <f>'BIZ kWh ENTRY'!L43+'BIZ kWh ENTRY'!AH43+'BIZ kWh ENTRY'!BD43+'BIZ kWh ENTRY'!BZ43</f>
        <v>0</v>
      </c>
      <c r="M43" s="117">
        <f>'BIZ kWh ENTRY'!M43+'BIZ kWh ENTRY'!AI43+'BIZ kWh ENTRY'!BE43+'BIZ kWh ENTRY'!CA43</f>
        <v>0</v>
      </c>
      <c r="N43" s="491">
        <f>'BIZ kWh ENTRY'!N43+'BIZ kWh ENTRY'!AJ43+'BIZ kWh ENTRY'!BF43+'BIZ kWh ENTRY'!CB43</f>
        <v>0</v>
      </c>
      <c r="O43" s="491">
        <f>'BIZ kWh ENTRY'!O43+'BIZ kWh ENTRY'!AK43+'BIZ kWh ENTRY'!BG43+'BIZ kWh ENTRY'!CC43</f>
        <v>0</v>
      </c>
      <c r="P43" s="491">
        <f>'BIZ kWh ENTRY'!P43+'BIZ kWh ENTRY'!AL43+'BIZ kWh ENTRY'!BH43+'BIZ kWh ENTRY'!CD43</f>
        <v>0</v>
      </c>
      <c r="Q43" s="491">
        <f>'BIZ kWh ENTRY'!Q43+'BIZ kWh ENTRY'!AM43+'BIZ kWh ENTRY'!BI43+'BIZ kWh ENTRY'!CE43</f>
        <v>0</v>
      </c>
      <c r="R43" s="491">
        <f>'BIZ kWh ENTRY'!R43+'BIZ kWh ENTRY'!AN43+'BIZ kWh ENTRY'!BJ43+'BIZ kWh ENTRY'!CF43</f>
        <v>0</v>
      </c>
      <c r="S43" s="491">
        <f>'BIZ kWh ENTRY'!S43+'BIZ kWh ENTRY'!AO43+'BIZ kWh ENTRY'!BK43+'BIZ kWh ENTRY'!CG43</f>
        <v>0</v>
      </c>
      <c r="T43" s="491">
        <f>'BIZ kWh ENTRY'!T43+'BIZ kWh ENTRY'!AP43+'BIZ kWh ENTRY'!BL43+'BIZ kWh ENTRY'!CH43</f>
        <v>0</v>
      </c>
      <c r="U43" s="219">
        <f t="shared" si="6"/>
        <v>0</v>
      </c>
    </row>
    <row r="44" spans="1:22" ht="15.95" customHeight="1" x14ac:dyDescent="0.25">
      <c r="A44" s="698"/>
      <c r="B44" s="117" t="s">
        <v>49</v>
      </c>
      <c r="C44" s="117">
        <f>'BIZ kWh ENTRY'!C44+'BIZ kWh ENTRY'!Y44+'BIZ kWh ENTRY'!AU44+'BIZ kWh ENTRY'!BQ44</f>
        <v>0</v>
      </c>
      <c r="D44" s="117">
        <f>'BIZ kWh ENTRY'!D44+'BIZ kWh ENTRY'!Z44+'BIZ kWh ENTRY'!AV44+'BIZ kWh ENTRY'!BR44</f>
        <v>0</v>
      </c>
      <c r="E44" s="117">
        <f>'BIZ kWh ENTRY'!E44+'BIZ kWh ENTRY'!AA44+'BIZ kWh ENTRY'!AW44+'BIZ kWh ENTRY'!BS44</f>
        <v>0</v>
      </c>
      <c r="F44" s="117">
        <f>'BIZ kWh ENTRY'!F44+'BIZ kWh ENTRY'!AB44+'BIZ kWh ENTRY'!AX44+'BIZ kWh ENTRY'!BT44</f>
        <v>0</v>
      </c>
      <c r="G44" s="117">
        <f>'BIZ kWh ENTRY'!G44+'BIZ kWh ENTRY'!AC44+'BIZ kWh ENTRY'!AY44+'BIZ kWh ENTRY'!BU44</f>
        <v>0</v>
      </c>
      <c r="H44" s="117">
        <f>'BIZ kWh ENTRY'!H44+'BIZ kWh ENTRY'!AD44+'BIZ kWh ENTRY'!AZ44+'BIZ kWh ENTRY'!BV44</f>
        <v>0</v>
      </c>
      <c r="I44" s="117">
        <f>'BIZ kWh ENTRY'!I44+'BIZ kWh ENTRY'!AE44+'BIZ kWh ENTRY'!BA44+'BIZ kWh ENTRY'!BW44</f>
        <v>0</v>
      </c>
      <c r="J44" s="117">
        <f>'BIZ kWh ENTRY'!J44+'BIZ kWh ENTRY'!AF44+'BIZ kWh ENTRY'!BB44+'BIZ kWh ENTRY'!BX44</f>
        <v>0</v>
      </c>
      <c r="K44" s="117">
        <f>'BIZ kWh ENTRY'!K44+'BIZ kWh ENTRY'!AG44+'BIZ kWh ENTRY'!BC44+'BIZ kWh ENTRY'!BY44</f>
        <v>0</v>
      </c>
      <c r="L44" s="117">
        <f>'BIZ kWh ENTRY'!L44+'BIZ kWh ENTRY'!AH44+'BIZ kWh ENTRY'!BD44+'BIZ kWh ENTRY'!BZ44</f>
        <v>0</v>
      </c>
      <c r="M44" s="117">
        <f>'BIZ kWh ENTRY'!M44+'BIZ kWh ENTRY'!AI44+'BIZ kWh ENTRY'!BE44+'BIZ kWh ENTRY'!CA44</f>
        <v>0</v>
      </c>
      <c r="N44" s="491">
        <f>'BIZ kWh ENTRY'!N44+'BIZ kWh ENTRY'!AJ44+'BIZ kWh ENTRY'!BF44+'BIZ kWh ENTRY'!CB44</f>
        <v>0</v>
      </c>
      <c r="O44" s="491">
        <f>'BIZ kWh ENTRY'!O44+'BIZ kWh ENTRY'!AK44+'BIZ kWh ENTRY'!BG44+'BIZ kWh ENTRY'!CC44</f>
        <v>0</v>
      </c>
      <c r="P44" s="491">
        <f>'BIZ kWh ENTRY'!P44+'BIZ kWh ENTRY'!AL44+'BIZ kWh ENTRY'!BH44+'BIZ kWh ENTRY'!CD44</f>
        <v>0</v>
      </c>
      <c r="Q44" s="491">
        <f>'BIZ kWh ENTRY'!Q44+'BIZ kWh ENTRY'!AM44+'BIZ kWh ENTRY'!BI44+'BIZ kWh ENTRY'!CE44</f>
        <v>0</v>
      </c>
      <c r="R44" s="491">
        <f>'BIZ kWh ENTRY'!R44+'BIZ kWh ENTRY'!AN44+'BIZ kWh ENTRY'!BJ44+'BIZ kWh ENTRY'!CF44</f>
        <v>0</v>
      </c>
      <c r="S44" s="491">
        <f>'BIZ kWh ENTRY'!S44+'BIZ kWh ENTRY'!AO44+'BIZ kWh ENTRY'!BK44+'BIZ kWh ENTRY'!CG44</f>
        <v>0</v>
      </c>
      <c r="T44" s="491">
        <f>'BIZ kWh ENTRY'!T44+'BIZ kWh ENTRY'!AP44+'BIZ kWh ENTRY'!BL44+'BIZ kWh ENTRY'!CH44</f>
        <v>0</v>
      </c>
      <c r="U44" s="219">
        <f t="shared" si="6"/>
        <v>0</v>
      </c>
    </row>
    <row r="45" spans="1:22" ht="15.95" customHeight="1" x14ac:dyDescent="0.25">
      <c r="A45" s="698"/>
      <c r="B45" s="117" t="s">
        <v>48</v>
      </c>
      <c r="C45" s="117">
        <f>'BIZ kWh ENTRY'!C45+'BIZ kWh ENTRY'!Y45+'BIZ kWh ENTRY'!AU45+'BIZ kWh ENTRY'!BQ45</f>
        <v>0</v>
      </c>
      <c r="D45" s="117">
        <f>'BIZ kWh ENTRY'!D45+'BIZ kWh ENTRY'!Z45+'BIZ kWh ENTRY'!AV45+'BIZ kWh ENTRY'!BR45</f>
        <v>0</v>
      </c>
      <c r="E45" s="117">
        <f>'BIZ kWh ENTRY'!E45+'BIZ kWh ENTRY'!AA45+'BIZ kWh ENTRY'!AW45+'BIZ kWh ENTRY'!BS45</f>
        <v>0</v>
      </c>
      <c r="F45" s="117">
        <f>'BIZ kWh ENTRY'!F45+'BIZ kWh ENTRY'!AB45+'BIZ kWh ENTRY'!AX45+'BIZ kWh ENTRY'!BT45</f>
        <v>0</v>
      </c>
      <c r="G45" s="117">
        <f>'BIZ kWh ENTRY'!G45+'BIZ kWh ENTRY'!AC45+'BIZ kWh ENTRY'!AY45+'BIZ kWh ENTRY'!BU45</f>
        <v>0</v>
      </c>
      <c r="H45" s="117">
        <f>'BIZ kWh ENTRY'!H45+'BIZ kWh ENTRY'!AD45+'BIZ kWh ENTRY'!AZ45+'BIZ kWh ENTRY'!BV45</f>
        <v>0</v>
      </c>
      <c r="I45" s="117">
        <f>'BIZ kWh ENTRY'!I45+'BIZ kWh ENTRY'!AE45+'BIZ kWh ENTRY'!BA45+'BIZ kWh ENTRY'!BW45</f>
        <v>0</v>
      </c>
      <c r="J45" s="117">
        <f>'BIZ kWh ENTRY'!J45+'BIZ kWh ENTRY'!AF45+'BIZ kWh ENTRY'!BB45+'BIZ kWh ENTRY'!BX45</f>
        <v>0</v>
      </c>
      <c r="K45" s="117">
        <f>'BIZ kWh ENTRY'!K45+'BIZ kWh ENTRY'!AG45+'BIZ kWh ENTRY'!BC45+'BIZ kWh ENTRY'!BY45</f>
        <v>0</v>
      </c>
      <c r="L45" s="117">
        <f>'BIZ kWh ENTRY'!L45+'BIZ kWh ENTRY'!AH45+'BIZ kWh ENTRY'!BD45+'BIZ kWh ENTRY'!BZ45</f>
        <v>0</v>
      </c>
      <c r="M45" s="117">
        <f>'BIZ kWh ENTRY'!M45+'BIZ kWh ENTRY'!AI45+'BIZ kWh ENTRY'!BE45+'BIZ kWh ENTRY'!CA45</f>
        <v>0</v>
      </c>
      <c r="N45" s="491">
        <f>'BIZ kWh ENTRY'!N45+'BIZ kWh ENTRY'!AJ45+'BIZ kWh ENTRY'!BF45+'BIZ kWh ENTRY'!CB45</f>
        <v>0</v>
      </c>
      <c r="O45" s="491">
        <f>'BIZ kWh ENTRY'!O45+'BIZ kWh ENTRY'!AK45+'BIZ kWh ENTRY'!BG45+'BIZ kWh ENTRY'!CC45</f>
        <v>0</v>
      </c>
      <c r="P45" s="491">
        <f>'BIZ kWh ENTRY'!P45+'BIZ kWh ENTRY'!AL45+'BIZ kWh ENTRY'!BH45+'BIZ kWh ENTRY'!CD45</f>
        <v>0</v>
      </c>
      <c r="Q45" s="491">
        <f>'BIZ kWh ENTRY'!Q45+'BIZ kWh ENTRY'!AM45+'BIZ kWh ENTRY'!BI45+'BIZ kWh ENTRY'!CE45</f>
        <v>0</v>
      </c>
      <c r="R45" s="491">
        <f>'BIZ kWh ENTRY'!R45+'BIZ kWh ENTRY'!AN45+'BIZ kWh ENTRY'!BJ45+'BIZ kWh ENTRY'!CF45</f>
        <v>0</v>
      </c>
      <c r="S45" s="491">
        <f>'BIZ kWh ENTRY'!S45+'BIZ kWh ENTRY'!AO45+'BIZ kWh ENTRY'!BK45+'BIZ kWh ENTRY'!CG45</f>
        <v>0</v>
      </c>
      <c r="T45" s="491">
        <f>'BIZ kWh ENTRY'!T45+'BIZ kWh ENTRY'!AP45+'BIZ kWh ENTRY'!BL45+'BIZ kWh ENTRY'!CH45</f>
        <v>0</v>
      </c>
      <c r="U45" s="219">
        <f t="shared" si="6"/>
        <v>0</v>
      </c>
    </row>
    <row r="46" spans="1:22" ht="15.95" customHeight="1" x14ac:dyDescent="0.25">
      <c r="A46" s="698"/>
      <c r="B46" s="117" t="s">
        <v>47</v>
      </c>
      <c r="C46" s="117">
        <f>'BIZ kWh ENTRY'!C46+'BIZ kWh ENTRY'!Y46+'BIZ kWh ENTRY'!AU46+'BIZ kWh ENTRY'!BQ46</f>
        <v>0</v>
      </c>
      <c r="D46" s="117">
        <f>'BIZ kWh ENTRY'!D46+'BIZ kWh ENTRY'!Z46+'BIZ kWh ENTRY'!AV46+'BIZ kWh ENTRY'!BR46</f>
        <v>0</v>
      </c>
      <c r="E46" s="117">
        <f>'BIZ kWh ENTRY'!E46+'BIZ kWh ENTRY'!AA46+'BIZ kWh ENTRY'!AW46+'BIZ kWh ENTRY'!BS46</f>
        <v>0</v>
      </c>
      <c r="F46" s="117">
        <f>'BIZ kWh ENTRY'!F46+'BIZ kWh ENTRY'!AB46+'BIZ kWh ENTRY'!AX46+'BIZ kWh ENTRY'!BT46</f>
        <v>0</v>
      </c>
      <c r="G46" s="117">
        <f>'BIZ kWh ENTRY'!G46+'BIZ kWh ENTRY'!AC46+'BIZ kWh ENTRY'!AY46+'BIZ kWh ENTRY'!BU46</f>
        <v>0</v>
      </c>
      <c r="H46" s="117">
        <f>'BIZ kWh ENTRY'!H46+'BIZ kWh ENTRY'!AD46+'BIZ kWh ENTRY'!AZ46+'BIZ kWh ENTRY'!BV46</f>
        <v>0</v>
      </c>
      <c r="I46" s="117">
        <f>'BIZ kWh ENTRY'!I46+'BIZ kWh ENTRY'!AE46+'BIZ kWh ENTRY'!BA46+'BIZ kWh ENTRY'!BW46</f>
        <v>0</v>
      </c>
      <c r="J46" s="117">
        <f>'BIZ kWh ENTRY'!J46+'BIZ kWh ENTRY'!AF46+'BIZ kWh ENTRY'!BB46+'BIZ kWh ENTRY'!BX46</f>
        <v>0</v>
      </c>
      <c r="K46" s="117">
        <f>'BIZ kWh ENTRY'!K46+'BIZ kWh ENTRY'!AG46+'BIZ kWh ENTRY'!BC46+'BIZ kWh ENTRY'!BY46</f>
        <v>0</v>
      </c>
      <c r="L46" s="117">
        <f>'BIZ kWh ENTRY'!L46+'BIZ kWh ENTRY'!AH46+'BIZ kWh ENTRY'!BD46+'BIZ kWh ENTRY'!BZ46</f>
        <v>0</v>
      </c>
      <c r="M46" s="117">
        <f>'BIZ kWh ENTRY'!M46+'BIZ kWh ENTRY'!AI46+'BIZ kWh ENTRY'!BE46+'BIZ kWh ENTRY'!CA46</f>
        <v>0</v>
      </c>
      <c r="N46" s="491">
        <f>'BIZ kWh ENTRY'!N46+'BIZ kWh ENTRY'!AJ46+'BIZ kWh ENTRY'!BF46+'BIZ kWh ENTRY'!CB46</f>
        <v>0</v>
      </c>
      <c r="O46" s="491">
        <f>'BIZ kWh ENTRY'!O46+'BIZ kWh ENTRY'!AK46+'BIZ kWh ENTRY'!BG46+'BIZ kWh ENTRY'!CC46</f>
        <v>0</v>
      </c>
      <c r="P46" s="491">
        <f>'BIZ kWh ENTRY'!P46+'BIZ kWh ENTRY'!AL46+'BIZ kWh ENTRY'!BH46+'BIZ kWh ENTRY'!CD46</f>
        <v>0</v>
      </c>
      <c r="Q46" s="491">
        <f>'BIZ kWh ENTRY'!Q46+'BIZ kWh ENTRY'!AM46+'BIZ kWh ENTRY'!BI46+'BIZ kWh ENTRY'!CE46</f>
        <v>0</v>
      </c>
      <c r="R46" s="491">
        <f>'BIZ kWh ENTRY'!R46+'BIZ kWh ENTRY'!AN46+'BIZ kWh ENTRY'!BJ46+'BIZ kWh ENTRY'!CF46</f>
        <v>0</v>
      </c>
      <c r="S46" s="491">
        <f>'BIZ kWh ENTRY'!S46+'BIZ kWh ENTRY'!AO46+'BIZ kWh ENTRY'!BK46+'BIZ kWh ENTRY'!CG46</f>
        <v>0</v>
      </c>
      <c r="T46" s="491">
        <f>'BIZ kWh ENTRY'!T46+'BIZ kWh ENTRY'!AP46+'BIZ kWh ENTRY'!BL46+'BIZ kWh ENTRY'!CH46</f>
        <v>0</v>
      </c>
      <c r="U46" s="219">
        <f t="shared" si="6"/>
        <v>0</v>
      </c>
    </row>
    <row r="47" spans="1:22" ht="15.95" customHeight="1" x14ac:dyDescent="0.25">
      <c r="A47" s="698"/>
      <c r="B47" s="117" t="s">
        <v>46</v>
      </c>
      <c r="C47" s="117">
        <f>'BIZ kWh ENTRY'!C47+'BIZ kWh ENTRY'!Y47+'BIZ kWh ENTRY'!AU47+'BIZ kWh ENTRY'!BQ47</f>
        <v>0</v>
      </c>
      <c r="D47" s="117">
        <f>'BIZ kWh ENTRY'!D47+'BIZ kWh ENTRY'!Z47+'BIZ kWh ENTRY'!AV47+'BIZ kWh ENTRY'!BR47</f>
        <v>0</v>
      </c>
      <c r="E47" s="117">
        <f>'BIZ kWh ENTRY'!E47+'BIZ kWh ENTRY'!AA47+'BIZ kWh ENTRY'!AW47+'BIZ kWh ENTRY'!BS47</f>
        <v>0</v>
      </c>
      <c r="F47" s="117">
        <f>'BIZ kWh ENTRY'!F47+'BIZ kWh ENTRY'!AB47+'BIZ kWh ENTRY'!AX47+'BIZ kWh ENTRY'!BT47</f>
        <v>0</v>
      </c>
      <c r="G47" s="117">
        <f>'BIZ kWh ENTRY'!G47+'BIZ kWh ENTRY'!AC47+'BIZ kWh ENTRY'!AY47+'BIZ kWh ENTRY'!BU47</f>
        <v>0</v>
      </c>
      <c r="H47" s="117">
        <f>'BIZ kWh ENTRY'!H47+'BIZ kWh ENTRY'!AD47+'BIZ kWh ENTRY'!AZ47+'BIZ kWh ENTRY'!BV47</f>
        <v>0</v>
      </c>
      <c r="I47" s="117">
        <f>'BIZ kWh ENTRY'!I47+'BIZ kWh ENTRY'!AE47+'BIZ kWh ENTRY'!BA47+'BIZ kWh ENTRY'!BW47</f>
        <v>0</v>
      </c>
      <c r="J47" s="117">
        <f>'BIZ kWh ENTRY'!J47+'BIZ kWh ENTRY'!AF47+'BIZ kWh ENTRY'!BB47+'BIZ kWh ENTRY'!BX47</f>
        <v>0</v>
      </c>
      <c r="K47" s="117">
        <f>'BIZ kWh ENTRY'!K47+'BIZ kWh ENTRY'!AG47+'BIZ kWh ENTRY'!BC47+'BIZ kWh ENTRY'!BY47</f>
        <v>0</v>
      </c>
      <c r="L47" s="117">
        <f>'BIZ kWh ENTRY'!L47+'BIZ kWh ENTRY'!AH47+'BIZ kWh ENTRY'!BD47+'BIZ kWh ENTRY'!BZ47</f>
        <v>0</v>
      </c>
      <c r="M47" s="117">
        <f>'BIZ kWh ENTRY'!M47+'BIZ kWh ENTRY'!AI47+'BIZ kWh ENTRY'!BE47+'BIZ kWh ENTRY'!CA47</f>
        <v>0</v>
      </c>
      <c r="N47" s="491">
        <f>'BIZ kWh ENTRY'!N47+'BIZ kWh ENTRY'!AJ47+'BIZ kWh ENTRY'!BF47+'BIZ kWh ENTRY'!CB47</f>
        <v>0</v>
      </c>
      <c r="O47" s="491">
        <f>'BIZ kWh ENTRY'!O47+'BIZ kWh ENTRY'!AK47+'BIZ kWh ENTRY'!BG47+'BIZ kWh ENTRY'!CC47</f>
        <v>0</v>
      </c>
      <c r="P47" s="491">
        <f>'BIZ kWh ENTRY'!P47+'BIZ kWh ENTRY'!AL47+'BIZ kWh ENTRY'!BH47+'BIZ kWh ENTRY'!CD47</f>
        <v>0</v>
      </c>
      <c r="Q47" s="491">
        <f>'BIZ kWh ENTRY'!Q47+'BIZ kWh ENTRY'!AM47+'BIZ kWh ENTRY'!BI47+'BIZ kWh ENTRY'!CE47</f>
        <v>0</v>
      </c>
      <c r="R47" s="491">
        <f>'BIZ kWh ENTRY'!R47+'BIZ kWh ENTRY'!AN47+'BIZ kWh ENTRY'!BJ47+'BIZ kWh ENTRY'!CF47</f>
        <v>0</v>
      </c>
      <c r="S47" s="491">
        <f>'BIZ kWh ENTRY'!S47+'BIZ kWh ENTRY'!AO47+'BIZ kWh ENTRY'!BK47+'BIZ kWh ENTRY'!CG47</f>
        <v>0</v>
      </c>
      <c r="T47" s="491">
        <f>'BIZ kWh ENTRY'!T47+'BIZ kWh ENTRY'!AP47+'BIZ kWh ENTRY'!BL47+'BIZ kWh ENTRY'!CH47</f>
        <v>0</v>
      </c>
      <c r="U47" s="219">
        <f t="shared" si="6"/>
        <v>0</v>
      </c>
    </row>
    <row r="48" spans="1:22" ht="15.95" customHeight="1" thickBot="1" x14ac:dyDescent="0.3">
      <c r="A48" s="699"/>
      <c r="B48" s="117" t="s">
        <v>45</v>
      </c>
      <c r="C48" s="117">
        <f>'BIZ kWh ENTRY'!C48+'BIZ kWh ENTRY'!Y48+'BIZ kWh ENTRY'!AU48+'BIZ kWh ENTRY'!BQ48</f>
        <v>0</v>
      </c>
      <c r="D48" s="117">
        <f>'BIZ kWh ENTRY'!D48+'BIZ kWh ENTRY'!Z48+'BIZ kWh ENTRY'!AV48+'BIZ kWh ENTRY'!BR48</f>
        <v>0</v>
      </c>
      <c r="E48" s="117">
        <f>'BIZ kWh ENTRY'!E48+'BIZ kWh ENTRY'!AA48+'BIZ kWh ENTRY'!AW48+'BIZ kWh ENTRY'!BS48</f>
        <v>0</v>
      </c>
      <c r="F48" s="117">
        <f>'BIZ kWh ENTRY'!F48+'BIZ kWh ENTRY'!AB48+'BIZ kWh ENTRY'!AX48+'BIZ kWh ENTRY'!BT48</f>
        <v>0</v>
      </c>
      <c r="G48" s="117">
        <f>'BIZ kWh ENTRY'!G48+'BIZ kWh ENTRY'!AC48+'BIZ kWh ENTRY'!AY48+'BIZ kWh ENTRY'!BU48</f>
        <v>0</v>
      </c>
      <c r="H48" s="117">
        <f>'BIZ kWh ENTRY'!H48+'BIZ kWh ENTRY'!AD48+'BIZ kWh ENTRY'!AZ48+'BIZ kWh ENTRY'!BV48</f>
        <v>0</v>
      </c>
      <c r="I48" s="117">
        <f>'BIZ kWh ENTRY'!I48+'BIZ kWh ENTRY'!AE48+'BIZ kWh ENTRY'!BA48+'BIZ kWh ENTRY'!BW48</f>
        <v>0</v>
      </c>
      <c r="J48" s="117">
        <f>'BIZ kWh ENTRY'!J48+'BIZ kWh ENTRY'!AF48+'BIZ kWh ENTRY'!BB48+'BIZ kWh ENTRY'!BX48</f>
        <v>0</v>
      </c>
      <c r="K48" s="117">
        <f>'BIZ kWh ENTRY'!K48+'BIZ kWh ENTRY'!AG48+'BIZ kWh ENTRY'!BC48+'BIZ kWh ENTRY'!BY48</f>
        <v>0</v>
      </c>
      <c r="L48" s="117">
        <f>'BIZ kWh ENTRY'!L48+'BIZ kWh ENTRY'!AH48+'BIZ kWh ENTRY'!BD48+'BIZ kWh ENTRY'!BZ48</f>
        <v>0</v>
      </c>
      <c r="M48" s="117">
        <f>'BIZ kWh ENTRY'!M48+'BIZ kWh ENTRY'!AI48+'BIZ kWh ENTRY'!BE48+'BIZ kWh ENTRY'!CA48</f>
        <v>0</v>
      </c>
      <c r="N48" s="491">
        <f>'BIZ kWh ENTRY'!N48+'BIZ kWh ENTRY'!AJ48+'BIZ kWh ENTRY'!BF48+'BIZ kWh ENTRY'!CB48</f>
        <v>0</v>
      </c>
      <c r="O48" s="491">
        <f>'BIZ kWh ENTRY'!O48+'BIZ kWh ENTRY'!AK48+'BIZ kWh ENTRY'!BG48+'BIZ kWh ENTRY'!CC48</f>
        <v>0</v>
      </c>
      <c r="P48" s="491">
        <f>'BIZ kWh ENTRY'!P48+'BIZ kWh ENTRY'!AL48+'BIZ kWh ENTRY'!BH48+'BIZ kWh ENTRY'!CD48</f>
        <v>0</v>
      </c>
      <c r="Q48" s="491">
        <f>'BIZ kWh ENTRY'!Q48+'BIZ kWh ENTRY'!AM48+'BIZ kWh ENTRY'!BI48+'BIZ kWh ENTRY'!CE48</f>
        <v>0</v>
      </c>
      <c r="R48" s="491">
        <f>'BIZ kWh ENTRY'!R48+'BIZ kWh ENTRY'!AN48+'BIZ kWh ENTRY'!BJ48+'BIZ kWh ENTRY'!CF48</f>
        <v>0</v>
      </c>
      <c r="S48" s="491">
        <f>'BIZ kWh ENTRY'!S48+'BIZ kWh ENTRY'!AO48+'BIZ kWh ENTRY'!BK48+'BIZ kWh ENTRY'!CG48</f>
        <v>0</v>
      </c>
      <c r="T48" s="491">
        <f>'BIZ kWh ENTRY'!T48+'BIZ kWh ENTRY'!AP48+'BIZ kWh ENTRY'!BL48+'BIZ kWh ENTRY'!CH48</f>
        <v>0</v>
      </c>
      <c r="U48" s="219">
        <f t="shared" si="6"/>
        <v>0</v>
      </c>
      <c r="V48" s="400">
        <f>SUM(U36:U48)</f>
        <v>0</v>
      </c>
    </row>
    <row r="49" spans="1:22" ht="15.95" customHeight="1" thickBot="1" x14ac:dyDescent="0.3">
      <c r="A49" s="54"/>
      <c r="B49" s="190" t="s">
        <v>41</v>
      </c>
      <c r="C49" s="191">
        <f>SUM(C36:C48)</f>
        <v>0</v>
      </c>
      <c r="D49" s="191">
        <f t="shared" ref="D49:T49" si="7">SUM(D36:D48)</f>
        <v>0</v>
      </c>
      <c r="E49" s="191">
        <f t="shared" si="7"/>
        <v>0</v>
      </c>
      <c r="F49" s="191">
        <f t="shared" si="7"/>
        <v>0</v>
      </c>
      <c r="G49" s="191">
        <f t="shared" si="7"/>
        <v>0</v>
      </c>
      <c r="H49" s="191">
        <f t="shared" si="7"/>
        <v>0</v>
      </c>
      <c r="I49" s="191">
        <f t="shared" si="7"/>
        <v>0</v>
      </c>
      <c r="J49" s="191">
        <f t="shared" si="7"/>
        <v>0</v>
      </c>
      <c r="K49" s="191">
        <f t="shared" si="7"/>
        <v>0</v>
      </c>
      <c r="L49" s="191">
        <f t="shared" si="7"/>
        <v>0</v>
      </c>
      <c r="M49" s="191">
        <f t="shared" si="7"/>
        <v>0</v>
      </c>
      <c r="N49" s="191">
        <f t="shared" si="7"/>
        <v>0</v>
      </c>
      <c r="O49" s="191">
        <f t="shared" si="7"/>
        <v>0</v>
      </c>
      <c r="P49" s="191">
        <f t="shared" si="7"/>
        <v>0</v>
      </c>
      <c r="Q49" s="191">
        <f t="shared" si="7"/>
        <v>0</v>
      </c>
      <c r="R49" s="191">
        <f t="shared" si="7"/>
        <v>0</v>
      </c>
      <c r="S49" s="191">
        <f t="shared" si="7"/>
        <v>0</v>
      </c>
      <c r="T49" s="191">
        <f t="shared" si="7"/>
        <v>0</v>
      </c>
      <c r="U49" s="507">
        <f t="shared" si="6"/>
        <v>0</v>
      </c>
      <c r="V49" s="389" t="str">
        <f>IF(U49=V48,"ok","ERROR")</f>
        <v>ok</v>
      </c>
    </row>
    <row r="50" spans="1:22" ht="15.95" customHeight="1" thickBot="1" x14ac:dyDescent="0.3">
      <c r="A50" s="54"/>
    </row>
    <row r="51" spans="1:22" ht="15.95" customHeight="1" thickBot="1" x14ac:dyDescent="0.3">
      <c r="A51" s="54"/>
      <c r="B51" s="181" t="s">
        <v>34</v>
      </c>
      <c r="C51" s="368">
        <f>C$3</f>
        <v>46023</v>
      </c>
      <c r="D51" s="368">
        <f t="shared" ref="D51:T51" si="8">D$3</f>
        <v>46054</v>
      </c>
      <c r="E51" s="368">
        <f t="shared" si="8"/>
        <v>46082</v>
      </c>
      <c r="F51" s="368">
        <f t="shared" si="8"/>
        <v>46113</v>
      </c>
      <c r="G51" s="368">
        <f t="shared" si="8"/>
        <v>46143</v>
      </c>
      <c r="H51" s="368">
        <f t="shared" si="8"/>
        <v>46174</v>
      </c>
      <c r="I51" s="368">
        <f t="shared" si="8"/>
        <v>46204</v>
      </c>
      <c r="J51" s="368">
        <f t="shared" si="8"/>
        <v>46235</v>
      </c>
      <c r="K51" s="368">
        <f t="shared" si="8"/>
        <v>46266</v>
      </c>
      <c r="L51" s="368">
        <f t="shared" si="8"/>
        <v>46296</v>
      </c>
      <c r="M51" s="368">
        <f t="shared" si="8"/>
        <v>46327</v>
      </c>
      <c r="N51" s="369">
        <f t="shared" si="8"/>
        <v>46357</v>
      </c>
      <c r="O51" s="369">
        <f t="shared" si="8"/>
        <v>46388</v>
      </c>
      <c r="P51" s="369">
        <f t="shared" si="8"/>
        <v>46419</v>
      </c>
      <c r="Q51" s="369">
        <f t="shared" si="8"/>
        <v>46447</v>
      </c>
      <c r="R51" s="369">
        <f t="shared" si="8"/>
        <v>46478</v>
      </c>
      <c r="S51" s="369">
        <f t="shared" si="8"/>
        <v>46508</v>
      </c>
      <c r="T51" s="369">
        <f t="shared" si="8"/>
        <v>46539</v>
      </c>
      <c r="U51" s="432" t="s">
        <v>32</v>
      </c>
    </row>
    <row r="52" spans="1:22" ht="15.95" customHeight="1" x14ac:dyDescent="0.25">
      <c r="A52" s="656" t="s">
        <v>262</v>
      </c>
      <c r="B52" s="51" t="s">
        <v>57</v>
      </c>
      <c r="C52" s="51">
        <f>'BIZ kWh ENTRY'!C52+'BIZ kWh ENTRY'!Y52+'BIZ kWh ENTRY'!AU52+'BIZ kWh ENTRY'!BQ52</f>
        <v>0</v>
      </c>
      <c r="D52" s="185">
        <f>'BIZ kWh ENTRY'!D52+'BIZ kWh ENTRY'!Z52+'BIZ kWh ENTRY'!AV52+'BIZ kWh ENTRY'!BR52</f>
        <v>0</v>
      </c>
      <c r="E52" s="185">
        <f>'BIZ kWh ENTRY'!E52+'BIZ kWh ENTRY'!AA52+'BIZ kWh ENTRY'!AW52+'BIZ kWh ENTRY'!BS52</f>
        <v>0</v>
      </c>
      <c r="F52" s="185">
        <f>'BIZ kWh ENTRY'!F52+'BIZ kWh ENTRY'!AB52+'BIZ kWh ENTRY'!AX52+'BIZ kWh ENTRY'!BT52</f>
        <v>0</v>
      </c>
      <c r="G52" s="185">
        <f>'BIZ kWh ENTRY'!G52+'BIZ kWh ENTRY'!AC52+'BIZ kWh ENTRY'!AY52+'BIZ kWh ENTRY'!BU52</f>
        <v>0</v>
      </c>
      <c r="H52" s="185">
        <f>'BIZ kWh ENTRY'!H52+'BIZ kWh ENTRY'!AD52+'BIZ kWh ENTRY'!AZ52+'BIZ kWh ENTRY'!BV52</f>
        <v>0</v>
      </c>
      <c r="I52" s="185">
        <f>'BIZ kWh ENTRY'!I52+'BIZ kWh ENTRY'!AE52+'BIZ kWh ENTRY'!BA52+'BIZ kWh ENTRY'!BW52</f>
        <v>0</v>
      </c>
      <c r="J52" s="185">
        <f>'BIZ kWh ENTRY'!J52+'BIZ kWh ENTRY'!AF52+'BIZ kWh ENTRY'!BB52+'BIZ kWh ENTRY'!BX52</f>
        <v>0</v>
      </c>
      <c r="K52" s="185">
        <f>'BIZ kWh ENTRY'!K52+'BIZ kWh ENTRY'!AG52+'BIZ kWh ENTRY'!BC52+'BIZ kWh ENTRY'!BY52</f>
        <v>0</v>
      </c>
      <c r="L52" s="185">
        <f>'BIZ kWh ENTRY'!L52+'BIZ kWh ENTRY'!AH52+'BIZ kWh ENTRY'!BD52+'BIZ kWh ENTRY'!BZ52</f>
        <v>0</v>
      </c>
      <c r="M52" s="185">
        <f>'BIZ kWh ENTRY'!M52+'BIZ kWh ENTRY'!AI52+'BIZ kWh ENTRY'!BE52+'BIZ kWh ENTRY'!CA52</f>
        <v>0</v>
      </c>
      <c r="N52" s="373">
        <f>'BIZ kWh ENTRY'!N52+'BIZ kWh ENTRY'!AJ52+'BIZ kWh ENTRY'!BF52+'BIZ kWh ENTRY'!CB52</f>
        <v>0</v>
      </c>
      <c r="O52" s="373">
        <f>'BIZ kWh ENTRY'!O52+'BIZ kWh ENTRY'!AK52+'BIZ kWh ENTRY'!BG52+'BIZ kWh ENTRY'!CC52</f>
        <v>0</v>
      </c>
      <c r="P52" s="373">
        <f>'BIZ kWh ENTRY'!P52+'BIZ kWh ENTRY'!AL52+'BIZ kWh ENTRY'!BH52+'BIZ kWh ENTRY'!CD52</f>
        <v>0</v>
      </c>
      <c r="Q52" s="373">
        <f>'BIZ kWh ENTRY'!Q52+'BIZ kWh ENTRY'!AM52+'BIZ kWh ENTRY'!BI52+'BIZ kWh ENTRY'!CE52</f>
        <v>0</v>
      </c>
      <c r="R52" s="373">
        <f>'BIZ kWh ENTRY'!R52+'BIZ kWh ENTRY'!AN52+'BIZ kWh ENTRY'!BJ52+'BIZ kWh ENTRY'!CF52</f>
        <v>0</v>
      </c>
      <c r="S52" s="373">
        <f>'BIZ kWh ENTRY'!S52+'BIZ kWh ENTRY'!AO52+'BIZ kWh ENTRY'!BK52+'BIZ kWh ENTRY'!CG52</f>
        <v>0</v>
      </c>
      <c r="T52" s="373">
        <f>'BIZ kWh ENTRY'!T52+'BIZ kWh ENTRY'!AP52+'BIZ kWh ENTRY'!BL52+'BIZ kWh ENTRY'!CH52</f>
        <v>0</v>
      </c>
      <c r="U52" s="433">
        <f t="shared" ref="U52:U65" si="9">SUM(C52:T52)</f>
        <v>0</v>
      </c>
    </row>
    <row r="53" spans="1:22" ht="15.95" customHeight="1" x14ac:dyDescent="0.25">
      <c r="A53" s="657"/>
      <c r="B53" s="2" t="s">
        <v>56</v>
      </c>
      <c r="C53" s="2">
        <f>'BIZ kWh ENTRY'!C53+'BIZ kWh ENTRY'!Y53+'BIZ kWh ENTRY'!AU53+'BIZ kWh ENTRY'!BQ53</f>
        <v>0</v>
      </c>
      <c r="D53" s="64">
        <f>'BIZ kWh ENTRY'!D53+'BIZ kWh ENTRY'!Z53+'BIZ kWh ENTRY'!AV53+'BIZ kWh ENTRY'!BR53</f>
        <v>0</v>
      </c>
      <c r="E53" s="64">
        <f>'BIZ kWh ENTRY'!E53+'BIZ kWh ENTRY'!AA53+'BIZ kWh ENTRY'!AW53+'BIZ kWh ENTRY'!BS53</f>
        <v>0</v>
      </c>
      <c r="F53" s="64">
        <f>'BIZ kWh ENTRY'!F53+'BIZ kWh ENTRY'!AB53+'BIZ kWh ENTRY'!AX53+'BIZ kWh ENTRY'!BT53</f>
        <v>0</v>
      </c>
      <c r="G53" s="64">
        <f>'BIZ kWh ENTRY'!G53+'BIZ kWh ENTRY'!AC53+'BIZ kWh ENTRY'!AY53+'BIZ kWh ENTRY'!BU53</f>
        <v>0</v>
      </c>
      <c r="H53" s="64">
        <f>'BIZ kWh ENTRY'!H53+'BIZ kWh ENTRY'!AD53+'BIZ kWh ENTRY'!AZ53+'BIZ kWh ENTRY'!BV53</f>
        <v>0</v>
      </c>
      <c r="I53" s="64">
        <f>'BIZ kWh ENTRY'!I53+'BIZ kWh ENTRY'!AE53+'BIZ kWh ENTRY'!BA53+'BIZ kWh ENTRY'!BW53</f>
        <v>0</v>
      </c>
      <c r="J53" s="64">
        <f>'BIZ kWh ENTRY'!J53+'BIZ kWh ENTRY'!AF53+'BIZ kWh ENTRY'!BB53+'BIZ kWh ENTRY'!BX53</f>
        <v>0</v>
      </c>
      <c r="K53" s="64">
        <f>'BIZ kWh ENTRY'!K53+'BIZ kWh ENTRY'!AG53+'BIZ kWh ENTRY'!BC53+'BIZ kWh ENTRY'!BY53</f>
        <v>0</v>
      </c>
      <c r="L53" s="64">
        <f>'BIZ kWh ENTRY'!L53+'BIZ kWh ENTRY'!AH53+'BIZ kWh ENTRY'!BD53+'BIZ kWh ENTRY'!BZ53</f>
        <v>0</v>
      </c>
      <c r="M53" s="64">
        <f>'BIZ kWh ENTRY'!M53+'BIZ kWh ENTRY'!AI53+'BIZ kWh ENTRY'!BE53+'BIZ kWh ENTRY'!CA53</f>
        <v>0</v>
      </c>
      <c r="N53" s="376">
        <f>'BIZ kWh ENTRY'!N53+'BIZ kWh ENTRY'!AJ53+'BIZ kWh ENTRY'!BF53+'BIZ kWh ENTRY'!CB53</f>
        <v>0</v>
      </c>
      <c r="O53" s="376">
        <f>'BIZ kWh ENTRY'!O53+'BIZ kWh ENTRY'!AK53+'BIZ kWh ENTRY'!BG53+'BIZ kWh ENTRY'!CC53</f>
        <v>0</v>
      </c>
      <c r="P53" s="376">
        <f>'BIZ kWh ENTRY'!P53+'BIZ kWh ENTRY'!AL53+'BIZ kWh ENTRY'!BH53+'BIZ kWh ENTRY'!CD53</f>
        <v>0</v>
      </c>
      <c r="Q53" s="376">
        <f>'BIZ kWh ENTRY'!Q53+'BIZ kWh ENTRY'!AM53+'BIZ kWh ENTRY'!BI53+'BIZ kWh ENTRY'!CE53</f>
        <v>0</v>
      </c>
      <c r="R53" s="376">
        <f>'BIZ kWh ENTRY'!R53+'BIZ kWh ENTRY'!AN53+'BIZ kWh ENTRY'!BJ53+'BIZ kWh ENTRY'!CF53</f>
        <v>0</v>
      </c>
      <c r="S53" s="376">
        <f>'BIZ kWh ENTRY'!S53+'BIZ kWh ENTRY'!AO53+'BIZ kWh ENTRY'!BK53+'BIZ kWh ENTRY'!CG53</f>
        <v>0</v>
      </c>
      <c r="T53" s="376">
        <f>'BIZ kWh ENTRY'!T53+'BIZ kWh ENTRY'!AP53+'BIZ kWh ENTRY'!BL53+'BIZ kWh ENTRY'!CH53</f>
        <v>0</v>
      </c>
      <c r="U53" s="434">
        <f t="shared" si="9"/>
        <v>0</v>
      </c>
    </row>
    <row r="54" spans="1:22" ht="15.95" customHeight="1" x14ac:dyDescent="0.25">
      <c r="A54" s="657"/>
      <c r="B54" s="2" t="s">
        <v>55</v>
      </c>
      <c r="C54" s="2">
        <f>'BIZ kWh ENTRY'!C54+'BIZ kWh ENTRY'!Y54+'BIZ kWh ENTRY'!AU54+'BIZ kWh ENTRY'!BQ54</f>
        <v>0</v>
      </c>
      <c r="D54" s="64">
        <f>'BIZ kWh ENTRY'!D54+'BIZ kWh ENTRY'!Z54+'BIZ kWh ENTRY'!AV54+'BIZ kWh ENTRY'!BR54</f>
        <v>0</v>
      </c>
      <c r="E54" s="64">
        <f>'BIZ kWh ENTRY'!E54+'BIZ kWh ENTRY'!AA54+'BIZ kWh ENTRY'!AW54+'BIZ kWh ENTRY'!BS54</f>
        <v>0</v>
      </c>
      <c r="F54" s="64">
        <f>'BIZ kWh ENTRY'!F54+'BIZ kWh ENTRY'!AB54+'BIZ kWh ENTRY'!AX54+'BIZ kWh ENTRY'!BT54</f>
        <v>0</v>
      </c>
      <c r="G54" s="64">
        <f>'BIZ kWh ENTRY'!G54+'BIZ kWh ENTRY'!AC54+'BIZ kWh ENTRY'!AY54+'BIZ kWh ENTRY'!BU54</f>
        <v>0</v>
      </c>
      <c r="H54" s="64">
        <f>'BIZ kWh ENTRY'!H54+'BIZ kWh ENTRY'!AD54+'BIZ kWh ENTRY'!AZ54+'BIZ kWh ENTRY'!BV54</f>
        <v>0</v>
      </c>
      <c r="I54" s="64">
        <f>'BIZ kWh ENTRY'!I54+'BIZ kWh ENTRY'!AE54+'BIZ kWh ENTRY'!BA54+'BIZ kWh ENTRY'!BW54</f>
        <v>0</v>
      </c>
      <c r="J54" s="64">
        <f>'BIZ kWh ENTRY'!J54+'BIZ kWh ENTRY'!AF54+'BIZ kWh ENTRY'!BB54+'BIZ kWh ENTRY'!BX54</f>
        <v>0</v>
      </c>
      <c r="K54" s="64">
        <f>'BIZ kWh ENTRY'!K54+'BIZ kWh ENTRY'!AG54+'BIZ kWh ENTRY'!BC54+'BIZ kWh ENTRY'!BY54</f>
        <v>0</v>
      </c>
      <c r="L54" s="64">
        <f>'BIZ kWh ENTRY'!L54+'BIZ kWh ENTRY'!AH54+'BIZ kWh ENTRY'!BD54+'BIZ kWh ENTRY'!BZ54</f>
        <v>0</v>
      </c>
      <c r="M54" s="64">
        <f>'BIZ kWh ENTRY'!M54+'BIZ kWh ENTRY'!AI54+'BIZ kWh ENTRY'!BE54+'BIZ kWh ENTRY'!CA54</f>
        <v>0</v>
      </c>
      <c r="N54" s="376">
        <f>'BIZ kWh ENTRY'!N54+'BIZ kWh ENTRY'!AJ54+'BIZ kWh ENTRY'!BF54+'BIZ kWh ENTRY'!CB54</f>
        <v>0</v>
      </c>
      <c r="O54" s="376">
        <f>'BIZ kWh ENTRY'!O54+'BIZ kWh ENTRY'!AK54+'BIZ kWh ENTRY'!BG54+'BIZ kWh ENTRY'!CC54</f>
        <v>0</v>
      </c>
      <c r="P54" s="376">
        <f>'BIZ kWh ENTRY'!P54+'BIZ kWh ENTRY'!AL54+'BIZ kWh ENTRY'!BH54+'BIZ kWh ENTRY'!CD54</f>
        <v>0</v>
      </c>
      <c r="Q54" s="376">
        <f>'BIZ kWh ENTRY'!Q54+'BIZ kWh ENTRY'!AM54+'BIZ kWh ENTRY'!BI54+'BIZ kWh ENTRY'!CE54</f>
        <v>0</v>
      </c>
      <c r="R54" s="376">
        <f>'BIZ kWh ENTRY'!R54+'BIZ kWh ENTRY'!AN54+'BIZ kWh ENTRY'!BJ54+'BIZ kWh ENTRY'!CF54</f>
        <v>0</v>
      </c>
      <c r="S54" s="376">
        <f>'BIZ kWh ENTRY'!S54+'BIZ kWh ENTRY'!AO54+'BIZ kWh ENTRY'!BK54+'BIZ kWh ENTRY'!CG54</f>
        <v>0</v>
      </c>
      <c r="T54" s="376">
        <f>'BIZ kWh ENTRY'!T54+'BIZ kWh ENTRY'!AP54+'BIZ kWh ENTRY'!BL54+'BIZ kWh ENTRY'!CH54</f>
        <v>0</v>
      </c>
      <c r="U54" s="434">
        <f t="shared" si="9"/>
        <v>0</v>
      </c>
    </row>
    <row r="55" spans="1:22" ht="15.95" customHeight="1" x14ac:dyDescent="0.25">
      <c r="A55" s="657"/>
      <c r="B55" s="2" t="s">
        <v>54</v>
      </c>
      <c r="C55" s="2">
        <f>'BIZ kWh ENTRY'!C55+'BIZ kWh ENTRY'!Y55+'BIZ kWh ENTRY'!AU55+'BIZ kWh ENTRY'!BQ55</f>
        <v>0</v>
      </c>
      <c r="D55" s="64">
        <f>'BIZ kWh ENTRY'!D55+'BIZ kWh ENTRY'!Z55+'BIZ kWh ENTRY'!AV55+'BIZ kWh ENTRY'!BR55</f>
        <v>0</v>
      </c>
      <c r="E55" s="64">
        <f>'BIZ kWh ENTRY'!E55+'BIZ kWh ENTRY'!AA55+'BIZ kWh ENTRY'!AW55+'BIZ kWh ENTRY'!BS55</f>
        <v>0</v>
      </c>
      <c r="F55" s="64">
        <f>'BIZ kWh ENTRY'!F55+'BIZ kWh ENTRY'!AB55+'BIZ kWh ENTRY'!AX55+'BIZ kWh ENTRY'!BT55</f>
        <v>0</v>
      </c>
      <c r="G55" s="64">
        <f>'BIZ kWh ENTRY'!G55+'BIZ kWh ENTRY'!AC55+'BIZ kWh ENTRY'!AY55+'BIZ kWh ENTRY'!BU55</f>
        <v>0</v>
      </c>
      <c r="H55" s="64">
        <f>'BIZ kWh ENTRY'!H55+'BIZ kWh ENTRY'!AD55+'BIZ kWh ENTRY'!AZ55+'BIZ kWh ENTRY'!BV55</f>
        <v>0</v>
      </c>
      <c r="I55" s="64">
        <f>'BIZ kWh ENTRY'!I55+'BIZ kWh ENTRY'!AE55+'BIZ kWh ENTRY'!BA55+'BIZ kWh ENTRY'!BW55</f>
        <v>0</v>
      </c>
      <c r="J55" s="64">
        <f>'BIZ kWh ENTRY'!J55+'BIZ kWh ENTRY'!AF55+'BIZ kWh ENTRY'!BB55+'BIZ kWh ENTRY'!BX55</f>
        <v>0</v>
      </c>
      <c r="K55" s="64">
        <f>'BIZ kWh ENTRY'!K55+'BIZ kWh ENTRY'!AG55+'BIZ kWh ENTRY'!BC55+'BIZ kWh ENTRY'!BY55</f>
        <v>0</v>
      </c>
      <c r="L55" s="64">
        <f>'BIZ kWh ENTRY'!L55+'BIZ kWh ENTRY'!AH55+'BIZ kWh ENTRY'!BD55+'BIZ kWh ENTRY'!BZ55</f>
        <v>0</v>
      </c>
      <c r="M55" s="64">
        <f>'BIZ kWh ENTRY'!M55+'BIZ kWh ENTRY'!AI55+'BIZ kWh ENTRY'!BE55+'BIZ kWh ENTRY'!CA55</f>
        <v>0</v>
      </c>
      <c r="N55" s="376">
        <f>'BIZ kWh ENTRY'!N55+'BIZ kWh ENTRY'!AJ55+'BIZ kWh ENTRY'!BF55+'BIZ kWh ENTRY'!CB55</f>
        <v>0</v>
      </c>
      <c r="O55" s="376">
        <f>'BIZ kWh ENTRY'!O55+'BIZ kWh ENTRY'!AK55+'BIZ kWh ENTRY'!BG55+'BIZ kWh ENTRY'!CC55</f>
        <v>0</v>
      </c>
      <c r="P55" s="376">
        <f>'BIZ kWh ENTRY'!P55+'BIZ kWh ENTRY'!AL55+'BIZ kWh ENTRY'!BH55+'BIZ kWh ENTRY'!CD55</f>
        <v>0</v>
      </c>
      <c r="Q55" s="376">
        <f>'BIZ kWh ENTRY'!Q55+'BIZ kWh ENTRY'!AM55+'BIZ kWh ENTRY'!BI55+'BIZ kWh ENTRY'!CE55</f>
        <v>0</v>
      </c>
      <c r="R55" s="376">
        <f>'BIZ kWh ENTRY'!R55+'BIZ kWh ENTRY'!AN55+'BIZ kWh ENTRY'!BJ55+'BIZ kWh ENTRY'!CF55</f>
        <v>0</v>
      </c>
      <c r="S55" s="376">
        <f>'BIZ kWh ENTRY'!S55+'BIZ kWh ENTRY'!AO55+'BIZ kWh ENTRY'!BK55+'BIZ kWh ENTRY'!CG55</f>
        <v>0</v>
      </c>
      <c r="T55" s="376">
        <f>'BIZ kWh ENTRY'!T55+'BIZ kWh ENTRY'!AP55+'BIZ kWh ENTRY'!BL55+'BIZ kWh ENTRY'!CH55</f>
        <v>0</v>
      </c>
      <c r="U55" s="434">
        <f t="shared" si="9"/>
        <v>0</v>
      </c>
    </row>
    <row r="56" spans="1:22" ht="15.95" customHeight="1" x14ac:dyDescent="0.25">
      <c r="A56" s="657"/>
      <c r="B56" s="2" t="s">
        <v>53</v>
      </c>
      <c r="C56" s="2">
        <f>'BIZ kWh ENTRY'!C56+'BIZ kWh ENTRY'!Y56+'BIZ kWh ENTRY'!AU56+'BIZ kWh ENTRY'!BQ56</f>
        <v>0</v>
      </c>
      <c r="D56" s="64">
        <f>'BIZ kWh ENTRY'!D56+'BIZ kWh ENTRY'!Z56+'BIZ kWh ENTRY'!AV56+'BIZ kWh ENTRY'!BR56</f>
        <v>0</v>
      </c>
      <c r="E56" s="64">
        <f>'BIZ kWh ENTRY'!E56+'BIZ kWh ENTRY'!AA56+'BIZ kWh ENTRY'!AW56+'BIZ kWh ENTRY'!BS56</f>
        <v>0</v>
      </c>
      <c r="F56" s="64">
        <f>'BIZ kWh ENTRY'!F56+'BIZ kWh ENTRY'!AB56+'BIZ kWh ENTRY'!AX56+'BIZ kWh ENTRY'!BT56</f>
        <v>0</v>
      </c>
      <c r="G56" s="64">
        <f>'BIZ kWh ENTRY'!G56+'BIZ kWh ENTRY'!AC56+'BIZ kWh ENTRY'!AY56+'BIZ kWh ENTRY'!BU56</f>
        <v>0</v>
      </c>
      <c r="H56" s="64">
        <f>'BIZ kWh ENTRY'!H56+'BIZ kWh ENTRY'!AD56+'BIZ kWh ENTRY'!AZ56+'BIZ kWh ENTRY'!BV56</f>
        <v>0</v>
      </c>
      <c r="I56" s="64">
        <f>'BIZ kWh ENTRY'!I56+'BIZ kWh ENTRY'!AE56+'BIZ kWh ENTRY'!BA56+'BIZ kWh ENTRY'!BW56</f>
        <v>0</v>
      </c>
      <c r="J56" s="64">
        <f>'BIZ kWh ENTRY'!J56+'BIZ kWh ENTRY'!AF56+'BIZ kWh ENTRY'!BB56+'BIZ kWh ENTRY'!BX56</f>
        <v>0</v>
      </c>
      <c r="K56" s="64">
        <f>'BIZ kWh ENTRY'!K56+'BIZ kWh ENTRY'!AG56+'BIZ kWh ENTRY'!BC56+'BIZ kWh ENTRY'!BY56</f>
        <v>0</v>
      </c>
      <c r="L56" s="64">
        <f>'BIZ kWh ENTRY'!L56+'BIZ kWh ENTRY'!AH56+'BIZ kWh ENTRY'!BD56+'BIZ kWh ENTRY'!BZ56</f>
        <v>0</v>
      </c>
      <c r="M56" s="64">
        <f>'BIZ kWh ENTRY'!M56+'BIZ kWh ENTRY'!AI56+'BIZ kWh ENTRY'!BE56+'BIZ kWh ENTRY'!CA56</f>
        <v>0</v>
      </c>
      <c r="N56" s="376">
        <f>'BIZ kWh ENTRY'!N56+'BIZ kWh ENTRY'!AJ56+'BIZ kWh ENTRY'!BF56+'BIZ kWh ENTRY'!CB56</f>
        <v>0</v>
      </c>
      <c r="O56" s="376">
        <f>'BIZ kWh ENTRY'!O56+'BIZ kWh ENTRY'!AK56+'BIZ kWh ENTRY'!BG56+'BIZ kWh ENTRY'!CC56</f>
        <v>0</v>
      </c>
      <c r="P56" s="376">
        <f>'BIZ kWh ENTRY'!P56+'BIZ kWh ENTRY'!AL56+'BIZ kWh ENTRY'!BH56+'BIZ kWh ENTRY'!CD56</f>
        <v>0</v>
      </c>
      <c r="Q56" s="376">
        <f>'BIZ kWh ENTRY'!Q56+'BIZ kWh ENTRY'!AM56+'BIZ kWh ENTRY'!BI56+'BIZ kWh ENTRY'!CE56</f>
        <v>0</v>
      </c>
      <c r="R56" s="376">
        <f>'BIZ kWh ENTRY'!R56+'BIZ kWh ENTRY'!AN56+'BIZ kWh ENTRY'!BJ56+'BIZ kWh ENTRY'!CF56</f>
        <v>0</v>
      </c>
      <c r="S56" s="376">
        <f>'BIZ kWh ENTRY'!S56+'BIZ kWh ENTRY'!AO56+'BIZ kWh ENTRY'!BK56+'BIZ kWh ENTRY'!CG56</f>
        <v>0</v>
      </c>
      <c r="T56" s="376">
        <f>'BIZ kWh ENTRY'!T56+'BIZ kWh ENTRY'!AP56+'BIZ kWh ENTRY'!BL56+'BIZ kWh ENTRY'!CH56</f>
        <v>0</v>
      </c>
      <c r="U56" s="434">
        <f t="shared" si="9"/>
        <v>0</v>
      </c>
    </row>
    <row r="57" spans="1:22" ht="15.95" customHeight="1" x14ac:dyDescent="0.25">
      <c r="A57" s="657"/>
      <c r="B57" s="2" t="s">
        <v>52</v>
      </c>
      <c r="C57" s="2">
        <f>'BIZ kWh ENTRY'!C57+'BIZ kWh ENTRY'!Y57+'BIZ kWh ENTRY'!AU57+'BIZ kWh ENTRY'!BQ57</f>
        <v>0</v>
      </c>
      <c r="D57" s="64">
        <f>'BIZ kWh ENTRY'!D57+'BIZ kWh ENTRY'!Z57+'BIZ kWh ENTRY'!AV57+'BIZ kWh ENTRY'!BR57</f>
        <v>0</v>
      </c>
      <c r="E57" s="64">
        <f>'BIZ kWh ENTRY'!E57+'BIZ kWh ENTRY'!AA57+'BIZ kWh ENTRY'!AW57+'BIZ kWh ENTRY'!BS57</f>
        <v>0</v>
      </c>
      <c r="F57" s="64">
        <f>'BIZ kWh ENTRY'!F57+'BIZ kWh ENTRY'!AB57+'BIZ kWh ENTRY'!AX57+'BIZ kWh ENTRY'!BT57</f>
        <v>0</v>
      </c>
      <c r="G57" s="64">
        <f>'BIZ kWh ENTRY'!G57+'BIZ kWh ENTRY'!AC57+'BIZ kWh ENTRY'!AY57+'BIZ kWh ENTRY'!BU57</f>
        <v>0</v>
      </c>
      <c r="H57" s="64">
        <f>'BIZ kWh ENTRY'!H57+'BIZ kWh ENTRY'!AD57+'BIZ kWh ENTRY'!AZ57+'BIZ kWh ENTRY'!BV57</f>
        <v>0</v>
      </c>
      <c r="I57" s="64">
        <f>'BIZ kWh ENTRY'!I57+'BIZ kWh ENTRY'!AE57+'BIZ kWh ENTRY'!BA57+'BIZ kWh ENTRY'!BW57</f>
        <v>0</v>
      </c>
      <c r="J57" s="64">
        <f>'BIZ kWh ENTRY'!J57+'BIZ kWh ENTRY'!AF57+'BIZ kWh ENTRY'!BB57+'BIZ kWh ENTRY'!BX57</f>
        <v>0</v>
      </c>
      <c r="K57" s="64">
        <f>'BIZ kWh ENTRY'!K57+'BIZ kWh ENTRY'!AG57+'BIZ kWh ENTRY'!BC57+'BIZ kWh ENTRY'!BY57</f>
        <v>0</v>
      </c>
      <c r="L57" s="64">
        <f>'BIZ kWh ENTRY'!L57+'BIZ kWh ENTRY'!AH57+'BIZ kWh ENTRY'!BD57+'BIZ kWh ENTRY'!BZ57</f>
        <v>0</v>
      </c>
      <c r="M57" s="64">
        <f>'BIZ kWh ENTRY'!M57+'BIZ kWh ENTRY'!AI57+'BIZ kWh ENTRY'!BE57+'BIZ kWh ENTRY'!CA57</f>
        <v>0</v>
      </c>
      <c r="N57" s="376">
        <f>'BIZ kWh ENTRY'!N57+'BIZ kWh ENTRY'!AJ57+'BIZ kWh ENTRY'!BF57+'BIZ kWh ENTRY'!CB57</f>
        <v>0</v>
      </c>
      <c r="O57" s="376">
        <f>'BIZ kWh ENTRY'!O57+'BIZ kWh ENTRY'!AK57+'BIZ kWh ENTRY'!BG57+'BIZ kWh ENTRY'!CC57</f>
        <v>0</v>
      </c>
      <c r="P57" s="376">
        <f>'BIZ kWh ENTRY'!P57+'BIZ kWh ENTRY'!AL57+'BIZ kWh ENTRY'!BH57+'BIZ kWh ENTRY'!CD57</f>
        <v>0</v>
      </c>
      <c r="Q57" s="376">
        <f>'BIZ kWh ENTRY'!Q57+'BIZ kWh ENTRY'!AM57+'BIZ kWh ENTRY'!BI57+'BIZ kWh ENTRY'!CE57</f>
        <v>0</v>
      </c>
      <c r="R57" s="376">
        <f>'BIZ kWh ENTRY'!R57+'BIZ kWh ENTRY'!AN57+'BIZ kWh ENTRY'!BJ57+'BIZ kWh ENTRY'!CF57</f>
        <v>0</v>
      </c>
      <c r="S57" s="376">
        <f>'BIZ kWh ENTRY'!S57+'BIZ kWh ENTRY'!AO57+'BIZ kWh ENTRY'!BK57+'BIZ kWh ENTRY'!CG57</f>
        <v>0</v>
      </c>
      <c r="T57" s="376">
        <f>'BIZ kWh ENTRY'!T57+'BIZ kWh ENTRY'!AP57+'BIZ kWh ENTRY'!BL57+'BIZ kWh ENTRY'!CH57</f>
        <v>0</v>
      </c>
      <c r="U57" s="434">
        <f t="shared" si="9"/>
        <v>0</v>
      </c>
    </row>
    <row r="58" spans="1:22" ht="15.95" customHeight="1" x14ac:dyDescent="0.25">
      <c r="A58" s="657"/>
      <c r="B58" s="2" t="s">
        <v>51</v>
      </c>
      <c r="C58" s="2">
        <f>'BIZ kWh ENTRY'!C58+'BIZ kWh ENTRY'!Y58+'BIZ kWh ENTRY'!AU58+'BIZ kWh ENTRY'!BQ58</f>
        <v>0</v>
      </c>
      <c r="D58" s="64">
        <f>'BIZ kWh ENTRY'!D58+'BIZ kWh ENTRY'!Z58+'BIZ kWh ENTRY'!AV58+'BIZ kWh ENTRY'!BR58</f>
        <v>0</v>
      </c>
      <c r="E58" s="64">
        <f>'BIZ kWh ENTRY'!E58+'BIZ kWh ENTRY'!AA58+'BIZ kWh ENTRY'!AW58+'BIZ kWh ENTRY'!BS58</f>
        <v>0</v>
      </c>
      <c r="F58" s="64">
        <f>'BIZ kWh ENTRY'!F58+'BIZ kWh ENTRY'!AB58+'BIZ kWh ENTRY'!AX58+'BIZ kWh ENTRY'!BT58</f>
        <v>0</v>
      </c>
      <c r="G58" s="64">
        <f>'BIZ kWh ENTRY'!G58+'BIZ kWh ENTRY'!AC58+'BIZ kWh ENTRY'!AY58+'BIZ kWh ENTRY'!BU58</f>
        <v>0</v>
      </c>
      <c r="H58" s="64">
        <f>'BIZ kWh ENTRY'!H58+'BIZ kWh ENTRY'!AD58+'BIZ kWh ENTRY'!AZ58+'BIZ kWh ENTRY'!BV58</f>
        <v>0</v>
      </c>
      <c r="I58" s="64">
        <f>'BIZ kWh ENTRY'!I58+'BIZ kWh ENTRY'!AE58+'BIZ kWh ENTRY'!BA58+'BIZ kWh ENTRY'!BW58</f>
        <v>0</v>
      </c>
      <c r="J58" s="64">
        <f>'BIZ kWh ENTRY'!J58+'BIZ kWh ENTRY'!AF58+'BIZ kWh ENTRY'!BB58+'BIZ kWh ENTRY'!BX58</f>
        <v>0</v>
      </c>
      <c r="K58" s="64">
        <f>'BIZ kWh ENTRY'!K58+'BIZ kWh ENTRY'!AG58+'BIZ kWh ENTRY'!BC58+'BIZ kWh ENTRY'!BY58</f>
        <v>0</v>
      </c>
      <c r="L58" s="64">
        <f>'BIZ kWh ENTRY'!L58+'BIZ kWh ENTRY'!AH58+'BIZ kWh ENTRY'!BD58+'BIZ kWh ENTRY'!BZ58</f>
        <v>0</v>
      </c>
      <c r="M58" s="64">
        <f>'BIZ kWh ENTRY'!M58+'BIZ kWh ENTRY'!AI58+'BIZ kWh ENTRY'!BE58+'BIZ kWh ENTRY'!CA58</f>
        <v>0</v>
      </c>
      <c r="N58" s="376">
        <f>'BIZ kWh ENTRY'!N58+'BIZ kWh ENTRY'!AJ58+'BIZ kWh ENTRY'!BF58+'BIZ kWh ENTRY'!CB58</f>
        <v>0</v>
      </c>
      <c r="O58" s="376">
        <f>'BIZ kWh ENTRY'!O58+'BIZ kWh ENTRY'!AK58+'BIZ kWh ENTRY'!BG58+'BIZ kWh ENTRY'!CC58</f>
        <v>0</v>
      </c>
      <c r="P58" s="376">
        <f>'BIZ kWh ENTRY'!P58+'BIZ kWh ENTRY'!AL58+'BIZ kWh ENTRY'!BH58+'BIZ kWh ENTRY'!CD58</f>
        <v>0</v>
      </c>
      <c r="Q58" s="376">
        <f>'BIZ kWh ENTRY'!Q58+'BIZ kWh ENTRY'!AM58+'BIZ kWh ENTRY'!BI58+'BIZ kWh ENTRY'!CE58</f>
        <v>0</v>
      </c>
      <c r="R58" s="376">
        <f>'BIZ kWh ENTRY'!R58+'BIZ kWh ENTRY'!AN58+'BIZ kWh ENTRY'!BJ58+'BIZ kWh ENTRY'!CF58</f>
        <v>0</v>
      </c>
      <c r="S58" s="376">
        <f>'BIZ kWh ENTRY'!S58+'BIZ kWh ENTRY'!AO58+'BIZ kWh ENTRY'!BK58+'BIZ kWh ENTRY'!CG58</f>
        <v>0</v>
      </c>
      <c r="T58" s="376">
        <f>'BIZ kWh ENTRY'!T58+'BIZ kWh ENTRY'!AP58+'BIZ kWh ENTRY'!BL58+'BIZ kWh ENTRY'!CH58</f>
        <v>0</v>
      </c>
      <c r="U58" s="434">
        <f t="shared" si="9"/>
        <v>0</v>
      </c>
    </row>
    <row r="59" spans="1:22" ht="15.95" customHeight="1" x14ac:dyDescent="0.25">
      <c r="A59" s="657"/>
      <c r="B59" s="2" t="s">
        <v>50</v>
      </c>
      <c r="C59" s="2">
        <f>'BIZ kWh ENTRY'!C59+'BIZ kWh ENTRY'!Y59+'BIZ kWh ENTRY'!AU59+'BIZ kWh ENTRY'!BQ59</f>
        <v>0</v>
      </c>
      <c r="D59" s="64">
        <f>'BIZ kWh ENTRY'!D59+'BIZ kWh ENTRY'!Z59+'BIZ kWh ENTRY'!AV59+'BIZ kWh ENTRY'!BR59</f>
        <v>0</v>
      </c>
      <c r="E59" s="64">
        <f>'BIZ kWh ENTRY'!E59+'BIZ kWh ENTRY'!AA59+'BIZ kWh ENTRY'!AW59+'BIZ kWh ENTRY'!BS59</f>
        <v>0</v>
      </c>
      <c r="F59" s="64">
        <f>'BIZ kWh ENTRY'!F59+'BIZ kWh ENTRY'!AB59+'BIZ kWh ENTRY'!AX59+'BIZ kWh ENTRY'!BT59</f>
        <v>0</v>
      </c>
      <c r="G59" s="64">
        <f>'BIZ kWh ENTRY'!G59+'BIZ kWh ENTRY'!AC59+'BIZ kWh ENTRY'!AY59+'BIZ kWh ENTRY'!BU59</f>
        <v>0</v>
      </c>
      <c r="H59" s="64">
        <f>'BIZ kWh ENTRY'!H59+'BIZ kWh ENTRY'!AD59+'BIZ kWh ENTRY'!AZ59+'BIZ kWh ENTRY'!BV59</f>
        <v>0</v>
      </c>
      <c r="I59" s="64">
        <f>'BIZ kWh ENTRY'!I59+'BIZ kWh ENTRY'!AE59+'BIZ kWh ENTRY'!BA59+'BIZ kWh ENTRY'!BW59</f>
        <v>0</v>
      </c>
      <c r="J59" s="64">
        <f>'BIZ kWh ENTRY'!J59+'BIZ kWh ENTRY'!AF59+'BIZ kWh ENTRY'!BB59+'BIZ kWh ENTRY'!BX59</f>
        <v>0</v>
      </c>
      <c r="K59" s="64">
        <f>'BIZ kWh ENTRY'!K59+'BIZ kWh ENTRY'!AG59+'BIZ kWh ENTRY'!BC59+'BIZ kWh ENTRY'!BY59</f>
        <v>0</v>
      </c>
      <c r="L59" s="64">
        <f>'BIZ kWh ENTRY'!L59+'BIZ kWh ENTRY'!AH59+'BIZ kWh ENTRY'!BD59+'BIZ kWh ENTRY'!BZ59</f>
        <v>0</v>
      </c>
      <c r="M59" s="64">
        <f>'BIZ kWh ENTRY'!M59+'BIZ kWh ENTRY'!AI59+'BIZ kWh ENTRY'!BE59+'BIZ kWh ENTRY'!CA59</f>
        <v>0</v>
      </c>
      <c r="N59" s="376">
        <f>'BIZ kWh ENTRY'!N59+'BIZ kWh ENTRY'!AJ59+'BIZ kWh ENTRY'!BF59+'BIZ kWh ENTRY'!CB59</f>
        <v>0</v>
      </c>
      <c r="O59" s="376">
        <f>'BIZ kWh ENTRY'!O59+'BIZ kWh ENTRY'!AK59+'BIZ kWh ENTRY'!BG59+'BIZ kWh ENTRY'!CC59</f>
        <v>0</v>
      </c>
      <c r="P59" s="376">
        <f>'BIZ kWh ENTRY'!P59+'BIZ kWh ENTRY'!AL59+'BIZ kWh ENTRY'!BH59+'BIZ kWh ENTRY'!CD59</f>
        <v>0</v>
      </c>
      <c r="Q59" s="376">
        <f>'BIZ kWh ENTRY'!Q59+'BIZ kWh ENTRY'!AM59+'BIZ kWh ENTRY'!BI59+'BIZ kWh ENTRY'!CE59</f>
        <v>0</v>
      </c>
      <c r="R59" s="376">
        <f>'BIZ kWh ENTRY'!R59+'BIZ kWh ENTRY'!AN59+'BIZ kWh ENTRY'!BJ59+'BIZ kWh ENTRY'!CF59</f>
        <v>0</v>
      </c>
      <c r="S59" s="376">
        <f>'BIZ kWh ENTRY'!S59+'BIZ kWh ENTRY'!AO59+'BIZ kWh ENTRY'!BK59+'BIZ kWh ENTRY'!CG59</f>
        <v>0</v>
      </c>
      <c r="T59" s="376">
        <f>'BIZ kWh ENTRY'!T59+'BIZ kWh ENTRY'!AP59+'BIZ kWh ENTRY'!BL59+'BIZ kWh ENTRY'!CH59</f>
        <v>0</v>
      </c>
      <c r="U59" s="434">
        <f t="shared" si="9"/>
        <v>0</v>
      </c>
    </row>
    <row r="60" spans="1:22" ht="15.95" customHeight="1" x14ac:dyDescent="0.25">
      <c r="A60" s="657"/>
      <c r="B60" s="2" t="s">
        <v>49</v>
      </c>
      <c r="C60" s="2">
        <f>'BIZ kWh ENTRY'!C60+'BIZ kWh ENTRY'!Y60+'BIZ kWh ENTRY'!AU60+'BIZ kWh ENTRY'!BQ60</f>
        <v>0</v>
      </c>
      <c r="D60" s="64">
        <f>'BIZ kWh ENTRY'!D60+'BIZ kWh ENTRY'!Z60+'BIZ kWh ENTRY'!AV60+'BIZ kWh ENTRY'!BR60</f>
        <v>0</v>
      </c>
      <c r="E60" s="64">
        <f>'BIZ kWh ENTRY'!E60+'BIZ kWh ENTRY'!AA60+'BIZ kWh ENTRY'!AW60+'BIZ kWh ENTRY'!BS60</f>
        <v>0</v>
      </c>
      <c r="F60" s="64">
        <f>'BIZ kWh ENTRY'!F60+'BIZ kWh ENTRY'!AB60+'BIZ kWh ENTRY'!AX60+'BIZ kWh ENTRY'!BT60</f>
        <v>0</v>
      </c>
      <c r="G60" s="64">
        <f>'BIZ kWh ENTRY'!G60+'BIZ kWh ENTRY'!AC60+'BIZ kWh ENTRY'!AY60+'BIZ kWh ENTRY'!BU60</f>
        <v>0</v>
      </c>
      <c r="H60" s="64">
        <f>'BIZ kWh ENTRY'!H60+'BIZ kWh ENTRY'!AD60+'BIZ kWh ENTRY'!AZ60+'BIZ kWh ENTRY'!BV60</f>
        <v>0</v>
      </c>
      <c r="I60" s="64">
        <f>'BIZ kWh ENTRY'!I60+'BIZ kWh ENTRY'!AE60+'BIZ kWh ENTRY'!BA60+'BIZ kWh ENTRY'!BW60</f>
        <v>0</v>
      </c>
      <c r="J60" s="64">
        <f>'BIZ kWh ENTRY'!J60+'BIZ kWh ENTRY'!AF60+'BIZ kWh ENTRY'!BB60+'BIZ kWh ENTRY'!BX60</f>
        <v>0</v>
      </c>
      <c r="K60" s="64">
        <f>'BIZ kWh ENTRY'!K60+'BIZ kWh ENTRY'!AG60+'BIZ kWh ENTRY'!BC60+'BIZ kWh ENTRY'!BY60</f>
        <v>0</v>
      </c>
      <c r="L60" s="64">
        <f>'BIZ kWh ENTRY'!L60+'BIZ kWh ENTRY'!AH60+'BIZ kWh ENTRY'!BD60+'BIZ kWh ENTRY'!BZ60</f>
        <v>0</v>
      </c>
      <c r="M60" s="64">
        <f>'BIZ kWh ENTRY'!M60+'BIZ kWh ENTRY'!AI60+'BIZ kWh ENTRY'!BE60+'BIZ kWh ENTRY'!CA60</f>
        <v>0</v>
      </c>
      <c r="N60" s="376">
        <f>'BIZ kWh ENTRY'!N60+'BIZ kWh ENTRY'!AJ60+'BIZ kWh ENTRY'!BF60+'BIZ kWh ENTRY'!CB60</f>
        <v>0</v>
      </c>
      <c r="O60" s="376">
        <f>'BIZ kWh ENTRY'!O60+'BIZ kWh ENTRY'!AK60+'BIZ kWh ENTRY'!BG60+'BIZ kWh ENTRY'!CC60</f>
        <v>0</v>
      </c>
      <c r="P60" s="376">
        <f>'BIZ kWh ENTRY'!P60+'BIZ kWh ENTRY'!AL60+'BIZ kWh ENTRY'!BH60+'BIZ kWh ENTRY'!CD60</f>
        <v>0</v>
      </c>
      <c r="Q60" s="376">
        <f>'BIZ kWh ENTRY'!Q60+'BIZ kWh ENTRY'!AM60+'BIZ kWh ENTRY'!BI60+'BIZ kWh ENTRY'!CE60</f>
        <v>0</v>
      </c>
      <c r="R60" s="376">
        <f>'BIZ kWh ENTRY'!R60+'BIZ kWh ENTRY'!AN60+'BIZ kWh ENTRY'!BJ60+'BIZ kWh ENTRY'!CF60</f>
        <v>0</v>
      </c>
      <c r="S60" s="376">
        <f>'BIZ kWh ENTRY'!S60+'BIZ kWh ENTRY'!AO60+'BIZ kWh ENTRY'!BK60+'BIZ kWh ENTRY'!CG60</f>
        <v>0</v>
      </c>
      <c r="T60" s="376">
        <f>'BIZ kWh ENTRY'!T60+'BIZ kWh ENTRY'!AP60+'BIZ kWh ENTRY'!BL60+'BIZ kWh ENTRY'!CH60</f>
        <v>0</v>
      </c>
      <c r="U60" s="434">
        <f t="shared" si="9"/>
        <v>0</v>
      </c>
    </row>
    <row r="61" spans="1:22" ht="15.95" customHeight="1" x14ac:dyDescent="0.25">
      <c r="A61" s="657"/>
      <c r="B61" s="2" t="s">
        <v>48</v>
      </c>
      <c r="C61" s="2">
        <f>'BIZ kWh ENTRY'!C61+'BIZ kWh ENTRY'!Y61+'BIZ kWh ENTRY'!AU61+'BIZ kWh ENTRY'!BQ61</f>
        <v>0</v>
      </c>
      <c r="D61" s="64">
        <f>'BIZ kWh ENTRY'!D61+'BIZ kWh ENTRY'!Z61+'BIZ kWh ENTRY'!AV61+'BIZ kWh ENTRY'!BR61</f>
        <v>0</v>
      </c>
      <c r="E61" s="64">
        <f>'BIZ kWh ENTRY'!E61+'BIZ kWh ENTRY'!AA61+'BIZ kWh ENTRY'!AW61+'BIZ kWh ENTRY'!BS61</f>
        <v>0</v>
      </c>
      <c r="F61" s="64">
        <f>'BIZ kWh ENTRY'!F61+'BIZ kWh ENTRY'!AB61+'BIZ kWh ENTRY'!AX61+'BIZ kWh ENTRY'!BT61</f>
        <v>0</v>
      </c>
      <c r="G61" s="64">
        <f>'BIZ kWh ENTRY'!G61+'BIZ kWh ENTRY'!AC61+'BIZ kWh ENTRY'!AY61+'BIZ kWh ENTRY'!BU61</f>
        <v>0</v>
      </c>
      <c r="H61" s="64">
        <f>'BIZ kWh ENTRY'!H61+'BIZ kWh ENTRY'!AD61+'BIZ kWh ENTRY'!AZ61+'BIZ kWh ENTRY'!BV61</f>
        <v>0</v>
      </c>
      <c r="I61" s="64">
        <f>'BIZ kWh ENTRY'!I61+'BIZ kWh ENTRY'!AE61+'BIZ kWh ENTRY'!BA61+'BIZ kWh ENTRY'!BW61</f>
        <v>0</v>
      </c>
      <c r="J61" s="64">
        <f>'BIZ kWh ENTRY'!J61+'BIZ kWh ENTRY'!AF61+'BIZ kWh ENTRY'!BB61+'BIZ kWh ENTRY'!BX61</f>
        <v>0</v>
      </c>
      <c r="K61" s="64">
        <f>'BIZ kWh ENTRY'!K61+'BIZ kWh ENTRY'!AG61+'BIZ kWh ENTRY'!BC61+'BIZ kWh ENTRY'!BY61</f>
        <v>0</v>
      </c>
      <c r="L61" s="64">
        <f>'BIZ kWh ENTRY'!L61+'BIZ kWh ENTRY'!AH61+'BIZ kWh ENTRY'!BD61+'BIZ kWh ENTRY'!BZ61</f>
        <v>0</v>
      </c>
      <c r="M61" s="64">
        <f>'BIZ kWh ENTRY'!M61+'BIZ kWh ENTRY'!AI61+'BIZ kWh ENTRY'!BE61+'BIZ kWh ENTRY'!CA61</f>
        <v>0</v>
      </c>
      <c r="N61" s="376">
        <f>'BIZ kWh ENTRY'!N61+'BIZ kWh ENTRY'!AJ61+'BIZ kWh ENTRY'!BF61+'BIZ kWh ENTRY'!CB61</f>
        <v>0</v>
      </c>
      <c r="O61" s="376">
        <f>'BIZ kWh ENTRY'!O61+'BIZ kWh ENTRY'!AK61+'BIZ kWh ENTRY'!BG61+'BIZ kWh ENTRY'!CC61</f>
        <v>0</v>
      </c>
      <c r="P61" s="376">
        <f>'BIZ kWh ENTRY'!P61+'BIZ kWh ENTRY'!AL61+'BIZ kWh ENTRY'!BH61+'BIZ kWh ENTRY'!CD61</f>
        <v>0</v>
      </c>
      <c r="Q61" s="376">
        <f>'BIZ kWh ENTRY'!Q61+'BIZ kWh ENTRY'!AM61+'BIZ kWh ENTRY'!BI61+'BIZ kWh ENTRY'!CE61</f>
        <v>0</v>
      </c>
      <c r="R61" s="376">
        <f>'BIZ kWh ENTRY'!R61+'BIZ kWh ENTRY'!AN61+'BIZ kWh ENTRY'!BJ61+'BIZ kWh ENTRY'!CF61</f>
        <v>0</v>
      </c>
      <c r="S61" s="376">
        <f>'BIZ kWh ENTRY'!S61+'BIZ kWh ENTRY'!AO61+'BIZ kWh ENTRY'!BK61+'BIZ kWh ENTRY'!CG61</f>
        <v>0</v>
      </c>
      <c r="T61" s="376">
        <f>'BIZ kWh ENTRY'!T61+'BIZ kWh ENTRY'!AP61+'BIZ kWh ENTRY'!BL61+'BIZ kWh ENTRY'!CH61</f>
        <v>0</v>
      </c>
      <c r="U61" s="434">
        <f t="shared" si="9"/>
        <v>0</v>
      </c>
    </row>
    <row r="62" spans="1:22" ht="15.95" customHeight="1" x14ac:dyDescent="0.25">
      <c r="A62" s="657"/>
      <c r="B62" s="2" t="s">
        <v>47</v>
      </c>
      <c r="C62" s="2">
        <f>'BIZ kWh ENTRY'!C62+'BIZ kWh ENTRY'!Y62+'BIZ kWh ENTRY'!AU62+'BIZ kWh ENTRY'!BQ62</f>
        <v>0</v>
      </c>
      <c r="D62" s="64">
        <f>'BIZ kWh ENTRY'!D62+'BIZ kWh ENTRY'!Z62+'BIZ kWh ENTRY'!AV62+'BIZ kWh ENTRY'!BR62</f>
        <v>0</v>
      </c>
      <c r="E62" s="64">
        <f>'BIZ kWh ENTRY'!E62+'BIZ kWh ENTRY'!AA62+'BIZ kWh ENTRY'!AW62+'BIZ kWh ENTRY'!BS62</f>
        <v>0</v>
      </c>
      <c r="F62" s="64">
        <f>'BIZ kWh ENTRY'!F62+'BIZ kWh ENTRY'!AB62+'BIZ kWh ENTRY'!AX62+'BIZ kWh ENTRY'!BT62</f>
        <v>0</v>
      </c>
      <c r="G62" s="64">
        <f>'BIZ kWh ENTRY'!G62+'BIZ kWh ENTRY'!AC62+'BIZ kWh ENTRY'!AY62+'BIZ kWh ENTRY'!BU62</f>
        <v>0</v>
      </c>
      <c r="H62" s="64">
        <f>'BIZ kWh ENTRY'!H62+'BIZ kWh ENTRY'!AD62+'BIZ kWh ENTRY'!AZ62+'BIZ kWh ENTRY'!BV62</f>
        <v>0</v>
      </c>
      <c r="I62" s="64">
        <f>'BIZ kWh ENTRY'!I62+'BIZ kWh ENTRY'!AE62+'BIZ kWh ENTRY'!BA62+'BIZ kWh ENTRY'!BW62</f>
        <v>0</v>
      </c>
      <c r="J62" s="64">
        <f>'BIZ kWh ENTRY'!J62+'BIZ kWh ENTRY'!AF62+'BIZ kWh ENTRY'!BB62+'BIZ kWh ENTRY'!BX62</f>
        <v>0</v>
      </c>
      <c r="K62" s="64">
        <f>'BIZ kWh ENTRY'!K62+'BIZ kWh ENTRY'!AG62+'BIZ kWh ENTRY'!BC62+'BIZ kWh ENTRY'!BY62</f>
        <v>0</v>
      </c>
      <c r="L62" s="64">
        <f>'BIZ kWh ENTRY'!L62+'BIZ kWh ENTRY'!AH62+'BIZ kWh ENTRY'!BD62+'BIZ kWh ENTRY'!BZ62</f>
        <v>0</v>
      </c>
      <c r="M62" s="64">
        <f>'BIZ kWh ENTRY'!M62+'BIZ kWh ENTRY'!AI62+'BIZ kWh ENTRY'!BE62+'BIZ kWh ENTRY'!CA62</f>
        <v>0</v>
      </c>
      <c r="N62" s="376">
        <f>'BIZ kWh ENTRY'!N62+'BIZ kWh ENTRY'!AJ62+'BIZ kWh ENTRY'!BF62+'BIZ kWh ENTRY'!CB62</f>
        <v>0</v>
      </c>
      <c r="O62" s="376">
        <f>'BIZ kWh ENTRY'!O62+'BIZ kWh ENTRY'!AK62+'BIZ kWh ENTRY'!BG62+'BIZ kWh ENTRY'!CC62</f>
        <v>0</v>
      </c>
      <c r="P62" s="376">
        <f>'BIZ kWh ENTRY'!P62+'BIZ kWh ENTRY'!AL62+'BIZ kWh ENTRY'!BH62+'BIZ kWh ENTRY'!CD62</f>
        <v>0</v>
      </c>
      <c r="Q62" s="376">
        <f>'BIZ kWh ENTRY'!Q62+'BIZ kWh ENTRY'!AM62+'BIZ kWh ENTRY'!BI62+'BIZ kWh ENTRY'!CE62</f>
        <v>0</v>
      </c>
      <c r="R62" s="376">
        <f>'BIZ kWh ENTRY'!R62+'BIZ kWh ENTRY'!AN62+'BIZ kWh ENTRY'!BJ62+'BIZ kWh ENTRY'!CF62</f>
        <v>0</v>
      </c>
      <c r="S62" s="376">
        <f>'BIZ kWh ENTRY'!S62+'BIZ kWh ENTRY'!AO62+'BIZ kWh ENTRY'!BK62+'BIZ kWh ENTRY'!CG62</f>
        <v>0</v>
      </c>
      <c r="T62" s="376">
        <f>'BIZ kWh ENTRY'!T62+'BIZ kWh ENTRY'!AP62+'BIZ kWh ENTRY'!BL62+'BIZ kWh ENTRY'!CH62</f>
        <v>0</v>
      </c>
      <c r="U62" s="434">
        <f t="shared" si="9"/>
        <v>0</v>
      </c>
    </row>
    <row r="63" spans="1:22" ht="15.95" customHeight="1" x14ac:dyDescent="0.25">
      <c r="A63" s="657"/>
      <c r="B63" s="2" t="s">
        <v>46</v>
      </c>
      <c r="C63" s="2">
        <f>'BIZ kWh ENTRY'!C63+'BIZ kWh ENTRY'!Y63+'BIZ kWh ENTRY'!AU63+'BIZ kWh ENTRY'!BQ63</f>
        <v>0</v>
      </c>
      <c r="D63" s="64">
        <f>'BIZ kWh ENTRY'!D63+'BIZ kWh ENTRY'!Z63+'BIZ kWh ENTRY'!AV63+'BIZ kWh ENTRY'!BR63</f>
        <v>0</v>
      </c>
      <c r="E63" s="64">
        <f>'BIZ kWh ENTRY'!E63+'BIZ kWh ENTRY'!AA63+'BIZ kWh ENTRY'!AW63+'BIZ kWh ENTRY'!BS63</f>
        <v>0</v>
      </c>
      <c r="F63" s="64">
        <f>'BIZ kWh ENTRY'!F63+'BIZ kWh ENTRY'!AB63+'BIZ kWh ENTRY'!AX63+'BIZ kWh ENTRY'!BT63</f>
        <v>0</v>
      </c>
      <c r="G63" s="64">
        <f>'BIZ kWh ENTRY'!G63+'BIZ kWh ENTRY'!AC63+'BIZ kWh ENTRY'!AY63+'BIZ kWh ENTRY'!BU63</f>
        <v>0</v>
      </c>
      <c r="H63" s="64">
        <f>'BIZ kWh ENTRY'!H63+'BIZ kWh ENTRY'!AD63+'BIZ kWh ENTRY'!AZ63+'BIZ kWh ENTRY'!BV63</f>
        <v>0</v>
      </c>
      <c r="I63" s="64">
        <f>'BIZ kWh ENTRY'!I63+'BIZ kWh ENTRY'!AE63+'BIZ kWh ENTRY'!BA63+'BIZ kWh ENTRY'!BW63</f>
        <v>0</v>
      </c>
      <c r="J63" s="64">
        <f>'BIZ kWh ENTRY'!J63+'BIZ kWh ENTRY'!AF63+'BIZ kWh ENTRY'!BB63+'BIZ kWh ENTRY'!BX63</f>
        <v>0</v>
      </c>
      <c r="K63" s="64">
        <f>'BIZ kWh ENTRY'!K63+'BIZ kWh ENTRY'!AG63+'BIZ kWh ENTRY'!BC63+'BIZ kWh ENTRY'!BY63</f>
        <v>0</v>
      </c>
      <c r="L63" s="64">
        <f>'BIZ kWh ENTRY'!L63+'BIZ kWh ENTRY'!AH63+'BIZ kWh ENTRY'!BD63+'BIZ kWh ENTRY'!BZ63</f>
        <v>0</v>
      </c>
      <c r="M63" s="64">
        <f>'BIZ kWh ENTRY'!M63+'BIZ kWh ENTRY'!AI63+'BIZ kWh ENTRY'!BE63+'BIZ kWh ENTRY'!CA63</f>
        <v>0</v>
      </c>
      <c r="N63" s="376">
        <f>'BIZ kWh ENTRY'!N63+'BIZ kWh ENTRY'!AJ63+'BIZ kWh ENTRY'!BF63+'BIZ kWh ENTRY'!CB63</f>
        <v>0</v>
      </c>
      <c r="O63" s="376">
        <f>'BIZ kWh ENTRY'!O63+'BIZ kWh ENTRY'!AK63+'BIZ kWh ENTRY'!BG63+'BIZ kWh ENTRY'!CC63</f>
        <v>0</v>
      </c>
      <c r="P63" s="376">
        <f>'BIZ kWh ENTRY'!P63+'BIZ kWh ENTRY'!AL63+'BIZ kWh ENTRY'!BH63+'BIZ kWh ENTRY'!CD63</f>
        <v>0</v>
      </c>
      <c r="Q63" s="376">
        <f>'BIZ kWh ENTRY'!Q63+'BIZ kWh ENTRY'!AM63+'BIZ kWh ENTRY'!BI63+'BIZ kWh ENTRY'!CE63</f>
        <v>0</v>
      </c>
      <c r="R63" s="376">
        <f>'BIZ kWh ENTRY'!R63+'BIZ kWh ENTRY'!AN63+'BIZ kWh ENTRY'!BJ63+'BIZ kWh ENTRY'!CF63</f>
        <v>0</v>
      </c>
      <c r="S63" s="376">
        <f>'BIZ kWh ENTRY'!S63+'BIZ kWh ENTRY'!AO63+'BIZ kWh ENTRY'!BK63+'BIZ kWh ENTRY'!CG63</f>
        <v>0</v>
      </c>
      <c r="T63" s="376">
        <f>'BIZ kWh ENTRY'!T63+'BIZ kWh ENTRY'!AP63+'BIZ kWh ENTRY'!BL63+'BIZ kWh ENTRY'!CH63</f>
        <v>0</v>
      </c>
      <c r="U63" s="434">
        <f t="shared" si="9"/>
        <v>0</v>
      </c>
    </row>
    <row r="64" spans="1:22" ht="15.95" customHeight="1" thickBot="1" x14ac:dyDescent="0.3">
      <c r="A64" s="658"/>
      <c r="B64" s="2" t="s">
        <v>45</v>
      </c>
      <c r="C64" s="2">
        <f>'BIZ kWh ENTRY'!C64+'BIZ kWh ENTRY'!Y64+'BIZ kWh ENTRY'!AU64+'BIZ kWh ENTRY'!BQ64</f>
        <v>0</v>
      </c>
      <c r="D64" s="64">
        <f>'BIZ kWh ENTRY'!D64+'BIZ kWh ENTRY'!Z64+'BIZ kWh ENTRY'!AV64+'BIZ kWh ENTRY'!BR64</f>
        <v>0</v>
      </c>
      <c r="E64" s="64">
        <f>'BIZ kWh ENTRY'!E64+'BIZ kWh ENTRY'!AA64+'BIZ kWh ENTRY'!AW64+'BIZ kWh ENTRY'!BS64</f>
        <v>0</v>
      </c>
      <c r="F64" s="64">
        <f>'BIZ kWh ENTRY'!F64+'BIZ kWh ENTRY'!AB64+'BIZ kWh ENTRY'!AX64+'BIZ kWh ENTRY'!BT64</f>
        <v>0</v>
      </c>
      <c r="G64" s="64">
        <f>'BIZ kWh ENTRY'!G64+'BIZ kWh ENTRY'!AC64+'BIZ kWh ENTRY'!AY64+'BIZ kWh ENTRY'!BU64</f>
        <v>0</v>
      </c>
      <c r="H64" s="64">
        <f>'BIZ kWh ENTRY'!H64+'BIZ kWh ENTRY'!AD64+'BIZ kWh ENTRY'!AZ64+'BIZ kWh ENTRY'!BV64</f>
        <v>0</v>
      </c>
      <c r="I64" s="64">
        <f>'BIZ kWh ENTRY'!I64+'BIZ kWh ENTRY'!AE64+'BIZ kWh ENTRY'!BA64+'BIZ kWh ENTRY'!BW64</f>
        <v>0</v>
      </c>
      <c r="J64" s="64">
        <f>'BIZ kWh ENTRY'!J64+'BIZ kWh ENTRY'!AF64+'BIZ kWh ENTRY'!BB64+'BIZ kWh ENTRY'!BX64</f>
        <v>0</v>
      </c>
      <c r="K64" s="64">
        <f>'BIZ kWh ENTRY'!K64+'BIZ kWh ENTRY'!AG64+'BIZ kWh ENTRY'!BC64+'BIZ kWh ENTRY'!BY64</f>
        <v>0</v>
      </c>
      <c r="L64" s="64">
        <f>'BIZ kWh ENTRY'!L64+'BIZ kWh ENTRY'!AH64+'BIZ kWh ENTRY'!BD64+'BIZ kWh ENTRY'!BZ64</f>
        <v>0</v>
      </c>
      <c r="M64" s="64">
        <f>'BIZ kWh ENTRY'!M64+'BIZ kWh ENTRY'!AI64+'BIZ kWh ENTRY'!BE64+'BIZ kWh ENTRY'!CA64</f>
        <v>0</v>
      </c>
      <c r="N64" s="376">
        <f>'BIZ kWh ENTRY'!N64+'BIZ kWh ENTRY'!AJ64+'BIZ kWh ENTRY'!BF64+'BIZ kWh ENTRY'!CB64</f>
        <v>0</v>
      </c>
      <c r="O64" s="376">
        <f>'BIZ kWh ENTRY'!O64+'BIZ kWh ENTRY'!AK64+'BIZ kWh ENTRY'!BG64+'BIZ kWh ENTRY'!CC64</f>
        <v>0</v>
      </c>
      <c r="P64" s="376">
        <f>'BIZ kWh ENTRY'!P64+'BIZ kWh ENTRY'!AL64+'BIZ kWh ENTRY'!BH64+'BIZ kWh ENTRY'!CD64</f>
        <v>0</v>
      </c>
      <c r="Q64" s="376">
        <f>'BIZ kWh ENTRY'!Q64+'BIZ kWh ENTRY'!AM64+'BIZ kWh ENTRY'!BI64+'BIZ kWh ENTRY'!CE64</f>
        <v>0</v>
      </c>
      <c r="R64" s="376">
        <f>'BIZ kWh ENTRY'!R64+'BIZ kWh ENTRY'!AN64+'BIZ kWh ENTRY'!BJ64+'BIZ kWh ENTRY'!CF64</f>
        <v>0</v>
      </c>
      <c r="S64" s="376">
        <f>'BIZ kWh ENTRY'!S64+'BIZ kWh ENTRY'!AO64+'BIZ kWh ENTRY'!BK64+'BIZ kWh ENTRY'!CG64</f>
        <v>0</v>
      </c>
      <c r="T64" s="376">
        <f>'BIZ kWh ENTRY'!T64+'BIZ kWh ENTRY'!AP64+'BIZ kWh ENTRY'!BL64+'BIZ kWh ENTRY'!CH64</f>
        <v>0</v>
      </c>
      <c r="U64" s="434">
        <f t="shared" si="9"/>
        <v>0</v>
      </c>
      <c r="V64" s="400">
        <f>SUM(U52:U64)</f>
        <v>0</v>
      </c>
    </row>
    <row r="65" spans="1:22" ht="15.95" customHeight="1" thickBot="1" x14ac:dyDescent="0.3">
      <c r="A65" s="54"/>
      <c r="B65" s="47" t="s">
        <v>41</v>
      </c>
      <c r="C65" s="152">
        <f>SUM(C52:C64)</f>
        <v>0</v>
      </c>
      <c r="D65" s="152">
        <f t="shared" ref="D65:T65" si="10">SUM(D52:D64)</f>
        <v>0</v>
      </c>
      <c r="E65" s="152">
        <f t="shared" si="10"/>
        <v>0</v>
      </c>
      <c r="F65" s="152">
        <f t="shared" si="10"/>
        <v>0</v>
      </c>
      <c r="G65" s="152">
        <f t="shared" si="10"/>
        <v>0</v>
      </c>
      <c r="H65" s="152">
        <f t="shared" si="10"/>
        <v>0</v>
      </c>
      <c r="I65" s="152">
        <f t="shared" si="10"/>
        <v>0</v>
      </c>
      <c r="J65" s="152">
        <f t="shared" si="10"/>
        <v>0</v>
      </c>
      <c r="K65" s="152">
        <f t="shared" si="10"/>
        <v>0</v>
      </c>
      <c r="L65" s="152">
        <f t="shared" si="10"/>
        <v>0</v>
      </c>
      <c r="M65" s="152">
        <f t="shared" si="10"/>
        <v>0</v>
      </c>
      <c r="N65" s="387">
        <f t="shared" si="10"/>
        <v>0</v>
      </c>
      <c r="O65" s="387">
        <f t="shared" si="10"/>
        <v>0</v>
      </c>
      <c r="P65" s="387">
        <f t="shared" si="10"/>
        <v>0</v>
      </c>
      <c r="Q65" s="387">
        <f t="shared" si="10"/>
        <v>0</v>
      </c>
      <c r="R65" s="387">
        <f t="shared" si="10"/>
        <v>0</v>
      </c>
      <c r="S65" s="387">
        <f t="shared" si="10"/>
        <v>0</v>
      </c>
      <c r="T65" s="387">
        <f t="shared" si="10"/>
        <v>0</v>
      </c>
      <c r="U65" s="435">
        <f t="shared" si="9"/>
        <v>0</v>
      </c>
      <c r="V65" s="389" t="str">
        <f>IF(U65=V64,"ok","ERROR")</f>
        <v>ok</v>
      </c>
    </row>
    <row r="66" spans="1:22" ht="15.95" customHeight="1" x14ac:dyDescent="0.25">
      <c r="A66" s="54"/>
    </row>
    <row r="67" spans="1:22" ht="15.95" customHeight="1" x14ac:dyDescent="0.25">
      <c r="A67" s="436"/>
      <c r="B67" s="393"/>
      <c r="C67" s="393"/>
      <c r="D67" s="393"/>
      <c r="E67" s="393"/>
      <c r="F67" s="393"/>
      <c r="G67" s="393"/>
      <c r="H67" s="393"/>
      <c r="I67" s="393"/>
      <c r="J67" s="393"/>
      <c r="K67" s="393"/>
      <c r="L67" s="393"/>
      <c r="M67" s="393"/>
      <c r="N67" s="393"/>
      <c r="O67" s="393"/>
      <c r="P67" s="393"/>
      <c r="Q67" s="393"/>
      <c r="R67" s="393"/>
      <c r="S67" s="393"/>
      <c r="T67" s="393"/>
      <c r="U67" s="393"/>
      <c r="V67" s="395"/>
    </row>
    <row r="68" spans="1:22" ht="15.95" customHeight="1" thickBot="1" x14ac:dyDescent="0.3">
      <c r="A68" s="54"/>
    </row>
    <row r="69" spans="1:22" ht="15.95" customHeight="1" thickBot="1" x14ac:dyDescent="0.3">
      <c r="A69" s="396" t="s">
        <v>251</v>
      </c>
      <c r="B69" s="181" t="s">
        <v>34</v>
      </c>
      <c r="C69" s="368">
        <f>C$3</f>
        <v>46023</v>
      </c>
      <c r="D69" s="368">
        <f t="shared" ref="D69:T69" si="11">D$3</f>
        <v>46054</v>
      </c>
      <c r="E69" s="368">
        <f t="shared" si="11"/>
        <v>46082</v>
      </c>
      <c r="F69" s="368">
        <f t="shared" si="11"/>
        <v>46113</v>
      </c>
      <c r="G69" s="368">
        <f t="shared" si="11"/>
        <v>46143</v>
      </c>
      <c r="H69" s="368">
        <f t="shared" si="11"/>
        <v>46174</v>
      </c>
      <c r="I69" s="368">
        <f t="shared" si="11"/>
        <v>46204</v>
      </c>
      <c r="J69" s="368">
        <f t="shared" si="11"/>
        <v>46235</v>
      </c>
      <c r="K69" s="368">
        <f t="shared" si="11"/>
        <v>46266</v>
      </c>
      <c r="L69" s="368">
        <f t="shared" si="11"/>
        <v>46296</v>
      </c>
      <c r="M69" s="368">
        <f t="shared" si="11"/>
        <v>46327</v>
      </c>
      <c r="N69" s="369">
        <f t="shared" si="11"/>
        <v>46357</v>
      </c>
      <c r="O69" s="369">
        <f t="shared" si="11"/>
        <v>46388</v>
      </c>
      <c r="P69" s="369">
        <f t="shared" si="11"/>
        <v>46419</v>
      </c>
      <c r="Q69" s="369">
        <f t="shared" si="11"/>
        <v>46447</v>
      </c>
      <c r="R69" s="369">
        <f t="shared" si="11"/>
        <v>46478</v>
      </c>
      <c r="S69" s="369">
        <f t="shared" si="11"/>
        <v>46508</v>
      </c>
      <c r="T69" s="369">
        <f t="shared" si="11"/>
        <v>46539</v>
      </c>
      <c r="U69" s="432" t="s">
        <v>32</v>
      </c>
    </row>
    <row r="70" spans="1:22" ht="15.95" customHeight="1" x14ac:dyDescent="0.25">
      <c r="A70" s="700" t="s">
        <v>252</v>
      </c>
      <c r="B70" s="437" t="s">
        <v>57</v>
      </c>
      <c r="C70" s="51">
        <f>C20</f>
        <v>0</v>
      </c>
      <c r="D70" s="185">
        <f t="shared" ref="D70:T70" si="12">D20</f>
        <v>0</v>
      </c>
      <c r="E70" s="185">
        <f t="shared" si="12"/>
        <v>0</v>
      </c>
      <c r="F70" s="185">
        <f t="shared" si="12"/>
        <v>0</v>
      </c>
      <c r="G70" s="185">
        <f t="shared" si="12"/>
        <v>255291.71326185687</v>
      </c>
      <c r="H70" s="185">
        <f t="shared" si="12"/>
        <v>844955.63717864174</v>
      </c>
      <c r="I70" s="185">
        <f t="shared" si="12"/>
        <v>0</v>
      </c>
      <c r="J70" s="185">
        <f t="shared" si="12"/>
        <v>0</v>
      </c>
      <c r="K70" s="185">
        <f t="shared" si="12"/>
        <v>0</v>
      </c>
      <c r="L70" s="185">
        <f t="shared" si="12"/>
        <v>649351.61086777493</v>
      </c>
      <c r="M70" s="185">
        <f t="shared" si="12"/>
        <v>69425.544302996917</v>
      </c>
      <c r="N70" s="373">
        <f t="shared" si="12"/>
        <v>862967.82895498839</v>
      </c>
      <c r="O70" s="373">
        <f t="shared" si="12"/>
        <v>0</v>
      </c>
      <c r="P70" s="373">
        <f t="shared" si="12"/>
        <v>0</v>
      </c>
      <c r="Q70" s="373">
        <f t="shared" si="12"/>
        <v>0</v>
      </c>
      <c r="R70" s="373">
        <f t="shared" si="12"/>
        <v>0</v>
      </c>
      <c r="S70" s="373">
        <f t="shared" si="12"/>
        <v>0</v>
      </c>
      <c r="T70" s="373">
        <f t="shared" si="12"/>
        <v>0</v>
      </c>
      <c r="U70" s="433">
        <f t="shared" ref="U70:U83" si="13">SUM(C70:T70)</f>
        <v>2681992.3345662588</v>
      </c>
    </row>
    <row r="71" spans="1:22" ht="15.95" customHeight="1" x14ac:dyDescent="0.25">
      <c r="A71" s="701"/>
      <c r="B71" s="438" t="s">
        <v>56</v>
      </c>
      <c r="C71" s="2">
        <f t="shared" ref="C71:T82" si="14">C21</f>
        <v>0</v>
      </c>
      <c r="D71" s="64">
        <f t="shared" si="14"/>
        <v>0</v>
      </c>
      <c r="E71" s="64">
        <f t="shared" si="14"/>
        <v>0</v>
      </c>
      <c r="F71" s="64">
        <f t="shared" si="14"/>
        <v>0</v>
      </c>
      <c r="G71" s="64">
        <f t="shared" si="14"/>
        <v>0</v>
      </c>
      <c r="H71" s="64">
        <f t="shared" si="14"/>
        <v>0</v>
      </c>
      <c r="I71" s="64">
        <f t="shared" si="14"/>
        <v>0</v>
      </c>
      <c r="J71" s="64">
        <f t="shared" si="14"/>
        <v>0</v>
      </c>
      <c r="K71" s="64">
        <f t="shared" si="14"/>
        <v>0</v>
      </c>
      <c r="L71" s="64">
        <f t="shared" si="14"/>
        <v>0</v>
      </c>
      <c r="M71" s="64">
        <f t="shared" si="14"/>
        <v>0</v>
      </c>
      <c r="N71" s="376">
        <f t="shared" si="14"/>
        <v>0</v>
      </c>
      <c r="O71" s="376">
        <f t="shared" si="14"/>
        <v>0</v>
      </c>
      <c r="P71" s="376">
        <f t="shared" si="14"/>
        <v>0</v>
      </c>
      <c r="Q71" s="376">
        <f t="shared" si="14"/>
        <v>0</v>
      </c>
      <c r="R71" s="376">
        <f t="shared" si="14"/>
        <v>0</v>
      </c>
      <c r="S71" s="376">
        <f t="shared" si="14"/>
        <v>0</v>
      </c>
      <c r="T71" s="376">
        <f t="shared" si="14"/>
        <v>0</v>
      </c>
      <c r="U71" s="434">
        <f t="shared" si="13"/>
        <v>0</v>
      </c>
    </row>
    <row r="72" spans="1:22" ht="15.95" customHeight="1" x14ac:dyDescent="0.25">
      <c r="A72" s="701"/>
      <c r="B72" s="438" t="s">
        <v>55</v>
      </c>
      <c r="C72" s="2">
        <f t="shared" si="14"/>
        <v>0</v>
      </c>
      <c r="D72" s="64">
        <f t="shared" si="14"/>
        <v>0</v>
      </c>
      <c r="E72" s="64">
        <f t="shared" si="14"/>
        <v>83273.608988555497</v>
      </c>
      <c r="F72" s="64">
        <f t="shared" si="14"/>
        <v>0</v>
      </c>
      <c r="G72" s="64">
        <f t="shared" si="14"/>
        <v>0</v>
      </c>
      <c r="H72" s="64">
        <f t="shared" si="14"/>
        <v>0</v>
      </c>
      <c r="I72" s="64">
        <f t="shared" si="14"/>
        <v>0</v>
      </c>
      <c r="J72" s="64">
        <f t="shared" si="14"/>
        <v>0</v>
      </c>
      <c r="K72" s="64">
        <f t="shared" si="14"/>
        <v>0</v>
      </c>
      <c r="L72" s="64">
        <f t="shared" si="14"/>
        <v>0</v>
      </c>
      <c r="M72" s="64">
        <f t="shared" si="14"/>
        <v>3304.3661764535955</v>
      </c>
      <c r="N72" s="376">
        <f t="shared" si="14"/>
        <v>41073.667250216444</v>
      </c>
      <c r="O72" s="376">
        <f t="shared" si="14"/>
        <v>0</v>
      </c>
      <c r="P72" s="376">
        <f t="shared" si="14"/>
        <v>0</v>
      </c>
      <c r="Q72" s="376">
        <f t="shared" si="14"/>
        <v>0</v>
      </c>
      <c r="R72" s="376">
        <f t="shared" si="14"/>
        <v>0</v>
      </c>
      <c r="S72" s="376">
        <f t="shared" si="14"/>
        <v>0</v>
      </c>
      <c r="T72" s="376">
        <f t="shared" si="14"/>
        <v>0</v>
      </c>
      <c r="U72" s="434">
        <f t="shared" si="13"/>
        <v>127651.64241522553</v>
      </c>
    </row>
    <row r="73" spans="1:22" ht="15.95" customHeight="1" x14ac:dyDescent="0.25">
      <c r="A73" s="701"/>
      <c r="B73" s="438" t="s">
        <v>54</v>
      </c>
      <c r="C73" s="2">
        <f t="shared" si="14"/>
        <v>0</v>
      </c>
      <c r="D73" s="64">
        <f t="shared" si="14"/>
        <v>0</v>
      </c>
      <c r="E73" s="64">
        <f t="shared" si="14"/>
        <v>923823.17212159513</v>
      </c>
      <c r="F73" s="64">
        <f t="shared" si="14"/>
        <v>94843.686946190224</v>
      </c>
      <c r="G73" s="64">
        <f t="shared" si="14"/>
        <v>753585.48684120295</v>
      </c>
      <c r="H73" s="64">
        <f t="shared" si="14"/>
        <v>1118276.4075529443</v>
      </c>
      <c r="I73" s="64">
        <f t="shared" si="14"/>
        <v>591460.21588734258</v>
      </c>
      <c r="J73" s="64">
        <f t="shared" si="14"/>
        <v>1566404.9580222759</v>
      </c>
      <c r="K73" s="64">
        <f t="shared" si="14"/>
        <v>484444.60058101109</v>
      </c>
      <c r="L73" s="64">
        <f t="shared" si="14"/>
        <v>1270815.7227552349</v>
      </c>
      <c r="M73" s="64">
        <f t="shared" si="14"/>
        <v>269974.66851008334</v>
      </c>
      <c r="N73" s="376">
        <f t="shared" si="14"/>
        <v>3355817.4573351126</v>
      </c>
      <c r="O73" s="376">
        <f t="shared" si="14"/>
        <v>0</v>
      </c>
      <c r="P73" s="376">
        <f t="shared" si="14"/>
        <v>0</v>
      </c>
      <c r="Q73" s="376">
        <f t="shared" si="14"/>
        <v>0</v>
      </c>
      <c r="R73" s="376">
        <f t="shared" si="14"/>
        <v>0</v>
      </c>
      <c r="S73" s="376">
        <f t="shared" si="14"/>
        <v>0</v>
      </c>
      <c r="T73" s="376">
        <f t="shared" si="14"/>
        <v>0</v>
      </c>
      <c r="U73" s="434">
        <f t="shared" si="13"/>
        <v>10429446.376552992</v>
      </c>
    </row>
    <row r="74" spans="1:22" ht="15.95" customHeight="1" x14ac:dyDescent="0.25">
      <c r="A74" s="701"/>
      <c r="B74" s="438" t="s">
        <v>53</v>
      </c>
      <c r="C74" s="2">
        <f t="shared" si="14"/>
        <v>0</v>
      </c>
      <c r="D74" s="64">
        <f t="shared" si="14"/>
        <v>0</v>
      </c>
      <c r="E74" s="64">
        <f t="shared" si="14"/>
        <v>0</v>
      </c>
      <c r="F74" s="64">
        <f t="shared" si="14"/>
        <v>0</v>
      </c>
      <c r="G74" s="64">
        <f t="shared" si="14"/>
        <v>0</v>
      </c>
      <c r="H74" s="64">
        <f t="shared" si="14"/>
        <v>0</v>
      </c>
      <c r="I74" s="64">
        <f t="shared" si="14"/>
        <v>0</v>
      </c>
      <c r="J74" s="64">
        <f t="shared" si="14"/>
        <v>0</v>
      </c>
      <c r="K74" s="64">
        <f t="shared" si="14"/>
        <v>0</v>
      </c>
      <c r="L74" s="64">
        <f t="shared" si="14"/>
        <v>0</v>
      </c>
      <c r="M74" s="64">
        <f t="shared" si="14"/>
        <v>0</v>
      </c>
      <c r="N74" s="376">
        <f t="shared" si="14"/>
        <v>0</v>
      </c>
      <c r="O74" s="376">
        <f t="shared" si="14"/>
        <v>0</v>
      </c>
      <c r="P74" s="376">
        <f t="shared" si="14"/>
        <v>0</v>
      </c>
      <c r="Q74" s="376">
        <f t="shared" si="14"/>
        <v>0</v>
      </c>
      <c r="R74" s="376">
        <f t="shared" si="14"/>
        <v>0</v>
      </c>
      <c r="S74" s="376">
        <f t="shared" si="14"/>
        <v>0</v>
      </c>
      <c r="T74" s="376">
        <f t="shared" si="14"/>
        <v>0</v>
      </c>
      <c r="U74" s="434">
        <f t="shared" si="13"/>
        <v>0</v>
      </c>
    </row>
    <row r="75" spans="1:22" ht="15.95" customHeight="1" x14ac:dyDescent="0.25">
      <c r="A75" s="701"/>
      <c r="B75" s="438" t="s">
        <v>52</v>
      </c>
      <c r="C75" s="2">
        <f t="shared" si="14"/>
        <v>0</v>
      </c>
      <c r="D75" s="64">
        <f t="shared" si="14"/>
        <v>0</v>
      </c>
      <c r="E75" s="64">
        <f t="shared" si="14"/>
        <v>0</v>
      </c>
      <c r="F75" s="64">
        <f t="shared" si="14"/>
        <v>0</v>
      </c>
      <c r="G75" s="64">
        <f t="shared" si="14"/>
        <v>0</v>
      </c>
      <c r="H75" s="64">
        <f t="shared" si="14"/>
        <v>0</v>
      </c>
      <c r="I75" s="64">
        <f t="shared" si="14"/>
        <v>0</v>
      </c>
      <c r="J75" s="64">
        <f t="shared" si="14"/>
        <v>0</v>
      </c>
      <c r="K75" s="64">
        <f t="shared" si="14"/>
        <v>0</v>
      </c>
      <c r="L75" s="64">
        <f t="shared" si="14"/>
        <v>0</v>
      </c>
      <c r="M75" s="64">
        <f t="shared" si="14"/>
        <v>0</v>
      </c>
      <c r="N75" s="376">
        <f t="shared" si="14"/>
        <v>0</v>
      </c>
      <c r="O75" s="376">
        <f t="shared" si="14"/>
        <v>0</v>
      </c>
      <c r="P75" s="376">
        <f t="shared" si="14"/>
        <v>0</v>
      </c>
      <c r="Q75" s="376">
        <f t="shared" si="14"/>
        <v>0</v>
      </c>
      <c r="R75" s="376">
        <f t="shared" si="14"/>
        <v>0</v>
      </c>
      <c r="S75" s="376">
        <f t="shared" si="14"/>
        <v>0</v>
      </c>
      <c r="T75" s="376">
        <f t="shared" si="14"/>
        <v>0</v>
      </c>
      <c r="U75" s="434">
        <f t="shared" si="13"/>
        <v>0</v>
      </c>
    </row>
    <row r="76" spans="1:22" ht="15.95" customHeight="1" x14ac:dyDescent="0.25">
      <c r="A76" s="701"/>
      <c r="B76" s="438" t="s">
        <v>51</v>
      </c>
      <c r="C76" s="2">
        <f t="shared" si="14"/>
        <v>0</v>
      </c>
      <c r="D76" s="64">
        <f t="shared" si="14"/>
        <v>0</v>
      </c>
      <c r="E76" s="64">
        <f t="shared" si="14"/>
        <v>181256.17726474087</v>
      </c>
      <c r="F76" s="64">
        <f t="shared" si="14"/>
        <v>197430.74148858417</v>
      </c>
      <c r="G76" s="64">
        <f t="shared" si="14"/>
        <v>106884.66324073111</v>
      </c>
      <c r="H76" s="64">
        <f t="shared" si="14"/>
        <v>2459459.6857203492</v>
      </c>
      <c r="I76" s="64">
        <f t="shared" si="14"/>
        <v>3923532.8795907451</v>
      </c>
      <c r="J76" s="64">
        <f t="shared" si="14"/>
        <v>1655915.3244785625</v>
      </c>
      <c r="K76" s="64">
        <f t="shared" si="14"/>
        <v>1018400.9866921727</v>
      </c>
      <c r="L76" s="64">
        <f t="shared" si="14"/>
        <v>1372778.4401767873</v>
      </c>
      <c r="M76" s="64">
        <f t="shared" si="14"/>
        <v>433142.43848095613</v>
      </c>
      <c r="N76" s="376">
        <f t="shared" si="14"/>
        <v>5384012.3763789479</v>
      </c>
      <c r="O76" s="376">
        <f t="shared" si="14"/>
        <v>0</v>
      </c>
      <c r="P76" s="376">
        <f t="shared" si="14"/>
        <v>0</v>
      </c>
      <c r="Q76" s="376">
        <f t="shared" si="14"/>
        <v>0</v>
      </c>
      <c r="R76" s="376">
        <f t="shared" si="14"/>
        <v>0</v>
      </c>
      <c r="S76" s="376">
        <f t="shared" si="14"/>
        <v>0</v>
      </c>
      <c r="T76" s="376">
        <f t="shared" si="14"/>
        <v>0</v>
      </c>
      <c r="U76" s="434">
        <f t="shared" si="13"/>
        <v>16732813.713512577</v>
      </c>
    </row>
    <row r="77" spans="1:22" ht="15.95" customHeight="1" x14ac:dyDescent="0.25">
      <c r="A77" s="701"/>
      <c r="B77" s="438" t="s">
        <v>50</v>
      </c>
      <c r="C77" s="2">
        <f t="shared" si="14"/>
        <v>0</v>
      </c>
      <c r="D77" s="64">
        <f t="shared" si="14"/>
        <v>0</v>
      </c>
      <c r="E77" s="64">
        <f t="shared" si="14"/>
        <v>0</v>
      </c>
      <c r="F77" s="64">
        <f t="shared" si="14"/>
        <v>0</v>
      </c>
      <c r="G77" s="64">
        <f t="shared" si="14"/>
        <v>0</v>
      </c>
      <c r="H77" s="64">
        <f t="shared" si="14"/>
        <v>0</v>
      </c>
      <c r="I77" s="64">
        <f t="shared" si="14"/>
        <v>0</v>
      </c>
      <c r="J77" s="64">
        <f t="shared" si="14"/>
        <v>0</v>
      </c>
      <c r="K77" s="64">
        <f t="shared" si="14"/>
        <v>0</v>
      </c>
      <c r="L77" s="64">
        <f t="shared" si="14"/>
        <v>93856.916835707161</v>
      </c>
      <c r="M77" s="64">
        <f t="shared" si="14"/>
        <v>3724.3206483431231</v>
      </c>
      <c r="N77" s="376">
        <f t="shared" si="14"/>
        <v>46293.751622688556</v>
      </c>
      <c r="O77" s="376">
        <f t="shared" si="14"/>
        <v>0</v>
      </c>
      <c r="P77" s="376">
        <f t="shared" si="14"/>
        <v>0</v>
      </c>
      <c r="Q77" s="376">
        <f t="shared" si="14"/>
        <v>0</v>
      </c>
      <c r="R77" s="376">
        <f t="shared" si="14"/>
        <v>0</v>
      </c>
      <c r="S77" s="376">
        <f t="shared" si="14"/>
        <v>0</v>
      </c>
      <c r="T77" s="376">
        <f t="shared" si="14"/>
        <v>0</v>
      </c>
      <c r="U77" s="434">
        <f t="shared" si="13"/>
        <v>143874.98910673885</v>
      </c>
    </row>
    <row r="78" spans="1:22" ht="15.95" customHeight="1" x14ac:dyDescent="0.25">
      <c r="A78" s="701"/>
      <c r="B78" s="438" t="s">
        <v>49</v>
      </c>
      <c r="C78" s="2">
        <f t="shared" si="14"/>
        <v>0</v>
      </c>
      <c r="D78" s="64">
        <f t="shared" si="14"/>
        <v>0</v>
      </c>
      <c r="E78" s="64">
        <f t="shared" si="14"/>
        <v>0</v>
      </c>
      <c r="F78" s="64">
        <f t="shared" si="14"/>
        <v>0</v>
      </c>
      <c r="G78" s="64">
        <f t="shared" si="14"/>
        <v>243158.14459769963</v>
      </c>
      <c r="H78" s="64">
        <f t="shared" si="14"/>
        <v>0</v>
      </c>
      <c r="I78" s="64">
        <f t="shared" si="14"/>
        <v>0</v>
      </c>
      <c r="J78" s="64">
        <f t="shared" si="14"/>
        <v>0</v>
      </c>
      <c r="K78" s="64">
        <f t="shared" si="14"/>
        <v>0</v>
      </c>
      <c r="L78" s="64">
        <f t="shared" si="14"/>
        <v>0</v>
      </c>
      <c r="M78" s="64">
        <f t="shared" si="14"/>
        <v>9648.717742595687</v>
      </c>
      <c r="N78" s="376">
        <f t="shared" si="14"/>
        <v>119934.71691323626</v>
      </c>
      <c r="O78" s="376">
        <f t="shared" si="14"/>
        <v>0</v>
      </c>
      <c r="P78" s="376">
        <f t="shared" si="14"/>
        <v>0</v>
      </c>
      <c r="Q78" s="376">
        <f t="shared" si="14"/>
        <v>0</v>
      </c>
      <c r="R78" s="376">
        <f t="shared" si="14"/>
        <v>0</v>
      </c>
      <c r="S78" s="376">
        <f t="shared" si="14"/>
        <v>0</v>
      </c>
      <c r="T78" s="376">
        <f t="shared" si="14"/>
        <v>0</v>
      </c>
      <c r="U78" s="434">
        <f t="shared" si="13"/>
        <v>372741.57925353158</v>
      </c>
    </row>
    <row r="79" spans="1:22" ht="15.95" customHeight="1" x14ac:dyDescent="0.25">
      <c r="A79" s="701"/>
      <c r="B79" s="438" t="s">
        <v>48</v>
      </c>
      <c r="C79" s="2">
        <f t="shared" si="14"/>
        <v>0</v>
      </c>
      <c r="D79" s="64">
        <f t="shared" si="14"/>
        <v>0</v>
      </c>
      <c r="E79" s="64">
        <f t="shared" si="14"/>
        <v>0</v>
      </c>
      <c r="F79" s="64">
        <f t="shared" si="14"/>
        <v>0</v>
      </c>
      <c r="G79" s="64">
        <f t="shared" si="14"/>
        <v>217687.30646437226</v>
      </c>
      <c r="H79" s="64">
        <f t="shared" si="14"/>
        <v>0</v>
      </c>
      <c r="I79" s="64">
        <f t="shared" si="14"/>
        <v>451678.80647005077</v>
      </c>
      <c r="J79" s="64">
        <f t="shared" si="14"/>
        <v>0</v>
      </c>
      <c r="K79" s="64">
        <f t="shared" si="14"/>
        <v>0</v>
      </c>
      <c r="L79" s="64">
        <f t="shared" si="14"/>
        <v>274433.20155783632</v>
      </c>
      <c r="M79" s="64">
        <f t="shared" si="14"/>
        <v>37450.74303909317</v>
      </c>
      <c r="N79" s="376">
        <f t="shared" si="14"/>
        <v>465517.22046495008</v>
      </c>
      <c r="O79" s="376">
        <f t="shared" si="14"/>
        <v>0</v>
      </c>
      <c r="P79" s="376">
        <f t="shared" si="14"/>
        <v>0</v>
      </c>
      <c r="Q79" s="376">
        <f t="shared" si="14"/>
        <v>0</v>
      </c>
      <c r="R79" s="376">
        <f t="shared" si="14"/>
        <v>0</v>
      </c>
      <c r="S79" s="376">
        <f t="shared" si="14"/>
        <v>0</v>
      </c>
      <c r="T79" s="376">
        <f t="shared" si="14"/>
        <v>0</v>
      </c>
      <c r="U79" s="434">
        <f t="shared" si="13"/>
        <v>1446767.2779963026</v>
      </c>
    </row>
    <row r="80" spans="1:22" ht="15.95" customHeight="1" x14ac:dyDescent="0.25">
      <c r="A80" s="701"/>
      <c r="B80" s="438" t="s">
        <v>47</v>
      </c>
      <c r="C80" s="2">
        <f t="shared" si="14"/>
        <v>0</v>
      </c>
      <c r="D80" s="64">
        <f t="shared" si="14"/>
        <v>0</v>
      </c>
      <c r="E80" s="64">
        <f t="shared" si="14"/>
        <v>0</v>
      </c>
      <c r="F80" s="64">
        <f t="shared" si="14"/>
        <v>50375.540063857487</v>
      </c>
      <c r="G80" s="64">
        <f t="shared" si="14"/>
        <v>1926148.8007002277</v>
      </c>
      <c r="H80" s="64">
        <f t="shared" si="14"/>
        <v>0</v>
      </c>
      <c r="I80" s="64">
        <f t="shared" si="14"/>
        <v>0</v>
      </c>
      <c r="J80" s="64">
        <f t="shared" si="14"/>
        <v>412149.80113268294</v>
      </c>
      <c r="K80" s="64">
        <f t="shared" si="14"/>
        <v>0</v>
      </c>
      <c r="L80" s="64">
        <f t="shared" si="14"/>
        <v>0</v>
      </c>
      <c r="M80" s="64">
        <f t="shared" si="14"/>
        <v>94784.579855759104</v>
      </c>
      <c r="N80" s="376">
        <f t="shared" si="14"/>
        <v>1178183.6774595405</v>
      </c>
      <c r="O80" s="376">
        <f t="shared" si="14"/>
        <v>0</v>
      </c>
      <c r="P80" s="376">
        <f t="shared" si="14"/>
        <v>0</v>
      </c>
      <c r="Q80" s="376">
        <f t="shared" si="14"/>
        <v>0</v>
      </c>
      <c r="R80" s="376">
        <f t="shared" si="14"/>
        <v>0</v>
      </c>
      <c r="S80" s="376">
        <f t="shared" si="14"/>
        <v>0</v>
      </c>
      <c r="T80" s="376">
        <f t="shared" si="14"/>
        <v>0</v>
      </c>
      <c r="U80" s="434">
        <f t="shared" si="13"/>
        <v>3661642.3992120679</v>
      </c>
    </row>
    <row r="81" spans="1:22" ht="15.95" customHeight="1" x14ac:dyDescent="0.25">
      <c r="A81" s="701"/>
      <c r="B81" s="438" t="s">
        <v>46</v>
      </c>
      <c r="C81" s="2">
        <f t="shared" si="14"/>
        <v>0</v>
      </c>
      <c r="D81" s="64">
        <f t="shared" si="14"/>
        <v>0</v>
      </c>
      <c r="E81" s="64">
        <f t="shared" si="14"/>
        <v>948205.38853786141</v>
      </c>
      <c r="F81" s="64">
        <f t="shared" si="14"/>
        <v>0</v>
      </c>
      <c r="G81" s="64">
        <f t="shared" si="14"/>
        <v>5388.8759116730225</v>
      </c>
      <c r="H81" s="64">
        <f t="shared" si="14"/>
        <v>13437.798327610759</v>
      </c>
      <c r="I81" s="64">
        <f t="shared" si="14"/>
        <v>1812949.3378516599</v>
      </c>
      <c r="J81" s="64">
        <f t="shared" si="14"/>
        <v>0</v>
      </c>
      <c r="K81" s="64">
        <f t="shared" si="14"/>
        <v>0</v>
      </c>
      <c r="L81" s="64">
        <f t="shared" si="14"/>
        <v>0</v>
      </c>
      <c r="M81" s="64">
        <f t="shared" si="14"/>
        <v>110311.97786408392</v>
      </c>
      <c r="N81" s="376">
        <f t="shared" si="14"/>
        <v>1371191.0940104781</v>
      </c>
      <c r="O81" s="376">
        <f t="shared" si="14"/>
        <v>0</v>
      </c>
      <c r="P81" s="376">
        <f t="shared" si="14"/>
        <v>0</v>
      </c>
      <c r="Q81" s="376">
        <f t="shared" si="14"/>
        <v>0</v>
      </c>
      <c r="R81" s="376">
        <f t="shared" si="14"/>
        <v>0</v>
      </c>
      <c r="S81" s="376">
        <f t="shared" si="14"/>
        <v>0</v>
      </c>
      <c r="T81" s="376">
        <f t="shared" si="14"/>
        <v>0</v>
      </c>
      <c r="U81" s="434">
        <f t="shared" si="13"/>
        <v>4261484.4725033669</v>
      </c>
    </row>
    <row r="82" spans="1:22" ht="15.95" customHeight="1" thickBot="1" x14ac:dyDescent="0.3">
      <c r="A82" s="702"/>
      <c r="B82" s="438" t="s">
        <v>45</v>
      </c>
      <c r="C82" s="2">
        <f t="shared" si="14"/>
        <v>0</v>
      </c>
      <c r="D82" s="64">
        <f t="shared" si="14"/>
        <v>0</v>
      </c>
      <c r="E82" s="64">
        <f t="shared" si="14"/>
        <v>0</v>
      </c>
      <c r="F82" s="64">
        <f t="shared" si="14"/>
        <v>0</v>
      </c>
      <c r="G82" s="64">
        <f t="shared" si="14"/>
        <v>0</v>
      </c>
      <c r="H82" s="64">
        <f t="shared" si="14"/>
        <v>0</v>
      </c>
      <c r="I82" s="64">
        <f t="shared" si="14"/>
        <v>0</v>
      </c>
      <c r="J82" s="64">
        <f t="shared" si="14"/>
        <v>0</v>
      </c>
      <c r="K82" s="64">
        <f t="shared" si="14"/>
        <v>0</v>
      </c>
      <c r="L82" s="64">
        <f t="shared" si="14"/>
        <v>0</v>
      </c>
      <c r="M82" s="64">
        <f t="shared" si="14"/>
        <v>0</v>
      </c>
      <c r="N82" s="376">
        <f t="shared" si="14"/>
        <v>0</v>
      </c>
      <c r="O82" s="376">
        <f t="shared" si="14"/>
        <v>0</v>
      </c>
      <c r="P82" s="376">
        <f t="shared" si="14"/>
        <v>0</v>
      </c>
      <c r="Q82" s="376">
        <f t="shared" si="14"/>
        <v>0</v>
      </c>
      <c r="R82" s="376">
        <f t="shared" si="14"/>
        <v>0</v>
      </c>
      <c r="S82" s="376">
        <f t="shared" si="14"/>
        <v>0</v>
      </c>
      <c r="T82" s="376">
        <f t="shared" si="14"/>
        <v>0</v>
      </c>
      <c r="U82" s="434">
        <f t="shared" si="13"/>
        <v>0</v>
      </c>
      <c r="V82" s="400">
        <f>SUM(U70:U82)</f>
        <v>39858414.785119057</v>
      </c>
    </row>
    <row r="83" spans="1:22" ht="15.95" customHeight="1" thickBot="1" x14ac:dyDescent="0.3">
      <c r="A83"/>
      <c r="B83" s="47" t="s">
        <v>41</v>
      </c>
      <c r="C83" s="152">
        <f>SUM(C70:C82)</f>
        <v>0</v>
      </c>
      <c r="D83" s="152">
        <f t="shared" ref="D83:T83" si="15">SUM(D70:D82)</f>
        <v>0</v>
      </c>
      <c r="E83" s="152">
        <f t="shared" si="15"/>
        <v>2136558.3469127528</v>
      </c>
      <c r="F83" s="152">
        <f t="shared" si="15"/>
        <v>342649.9684986319</v>
      </c>
      <c r="G83" s="152">
        <f t="shared" si="15"/>
        <v>3508144.991017764</v>
      </c>
      <c r="H83" s="152">
        <f t="shared" si="15"/>
        <v>4436129.5287795458</v>
      </c>
      <c r="I83" s="152">
        <f t="shared" si="15"/>
        <v>6779621.2397997975</v>
      </c>
      <c r="J83" s="152">
        <f t="shared" si="15"/>
        <v>3634470.0836335216</v>
      </c>
      <c r="K83" s="152">
        <f t="shared" si="15"/>
        <v>1502845.5872731837</v>
      </c>
      <c r="L83" s="152">
        <f t="shared" si="15"/>
        <v>3661235.8921933407</v>
      </c>
      <c r="M83" s="152">
        <f t="shared" si="15"/>
        <v>1031767.3566203649</v>
      </c>
      <c r="N83" s="387">
        <f t="shared" si="15"/>
        <v>12824991.790390158</v>
      </c>
      <c r="O83" s="387">
        <f t="shared" si="15"/>
        <v>0</v>
      </c>
      <c r="P83" s="387">
        <f t="shared" si="15"/>
        <v>0</v>
      </c>
      <c r="Q83" s="387">
        <f t="shared" si="15"/>
        <v>0</v>
      </c>
      <c r="R83" s="387">
        <f t="shared" si="15"/>
        <v>0</v>
      </c>
      <c r="S83" s="387">
        <f t="shared" si="15"/>
        <v>0</v>
      </c>
      <c r="T83" s="387">
        <f t="shared" si="15"/>
        <v>0</v>
      </c>
      <c r="U83" s="435">
        <f t="shared" si="13"/>
        <v>39858414.785119064</v>
      </c>
      <c r="V83" s="389" t="str">
        <f>IF(U83=V82,"ok","ERROR")</f>
        <v>ok</v>
      </c>
    </row>
    <row r="84" spans="1:22" ht="15.95" customHeight="1" thickBot="1" x14ac:dyDescent="0.3">
      <c r="A84"/>
      <c r="U84" s="3">
        <f>SUM(C115:T115)</f>
        <v>0</v>
      </c>
    </row>
    <row r="85" spans="1:22" ht="15.95" customHeight="1" thickBot="1" x14ac:dyDescent="0.3">
      <c r="A85" s="396" t="s">
        <v>253</v>
      </c>
      <c r="B85" s="181" t="s">
        <v>34</v>
      </c>
      <c r="C85" s="368">
        <f>C$3</f>
        <v>46023</v>
      </c>
      <c r="D85" s="368">
        <f t="shared" ref="D85:T85" si="16">D$3</f>
        <v>46054</v>
      </c>
      <c r="E85" s="368">
        <f t="shared" si="16"/>
        <v>46082</v>
      </c>
      <c r="F85" s="368">
        <f t="shared" si="16"/>
        <v>46113</v>
      </c>
      <c r="G85" s="368">
        <f t="shared" si="16"/>
        <v>46143</v>
      </c>
      <c r="H85" s="368">
        <f t="shared" si="16"/>
        <v>46174</v>
      </c>
      <c r="I85" s="368">
        <f t="shared" si="16"/>
        <v>46204</v>
      </c>
      <c r="J85" s="368">
        <f t="shared" si="16"/>
        <v>46235</v>
      </c>
      <c r="K85" s="368">
        <f t="shared" si="16"/>
        <v>46266</v>
      </c>
      <c r="L85" s="368">
        <f t="shared" si="16"/>
        <v>46296</v>
      </c>
      <c r="M85" s="368">
        <f t="shared" si="16"/>
        <v>46327</v>
      </c>
      <c r="N85" s="369">
        <f t="shared" si="16"/>
        <v>46357</v>
      </c>
      <c r="O85" s="369">
        <f t="shared" si="16"/>
        <v>46388</v>
      </c>
      <c r="P85" s="369">
        <f t="shared" si="16"/>
        <v>46419</v>
      </c>
      <c r="Q85" s="369">
        <f t="shared" si="16"/>
        <v>46447</v>
      </c>
      <c r="R85" s="369">
        <f t="shared" si="16"/>
        <v>46478</v>
      </c>
      <c r="S85" s="369">
        <f t="shared" si="16"/>
        <v>46508</v>
      </c>
      <c r="T85" s="369">
        <f t="shared" si="16"/>
        <v>46539</v>
      </c>
      <c r="U85" s="432" t="s">
        <v>32</v>
      </c>
    </row>
    <row r="86" spans="1:22" ht="15.95" customHeight="1" x14ac:dyDescent="0.25">
      <c r="A86" s="656" t="s">
        <v>156</v>
      </c>
      <c r="B86" s="437" t="s">
        <v>57</v>
      </c>
      <c r="C86" s="51">
        <f t="shared" ref="C86:T86" si="17">C4+C52</f>
        <v>0</v>
      </c>
      <c r="D86" s="185">
        <f t="shared" si="17"/>
        <v>0</v>
      </c>
      <c r="E86" s="185">
        <f t="shared" si="17"/>
        <v>0</v>
      </c>
      <c r="F86" s="185">
        <f t="shared" si="17"/>
        <v>0</v>
      </c>
      <c r="G86" s="185">
        <f t="shared" si="17"/>
        <v>0</v>
      </c>
      <c r="H86" s="185">
        <f t="shared" si="17"/>
        <v>0</v>
      </c>
      <c r="I86" s="185">
        <f t="shared" si="17"/>
        <v>0</v>
      </c>
      <c r="J86" s="185">
        <f t="shared" si="17"/>
        <v>0</v>
      </c>
      <c r="K86" s="185">
        <f t="shared" si="17"/>
        <v>0</v>
      </c>
      <c r="L86" s="185">
        <f t="shared" si="17"/>
        <v>0</v>
      </c>
      <c r="M86" s="185">
        <f t="shared" si="17"/>
        <v>0</v>
      </c>
      <c r="N86" s="373">
        <f t="shared" si="17"/>
        <v>0</v>
      </c>
      <c r="O86" s="373">
        <f t="shared" si="17"/>
        <v>0</v>
      </c>
      <c r="P86" s="373">
        <f t="shared" si="17"/>
        <v>0</v>
      </c>
      <c r="Q86" s="373">
        <f t="shared" si="17"/>
        <v>0</v>
      </c>
      <c r="R86" s="373">
        <f t="shared" si="17"/>
        <v>0</v>
      </c>
      <c r="S86" s="373">
        <f t="shared" si="17"/>
        <v>0</v>
      </c>
      <c r="T86" s="373">
        <f t="shared" si="17"/>
        <v>0</v>
      </c>
      <c r="U86" s="433">
        <f t="shared" ref="U86:U99" si="18">SUM(C86:T86)</f>
        <v>0</v>
      </c>
    </row>
    <row r="87" spans="1:22" ht="15.95" customHeight="1" x14ac:dyDescent="0.25">
      <c r="A87" s="657"/>
      <c r="B87" s="438" t="s">
        <v>56</v>
      </c>
      <c r="C87" s="2">
        <f t="shared" ref="C87:T87" si="19">C5+C53</f>
        <v>0</v>
      </c>
      <c r="D87" s="64">
        <f t="shared" si="19"/>
        <v>0</v>
      </c>
      <c r="E87" s="64">
        <f t="shared" si="19"/>
        <v>0</v>
      </c>
      <c r="F87" s="64">
        <f t="shared" si="19"/>
        <v>0</v>
      </c>
      <c r="G87" s="64">
        <f t="shared" si="19"/>
        <v>0</v>
      </c>
      <c r="H87" s="64">
        <f t="shared" si="19"/>
        <v>0</v>
      </c>
      <c r="I87" s="64">
        <f t="shared" si="19"/>
        <v>0</v>
      </c>
      <c r="J87" s="64">
        <f t="shared" si="19"/>
        <v>0</v>
      </c>
      <c r="K87" s="64">
        <f t="shared" si="19"/>
        <v>0</v>
      </c>
      <c r="L87" s="64">
        <f t="shared" si="19"/>
        <v>0</v>
      </c>
      <c r="M87" s="64">
        <f t="shared" si="19"/>
        <v>0</v>
      </c>
      <c r="N87" s="376">
        <f t="shared" si="19"/>
        <v>0</v>
      </c>
      <c r="O87" s="376">
        <f t="shared" si="19"/>
        <v>0</v>
      </c>
      <c r="P87" s="376">
        <f t="shared" si="19"/>
        <v>0</v>
      </c>
      <c r="Q87" s="376">
        <f t="shared" si="19"/>
        <v>0</v>
      </c>
      <c r="R87" s="376">
        <f t="shared" si="19"/>
        <v>0</v>
      </c>
      <c r="S87" s="376">
        <f t="shared" si="19"/>
        <v>0</v>
      </c>
      <c r="T87" s="376">
        <f t="shared" si="19"/>
        <v>0</v>
      </c>
      <c r="U87" s="434">
        <f t="shared" si="18"/>
        <v>0</v>
      </c>
    </row>
    <row r="88" spans="1:22" ht="15.95" customHeight="1" x14ac:dyDescent="0.25">
      <c r="A88" s="657"/>
      <c r="B88" s="438" t="s">
        <v>55</v>
      </c>
      <c r="C88" s="2">
        <f t="shared" ref="C88:T88" si="20">C6+C54</f>
        <v>0</v>
      </c>
      <c r="D88" s="64">
        <f t="shared" si="20"/>
        <v>0</v>
      </c>
      <c r="E88" s="64">
        <f t="shared" si="20"/>
        <v>0</v>
      </c>
      <c r="F88" s="64">
        <f t="shared" si="20"/>
        <v>0</v>
      </c>
      <c r="G88" s="64">
        <f t="shared" si="20"/>
        <v>0</v>
      </c>
      <c r="H88" s="64">
        <f t="shared" si="20"/>
        <v>0</v>
      </c>
      <c r="I88" s="64">
        <f t="shared" si="20"/>
        <v>0</v>
      </c>
      <c r="J88" s="64">
        <f t="shared" si="20"/>
        <v>0</v>
      </c>
      <c r="K88" s="64">
        <f t="shared" si="20"/>
        <v>0</v>
      </c>
      <c r="L88" s="64">
        <f t="shared" si="20"/>
        <v>0</v>
      </c>
      <c r="M88" s="64">
        <f t="shared" si="20"/>
        <v>0</v>
      </c>
      <c r="N88" s="376">
        <f t="shared" si="20"/>
        <v>0</v>
      </c>
      <c r="O88" s="376">
        <f t="shared" si="20"/>
        <v>0</v>
      </c>
      <c r="P88" s="376">
        <f t="shared" si="20"/>
        <v>0</v>
      </c>
      <c r="Q88" s="376">
        <f t="shared" si="20"/>
        <v>0</v>
      </c>
      <c r="R88" s="376">
        <f t="shared" si="20"/>
        <v>0</v>
      </c>
      <c r="S88" s="376">
        <f t="shared" si="20"/>
        <v>0</v>
      </c>
      <c r="T88" s="376">
        <f t="shared" si="20"/>
        <v>0</v>
      </c>
      <c r="U88" s="434">
        <f t="shared" si="18"/>
        <v>0</v>
      </c>
    </row>
    <row r="89" spans="1:22" ht="15.95" customHeight="1" x14ac:dyDescent="0.25">
      <c r="A89" s="657"/>
      <c r="B89" s="438" t="s">
        <v>54</v>
      </c>
      <c r="C89" s="2">
        <f t="shared" ref="C89:T89" si="21">C7+C55</f>
        <v>0</v>
      </c>
      <c r="D89" s="64">
        <f t="shared" si="21"/>
        <v>0</v>
      </c>
      <c r="E89" s="64">
        <f t="shared" si="21"/>
        <v>0</v>
      </c>
      <c r="F89" s="64">
        <f t="shared" si="21"/>
        <v>0</v>
      </c>
      <c r="G89" s="64">
        <f t="shared" si="21"/>
        <v>0</v>
      </c>
      <c r="H89" s="64">
        <f t="shared" si="21"/>
        <v>0</v>
      </c>
      <c r="I89" s="64">
        <f t="shared" si="21"/>
        <v>0</v>
      </c>
      <c r="J89" s="64">
        <f t="shared" si="21"/>
        <v>0</v>
      </c>
      <c r="K89" s="64">
        <f t="shared" si="21"/>
        <v>0</v>
      </c>
      <c r="L89" s="64">
        <f t="shared" si="21"/>
        <v>0</v>
      </c>
      <c r="M89" s="64">
        <f t="shared" si="21"/>
        <v>0</v>
      </c>
      <c r="N89" s="376">
        <f t="shared" si="21"/>
        <v>0</v>
      </c>
      <c r="O89" s="376">
        <f t="shared" si="21"/>
        <v>0</v>
      </c>
      <c r="P89" s="376">
        <f t="shared" si="21"/>
        <v>0</v>
      </c>
      <c r="Q89" s="376">
        <f t="shared" si="21"/>
        <v>0</v>
      </c>
      <c r="R89" s="376">
        <f t="shared" si="21"/>
        <v>0</v>
      </c>
      <c r="S89" s="376">
        <f t="shared" si="21"/>
        <v>0</v>
      </c>
      <c r="T89" s="376">
        <f t="shared" si="21"/>
        <v>0</v>
      </c>
      <c r="U89" s="434">
        <f t="shared" si="18"/>
        <v>0</v>
      </c>
    </row>
    <row r="90" spans="1:22" ht="15.95" customHeight="1" x14ac:dyDescent="0.25">
      <c r="A90" s="657"/>
      <c r="B90" s="438" t="s">
        <v>53</v>
      </c>
      <c r="C90" s="2">
        <f t="shared" ref="C90:T90" si="22">C8+C56</f>
        <v>0</v>
      </c>
      <c r="D90" s="64">
        <f t="shared" si="22"/>
        <v>0</v>
      </c>
      <c r="E90" s="64">
        <f t="shared" si="22"/>
        <v>0</v>
      </c>
      <c r="F90" s="64">
        <f t="shared" si="22"/>
        <v>0</v>
      </c>
      <c r="G90" s="64">
        <f t="shared" si="22"/>
        <v>0</v>
      </c>
      <c r="H90" s="64">
        <f t="shared" si="22"/>
        <v>0</v>
      </c>
      <c r="I90" s="64">
        <f t="shared" si="22"/>
        <v>0</v>
      </c>
      <c r="J90" s="64">
        <f t="shared" si="22"/>
        <v>0</v>
      </c>
      <c r="K90" s="64">
        <f t="shared" si="22"/>
        <v>0</v>
      </c>
      <c r="L90" s="64">
        <f t="shared" si="22"/>
        <v>0</v>
      </c>
      <c r="M90" s="64">
        <f t="shared" si="22"/>
        <v>0</v>
      </c>
      <c r="N90" s="376">
        <f t="shared" si="22"/>
        <v>0</v>
      </c>
      <c r="O90" s="376">
        <f t="shared" si="22"/>
        <v>0</v>
      </c>
      <c r="P90" s="376">
        <f t="shared" si="22"/>
        <v>0</v>
      </c>
      <c r="Q90" s="376">
        <f t="shared" si="22"/>
        <v>0</v>
      </c>
      <c r="R90" s="376">
        <f t="shared" si="22"/>
        <v>0</v>
      </c>
      <c r="S90" s="376">
        <f t="shared" si="22"/>
        <v>0</v>
      </c>
      <c r="T90" s="376">
        <f t="shared" si="22"/>
        <v>0</v>
      </c>
      <c r="U90" s="434">
        <f t="shared" si="18"/>
        <v>0</v>
      </c>
    </row>
    <row r="91" spans="1:22" ht="15.95" customHeight="1" x14ac:dyDescent="0.25">
      <c r="A91" s="657"/>
      <c r="B91" s="438" t="s">
        <v>52</v>
      </c>
      <c r="C91" s="2">
        <f t="shared" ref="C91:T91" si="23">C9+C57</f>
        <v>0</v>
      </c>
      <c r="D91" s="64">
        <f t="shared" si="23"/>
        <v>0</v>
      </c>
      <c r="E91" s="64">
        <f t="shared" si="23"/>
        <v>0</v>
      </c>
      <c r="F91" s="64">
        <f t="shared" si="23"/>
        <v>0</v>
      </c>
      <c r="G91" s="64">
        <f t="shared" si="23"/>
        <v>0</v>
      </c>
      <c r="H91" s="64">
        <f t="shared" si="23"/>
        <v>0</v>
      </c>
      <c r="I91" s="64">
        <f t="shared" si="23"/>
        <v>0</v>
      </c>
      <c r="J91" s="64">
        <f t="shared" si="23"/>
        <v>0</v>
      </c>
      <c r="K91" s="64">
        <f t="shared" si="23"/>
        <v>0</v>
      </c>
      <c r="L91" s="64">
        <f t="shared" si="23"/>
        <v>0</v>
      </c>
      <c r="M91" s="64">
        <f t="shared" si="23"/>
        <v>0</v>
      </c>
      <c r="N91" s="376">
        <f t="shared" si="23"/>
        <v>0</v>
      </c>
      <c r="O91" s="376">
        <f t="shared" si="23"/>
        <v>0</v>
      </c>
      <c r="P91" s="376">
        <f t="shared" si="23"/>
        <v>0</v>
      </c>
      <c r="Q91" s="376">
        <f t="shared" si="23"/>
        <v>0</v>
      </c>
      <c r="R91" s="376">
        <f t="shared" si="23"/>
        <v>0</v>
      </c>
      <c r="S91" s="376">
        <f t="shared" si="23"/>
        <v>0</v>
      </c>
      <c r="T91" s="376">
        <f t="shared" si="23"/>
        <v>0</v>
      </c>
      <c r="U91" s="434">
        <f t="shared" si="18"/>
        <v>0</v>
      </c>
    </row>
    <row r="92" spans="1:22" ht="15.95" customHeight="1" x14ac:dyDescent="0.25">
      <c r="A92" s="657"/>
      <c r="B92" s="438" t="s">
        <v>51</v>
      </c>
      <c r="C92" s="2">
        <f t="shared" ref="C92:T92" si="24">C10+C58</f>
        <v>0</v>
      </c>
      <c r="D92" s="64">
        <f t="shared" si="24"/>
        <v>0</v>
      </c>
      <c r="E92" s="64">
        <f t="shared" si="24"/>
        <v>0</v>
      </c>
      <c r="F92" s="64">
        <f t="shared" si="24"/>
        <v>0</v>
      </c>
      <c r="G92" s="64">
        <f t="shared" si="24"/>
        <v>0</v>
      </c>
      <c r="H92" s="64">
        <f t="shared" si="24"/>
        <v>0</v>
      </c>
      <c r="I92" s="64">
        <f t="shared" si="24"/>
        <v>0</v>
      </c>
      <c r="J92" s="64">
        <f t="shared" si="24"/>
        <v>0</v>
      </c>
      <c r="K92" s="64">
        <f t="shared" si="24"/>
        <v>0</v>
      </c>
      <c r="L92" s="64">
        <f t="shared" si="24"/>
        <v>0</v>
      </c>
      <c r="M92" s="64">
        <f t="shared" si="24"/>
        <v>0</v>
      </c>
      <c r="N92" s="376">
        <f t="shared" si="24"/>
        <v>0</v>
      </c>
      <c r="O92" s="376">
        <f t="shared" si="24"/>
        <v>0</v>
      </c>
      <c r="P92" s="376">
        <f t="shared" si="24"/>
        <v>0</v>
      </c>
      <c r="Q92" s="376">
        <f t="shared" si="24"/>
        <v>0</v>
      </c>
      <c r="R92" s="376">
        <f t="shared" si="24"/>
        <v>0</v>
      </c>
      <c r="S92" s="376">
        <f t="shared" si="24"/>
        <v>0</v>
      </c>
      <c r="T92" s="376">
        <f t="shared" si="24"/>
        <v>0</v>
      </c>
      <c r="U92" s="434">
        <f t="shared" si="18"/>
        <v>0</v>
      </c>
    </row>
    <row r="93" spans="1:22" ht="15.95" customHeight="1" x14ac:dyDescent="0.25">
      <c r="A93" s="657"/>
      <c r="B93" s="438" t="s">
        <v>50</v>
      </c>
      <c r="C93" s="2">
        <f t="shared" ref="C93:T93" si="25">C11+C59</f>
        <v>0</v>
      </c>
      <c r="D93" s="64">
        <f t="shared" si="25"/>
        <v>0</v>
      </c>
      <c r="E93" s="64">
        <f t="shared" si="25"/>
        <v>0</v>
      </c>
      <c r="F93" s="64">
        <f t="shared" si="25"/>
        <v>0</v>
      </c>
      <c r="G93" s="64">
        <f t="shared" si="25"/>
        <v>1407588.8370714528</v>
      </c>
      <c r="H93" s="64">
        <f t="shared" si="25"/>
        <v>1934141.7167743295</v>
      </c>
      <c r="I93" s="64">
        <f t="shared" si="25"/>
        <v>468894.37560681131</v>
      </c>
      <c r="J93" s="64">
        <f t="shared" si="25"/>
        <v>283514.57075031567</v>
      </c>
      <c r="K93" s="64">
        <f t="shared" si="25"/>
        <v>0</v>
      </c>
      <c r="L93" s="64">
        <f t="shared" si="25"/>
        <v>112079.87657031832</v>
      </c>
      <c r="M93" s="64">
        <f t="shared" si="25"/>
        <v>0</v>
      </c>
      <c r="N93" s="376">
        <f t="shared" si="25"/>
        <v>2254947.9226426748</v>
      </c>
      <c r="O93" s="376">
        <f t="shared" si="25"/>
        <v>0</v>
      </c>
      <c r="P93" s="376">
        <f t="shared" si="25"/>
        <v>0</v>
      </c>
      <c r="Q93" s="376">
        <f t="shared" si="25"/>
        <v>0</v>
      </c>
      <c r="R93" s="376">
        <f t="shared" si="25"/>
        <v>0</v>
      </c>
      <c r="S93" s="376">
        <f t="shared" si="25"/>
        <v>0</v>
      </c>
      <c r="T93" s="376">
        <f t="shared" si="25"/>
        <v>0</v>
      </c>
      <c r="U93" s="434">
        <f t="shared" si="18"/>
        <v>6461167.2994159013</v>
      </c>
    </row>
    <row r="94" spans="1:22" ht="15.95" customHeight="1" x14ac:dyDescent="0.25">
      <c r="A94" s="657"/>
      <c r="B94" s="438" t="s">
        <v>49</v>
      </c>
      <c r="C94" s="2">
        <f t="shared" ref="C94:T94" si="26">C12+C60</f>
        <v>0</v>
      </c>
      <c r="D94" s="64">
        <f t="shared" si="26"/>
        <v>0</v>
      </c>
      <c r="E94" s="64">
        <f t="shared" si="26"/>
        <v>0</v>
      </c>
      <c r="F94" s="64">
        <f t="shared" si="26"/>
        <v>0</v>
      </c>
      <c r="G94" s="64">
        <f t="shared" si="26"/>
        <v>0</v>
      </c>
      <c r="H94" s="64">
        <f t="shared" si="26"/>
        <v>0</v>
      </c>
      <c r="I94" s="64">
        <f t="shared" si="26"/>
        <v>0</v>
      </c>
      <c r="J94" s="64">
        <f t="shared" si="26"/>
        <v>0</v>
      </c>
      <c r="K94" s="64">
        <f t="shared" si="26"/>
        <v>0</v>
      </c>
      <c r="L94" s="64">
        <f t="shared" si="26"/>
        <v>0</v>
      </c>
      <c r="M94" s="64">
        <f t="shared" si="26"/>
        <v>0</v>
      </c>
      <c r="N94" s="376">
        <f t="shared" si="26"/>
        <v>0</v>
      </c>
      <c r="O94" s="376">
        <f t="shared" si="26"/>
        <v>0</v>
      </c>
      <c r="P94" s="376">
        <f t="shared" si="26"/>
        <v>0</v>
      </c>
      <c r="Q94" s="376">
        <f t="shared" si="26"/>
        <v>0</v>
      </c>
      <c r="R94" s="376">
        <f t="shared" si="26"/>
        <v>0</v>
      </c>
      <c r="S94" s="376">
        <f t="shared" si="26"/>
        <v>0</v>
      </c>
      <c r="T94" s="376">
        <f t="shared" si="26"/>
        <v>0</v>
      </c>
      <c r="U94" s="434">
        <f t="shared" si="18"/>
        <v>0</v>
      </c>
    </row>
    <row r="95" spans="1:22" ht="15.95" customHeight="1" x14ac:dyDescent="0.25">
      <c r="A95" s="657"/>
      <c r="B95" s="438" t="s">
        <v>48</v>
      </c>
      <c r="C95" s="2">
        <f t="shared" ref="C95:T95" si="27">C13+C61</f>
        <v>0</v>
      </c>
      <c r="D95" s="64">
        <f t="shared" si="27"/>
        <v>0</v>
      </c>
      <c r="E95" s="64">
        <f t="shared" si="27"/>
        <v>0</v>
      </c>
      <c r="F95" s="64">
        <f t="shared" si="27"/>
        <v>0</v>
      </c>
      <c r="G95" s="64">
        <f t="shared" si="27"/>
        <v>0</v>
      </c>
      <c r="H95" s="64">
        <f t="shared" si="27"/>
        <v>0</v>
      </c>
      <c r="I95" s="64">
        <f t="shared" si="27"/>
        <v>0</v>
      </c>
      <c r="J95" s="64">
        <f t="shared" si="27"/>
        <v>0</v>
      </c>
      <c r="K95" s="64">
        <f t="shared" si="27"/>
        <v>0</v>
      </c>
      <c r="L95" s="64">
        <f t="shared" si="27"/>
        <v>0</v>
      </c>
      <c r="M95" s="64">
        <f t="shared" si="27"/>
        <v>0</v>
      </c>
      <c r="N95" s="376">
        <f t="shared" si="27"/>
        <v>0</v>
      </c>
      <c r="O95" s="376">
        <f t="shared" si="27"/>
        <v>0</v>
      </c>
      <c r="P95" s="376">
        <f t="shared" si="27"/>
        <v>0</v>
      </c>
      <c r="Q95" s="376">
        <f t="shared" si="27"/>
        <v>0</v>
      </c>
      <c r="R95" s="376">
        <f t="shared" si="27"/>
        <v>0</v>
      </c>
      <c r="S95" s="376">
        <f t="shared" si="27"/>
        <v>0</v>
      </c>
      <c r="T95" s="376">
        <f t="shared" si="27"/>
        <v>0</v>
      </c>
      <c r="U95" s="434">
        <f t="shared" si="18"/>
        <v>0</v>
      </c>
    </row>
    <row r="96" spans="1:22" ht="15.95" customHeight="1" x14ac:dyDescent="0.25">
      <c r="A96" s="657"/>
      <c r="B96" s="438" t="s">
        <v>47</v>
      </c>
      <c r="C96" s="2">
        <f t="shared" ref="C96:T96" si="28">C14+C62</f>
        <v>0</v>
      </c>
      <c r="D96" s="64">
        <f t="shared" si="28"/>
        <v>0</v>
      </c>
      <c r="E96" s="64">
        <f t="shared" si="28"/>
        <v>0</v>
      </c>
      <c r="F96" s="64">
        <f t="shared" si="28"/>
        <v>0</v>
      </c>
      <c r="G96" s="64">
        <f t="shared" si="28"/>
        <v>0</v>
      </c>
      <c r="H96" s="64">
        <f t="shared" si="28"/>
        <v>0</v>
      </c>
      <c r="I96" s="64">
        <f t="shared" si="28"/>
        <v>0</v>
      </c>
      <c r="J96" s="64">
        <f t="shared" si="28"/>
        <v>0</v>
      </c>
      <c r="K96" s="64">
        <f t="shared" si="28"/>
        <v>0</v>
      </c>
      <c r="L96" s="64">
        <f t="shared" si="28"/>
        <v>0</v>
      </c>
      <c r="M96" s="64">
        <f t="shared" si="28"/>
        <v>0</v>
      </c>
      <c r="N96" s="376">
        <f t="shared" si="28"/>
        <v>0</v>
      </c>
      <c r="O96" s="376">
        <f t="shared" si="28"/>
        <v>0</v>
      </c>
      <c r="P96" s="376">
        <f t="shared" si="28"/>
        <v>0</v>
      </c>
      <c r="Q96" s="376">
        <f t="shared" si="28"/>
        <v>0</v>
      </c>
      <c r="R96" s="376">
        <f t="shared" si="28"/>
        <v>0</v>
      </c>
      <c r="S96" s="376">
        <f t="shared" si="28"/>
        <v>0</v>
      </c>
      <c r="T96" s="376">
        <f t="shared" si="28"/>
        <v>0</v>
      </c>
      <c r="U96" s="434">
        <f t="shared" si="18"/>
        <v>0</v>
      </c>
    </row>
    <row r="97" spans="1:22" ht="15.95" customHeight="1" x14ac:dyDescent="0.25">
      <c r="A97" s="657"/>
      <c r="B97" s="438" t="s">
        <v>46</v>
      </c>
      <c r="C97" s="2">
        <f t="shared" ref="C97:T97" si="29">C15+C63</f>
        <v>0</v>
      </c>
      <c r="D97" s="64">
        <f t="shared" si="29"/>
        <v>0</v>
      </c>
      <c r="E97" s="64">
        <f t="shared" si="29"/>
        <v>0</v>
      </c>
      <c r="F97" s="64">
        <f t="shared" si="29"/>
        <v>0</v>
      </c>
      <c r="G97" s="64">
        <f t="shared" si="29"/>
        <v>0</v>
      </c>
      <c r="H97" s="64">
        <f t="shared" si="29"/>
        <v>0</v>
      </c>
      <c r="I97" s="64">
        <f t="shared" si="29"/>
        <v>0</v>
      </c>
      <c r="J97" s="64">
        <f t="shared" si="29"/>
        <v>0</v>
      </c>
      <c r="K97" s="64">
        <f t="shared" si="29"/>
        <v>0</v>
      </c>
      <c r="L97" s="64">
        <f t="shared" si="29"/>
        <v>0</v>
      </c>
      <c r="M97" s="64">
        <f t="shared" si="29"/>
        <v>0</v>
      </c>
      <c r="N97" s="376">
        <f t="shared" si="29"/>
        <v>0</v>
      </c>
      <c r="O97" s="376">
        <f t="shared" si="29"/>
        <v>0</v>
      </c>
      <c r="P97" s="376">
        <f t="shared" si="29"/>
        <v>0</v>
      </c>
      <c r="Q97" s="376">
        <f t="shared" si="29"/>
        <v>0</v>
      </c>
      <c r="R97" s="376">
        <f t="shared" si="29"/>
        <v>0</v>
      </c>
      <c r="S97" s="376">
        <f t="shared" si="29"/>
        <v>0</v>
      </c>
      <c r="T97" s="376">
        <f t="shared" si="29"/>
        <v>0</v>
      </c>
      <c r="U97" s="434">
        <f t="shared" si="18"/>
        <v>0</v>
      </c>
    </row>
    <row r="98" spans="1:22" ht="15.95" customHeight="1" thickBot="1" x14ac:dyDescent="0.3">
      <c r="A98" s="658"/>
      <c r="B98" s="438" t="s">
        <v>45</v>
      </c>
      <c r="C98" s="2">
        <f t="shared" ref="C98:T98" si="30">C16+C64</f>
        <v>0</v>
      </c>
      <c r="D98" s="64">
        <f t="shared" si="30"/>
        <v>0</v>
      </c>
      <c r="E98" s="64">
        <f t="shared" si="30"/>
        <v>0</v>
      </c>
      <c r="F98" s="64">
        <f t="shared" si="30"/>
        <v>0</v>
      </c>
      <c r="G98" s="64">
        <f t="shared" si="30"/>
        <v>0</v>
      </c>
      <c r="H98" s="64">
        <f t="shared" si="30"/>
        <v>0</v>
      </c>
      <c r="I98" s="64">
        <f t="shared" si="30"/>
        <v>0</v>
      </c>
      <c r="J98" s="64">
        <f t="shared" si="30"/>
        <v>0</v>
      </c>
      <c r="K98" s="64">
        <f t="shared" si="30"/>
        <v>0</v>
      </c>
      <c r="L98" s="64">
        <f t="shared" si="30"/>
        <v>0</v>
      </c>
      <c r="M98" s="64">
        <f t="shared" si="30"/>
        <v>0</v>
      </c>
      <c r="N98" s="376">
        <f t="shared" si="30"/>
        <v>0</v>
      </c>
      <c r="O98" s="376">
        <f t="shared" si="30"/>
        <v>0</v>
      </c>
      <c r="P98" s="376">
        <f t="shared" si="30"/>
        <v>0</v>
      </c>
      <c r="Q98" s="376">
        <f t="shared" si="30"/>
        <v>0</v>
      </c>
      <c r="R98" s="376">
        <f t="shared" si="30"/>
        <v>0</v>
      </c>
      <c r="S98" s="376">
        <f t="shared" si="30"/>
        <v>0</v>
      </c>
      <c r="T98" s="376">
        <f t="shared" si="30"/>
        <v>0</v>
      </c>
      <c r="U98" s="434">
        <f t="shared" si="18"/>
        <v>0</v>
      </c>
      <c r="V98" s="400">
        <f>SUM(U86:U98)</f>
        <v>6461167.2994159013</v>
      </c>
    </row>
    <row r="99" spans="1:22" ht="15.95" customHeight="1" thickBot="1" x14ac:dyDescent="0.3">
      <c r="B99" s="47" t="s">
        <v>41</v>
      </c>
      <c r="C99" s="152">
        <f>SUM(C86:C98)</f>
        <v>0</v>
      </c>
      <c r="D99" s="152">
        <f t="shared" ref="D99:T99" si="31">SUM(D86:D98)</f>
        <v>0</v>
      </c>
      <c r="E99" s="152">
        <f t="shared" si="31"/>
        <v>0</v>
      </c>
      <c r="F99" s="152">
        <f t="shared" si="31"/>
        <v>0</v>
      </c>
      <c r="G99" s="152">
        <f t="shared" si="31"/>
        <v>1407588.8370714528</v>
      </c>
      <c r="H99" s="152">
        <f t="shared" si="31"/>
        <v>1934141.7167743295</v>
      </c>
      <c r="I99" s="152">
        <f t="shared" si="31"/>
        <v>468894.37560681131</v>
      </c>
      <c r="J99" s="152">
        <f t="shared" si="31"/>
        <v>283514.57075031567</v>
      </c>
      <c r="K99" s="152">
        <f t="shared" si="31"/>
        <v>0</v>
      </c>
      <c r="L99" s="152">
        <f t="shared" si="31"/>
        <v>112079.87657031832</v>
      </c>
      <c r="M99" s="152">
        <f t="shared" si="31"/>
        <v>0</v>
      </c>
      <c r="N99" s="387">
        <f t="shared" si="31"/>
        <v>2254947.9226426748</v>
      </c>
      <c r="O99" s="387">
        <f t="shared" si="31"/>
        <v>0</v>
      </c>
      <c r="P99" s="387">
        <f t="shared" si="31"/>
        <v>0</v>
      </c>
      <c r="Q99" s="387">
        <f t="shared" si="31"/>
        <v>0</v>
      </c>
      <c r="R99" s="387">
        <f t="shared" si="31"/>
        <v>0</v>
      </c>
      <c r="S99" s="387">
        <f t="shared" si="31"/>
        <v>0</v>
      </c>
      <c r="T99" s="387">
        <f t="shared" si="31"/>
        <v>0</v>
      </c>
      <c r="U99" s="435">
        <f t="shared" si="18"/>
        <v>6461167.2994159013</v>
      </c>
      <c r="V99" s="389" t="str">
        <f>IF(U99=V98,"ok","ERROR")</f>
        <v>ok</v>
      </c>
    </row>
    <row r="100" spans="1:22" ht="15.95" customHeight="1" thickBot="1" x14ac:dyDescent="0.3">
      <c r="A100"/>
      <c r="U100" s="3">
        <f>SUM(C83:T83)</f>
        <v>39858414.785119064</v>
      </c>
    </row>
    <row r="101" spans="1:22" ht="15.95" customHeight="1" thickBot="1" x14ac:dyDescent="0.3">
      <c r="A101" s="396" t="s">
        <v>255</v>
      </c>
      <c r="B101" s="181" t="s">
        <v>34</v>
      </c>
      <c r="C101" s="368">
        <f>C$3</f>
        <v>46023</v>
      </c>
      <c r="D101" s="368">
        <f t="shared" ref="D101:T101" si="32">D$3</f>
        <v>46054</v>
      </c>
      <c r="E101" s="368">
        <f t="shared" si="32"/>
        <v>46082</v>
      </c>
      <c r="F101" s="368">
        <f t="shared" si="32"/>
        <v>46113</v>
      </c>
      <c r="G101" s="368">
        <f t="shared" si="32"/>
        <v>46143</v>
      </c>
      <c r="H101" s="368">
        <f t="shared" si="32"/>
        <v>46174</v>
      </c>
      <c r="I101" s="368">
        <f t="shared" si="32"/>
        <v>46204</v>
      </c>
      <c r="J101" s="368">
        <f t="shared" si="32"/>
        <v>46235</v>
      </c>
      <c r="K101" s="368">
        <f t="shared" si="32"/>
        <v>46266</v>
      </c>
      <c r="L101" s="368">
        <f t="shared" si="32"/>
        <v>46296</v>
      </c>
      <c r="M101" s="368">
        <f t="shared" si="32"/>
        <v>46327</v>
      </c>
      <c r="N101" s="369">
        <f t="shared" si="32"/>
        <v>46357</v>
      </c>
      <c r="O101" s="369">
        <f t="shared" si="32"/>
        <v>46388</v>
      </c>
      <c r="P101" s="369">
        <f t="shared" si="32"/>
        <v>46419</v>
      </c>
      <c r="Q101" s="369">
        <f t="shared" si="32"/>
        <v>46447</v>
      </c>
      <c r="R101" s="369">
        <f t="shared" si="32"/>
        <v>46478</v>
      </c>
      <c r="S101" s="369">
        <f t="shared" si="32"/>
        <v>46508</v>
      </c>
      <c r="T101" s="369">
        <f t="shared" si="32"/>
        <v>46539</v>
      </c>
      <c r="U101" s="432" t="s">
        <v>32</v>
      </c>
    </row>
    <row r="102" spans="1:22" ht="15.95" customHeight="1" x14ac:dyDescent="0.25">
      <c r="A102" s="706" t="s">
        <v>254</v>
      </c>
      <c r="B102" s="437" t="s">
        <v>57</v>
      </c>
      <c r="C102" s="51">
        <f t="shared" ref="C102:T102" si="33">C36</f>
        <v>0</v>
      </c>
      <c r="D102" s="185">
        <f t="shared" si="33"/>
        <v>0</v>
      </c>
      <c r="E102" s="185">
        <f t="shared" si="33"/>
        <v>0</v>
      </c>
      <c r="F102" s="185">
        <f t="shared" si="33"/>
        <v>0</v>
      </c>
      <c r="G102" s="185">
        <f t="shared" si="33"/>
        <v>0</v>
      </c>
      <c r="H102" s="185">
        <f t="shared" si="33"/>
        <v>0</v>
      </c>
      <c r="I102" s="185">
        <f t="shared" si="33"/>
        <v>0</v>
      </c>
      <c r="J102" s="185">
        <f t="shared" si="33"/>
        <v>0</v>
      </c>
      <c r="K102" s="185">
        <f t="shared" si="33"/>
        <v>0</v>
      </c>
      <c r="L102" s="185">
        <f t="shared" si="33"/>
        <v>0</v>
      </c>
      <c r="M102" s="185">
        <f t="shared" si="33"/>
        <v>0</v>
      </c>
      <c r="N102" s="373">
        <f t="shared" si="33"/>
        <v>0</v>
      </c>
      <c r="O102" s="373">
        <f t="shared" si="33"/>
        <v>0</v>
      </c>
      <c r="P102" s="373">
        <f t="shared" si="33"/>
        <v>0</v>
      </c>
      <c r="Q102" s="373">
        <f t="shared" si="33"/>
        <v>0</v>
      </c>
      <c r="R102" s="373">
        <f t="shared" si="33"/>
        <v>0</v>
      </c>
      <c r="S102" s="373">
        <f t="shared" si="33"/>
        <v>0</v>
      </c>
      <c r="T102" s="373">
        <f t="shared" si="33"/>
        <v>0</v>
      </c>
      <c r="U102" s="433">
        <f t="shared" ref="U102:U115" si="34">SUM(C102:T102)</f>
        <v>0</v>
      </c>
    </row>
    <row r="103" spans="1:22" ht="15.95" customHeight="1" x14ac:dyDescent="0.25">
      <c r="A103" s="707"/>
      <c r="B103" s="438" t="s">
        <v>56</v>
      </c>
      <c r="C103" s="2">
        <f t="shared" ref="C103:T103" si="35">C37</f>
        <v>0</v>
      </c>
      <c r="D103" s="64">
        <f t="shared" si="35"/>
        <v>0</v>
      </c>
      <c r="E103" s="64">
        <f t="shared" si="35"/>
        <v>0</v>
      </c>
      <c r="F103" s="64">
        <f t="shared" si="35"/>
        <v>0</v>
      </c>
      <c r="G103" s="64">
        <f t="shared" si="35"/>
        <v>0</v>
      </c>
      <c r="H103" s="64">
        <f t="shared" si="35"/>
        <v>0</v>
      </c>
      <c r="I103" s="64">
        <f t="shared" si="35"/>
        <v>0</v>
      </c>
      <c r="J103" s="64">
        <f t="shared" si="35"/>
        <v>0</v>
      </c>
      <c r="K103" s="64">
        <f t="shared" si="35"/>
        <v>0</v>
      </c>
      <c r="L103" s="64">
        <f t="shared" si="35"/>
        <v>0</v>
      </c>
      <c r="M103" s="64">
        <f t="shared" si="35"/>
        <v>0</v>
      </c>
      <c r="N103" s="376">
        <f t="shared" si="35"/>
        <v>0</v>
      </c>
      <c r="O103" s="376">
        <f t="shared" si="35"/>
        <v>0</v>
      </c>
      <c r="P103" s="376">
        <f t="shared" si="35"/>
        <v>0</v>
      </c>
      <c r="Q103" s="376">
        <f t="shared" si="35"/>
        <v>0</v>
      </c>
      <c r="R103" s="376">
        <f t="shared" si="35"/>
        <v>0</v>
      </c>
      <c r="S103" s="376">
        <f t="shared" si="35"/>
        <v>0</v>
      </c>
      <c r="T103" s="376">
        <f t="shared" si="35"/>
        <v>0</v>
      </c>
      <c r="U103" s="434">
        <f t="shared" si="34"/>
        <v>0</v>
      </c>
    </row>
    <row r="104" spans="1:22" ht="15.95" customHeight="1" x14ac:dyDescent="0.25">
      <c r="A104" s="707"/>
      <c r="B104" s="438" t="s">
        <v>55</v>
      </c>
      <c r="C104" s="2">
        <f t="shared" ref="C104:T104" si="36">C38</f>
        <v>0</v>
      </c>
      <c r="D104" s="64">
        <f t="shared" si="36"/>
        <v>0</v>
      </c>
      <c r="E104" s="64">
        <f t="shared" si="36"/>
        <v>0</v>
      </c>
      <c r="F104" s="64">
        <f t="shared" si="36"/>
        <v>0</v>
      </c>
      <c r="G104" s="64">
        <f t="shared" si="36"/>
        <v>0</v>
      </c>
      <c r="H104" s="64">
        <f t="shared" si="36"/>
        <v>0</v>
      </c>
      <c r="I104" s="64">
        <f t="shared" si="36"/>
        <v>0</v>
      </c>
      <c r="J104" s="64">
        <f t="shared" si="36"/>
        <v>0</v>
      </c>
      <c r="K104" s="64">
        <f t="shared" si="36"/>
        <v>0</v>
      </c>
      <c r="L104" s="64">
        <f t="shared" si="36"/>
        <v>0</v>
      </c>
      <c r="M104" s="64">
        <f t="shared" si="36"/>
        <v>0</v>
      </c>
      <c r="N104" s="376">
        <f t="shared" si="36"/>
        <v>0</v>
      </c>
      <c r="O104" s="376">
        <f t="shared" si="36"/>
        <v>0</v>
      </c>
      <c r="P104" s="376">
        <f t="shared" si="36"/>
        <v>0</v>
      </c>
      <c r="Q104" s="376">
        <f t="shared" si="36"/>
        <v>0</v>
      </c>
      <c r="R104" s="376">
        <f t="shared" si="36"/>
        <v>0</v>
      </c>
      <c r="S104" s="376">
        <f t="shared" si="36"/>
        <v>0</v>
      </c>
      <c r="T104" s="376">
        <f t="shared" si="36"/>
        <v>0</v>
      </c>
      <c r="U104" s="434">
        <f t="shared" si="34"/>
        <v>0</v>
      </c>
    </row>
    <row r="105" spans="1:22" ht="15.95" customHeight="1" x14ac:dyDescent="0.25">
      <c r="A105" s="707"/>
      <c r="B105" s="438" t="s">
        <v>54</v>
      </c>
      <c r="C105" s="2">
        <f t="shared" ref="C105:T105" si="37">C39</f>
        <v>0</v>
      </c>
      <c r="D105" s="64">
        <f t="shared" si="37"/>
        <v>0</v>
      </c>
      <c r="E105" s="64">
        <f t="shared" si="37"/>
        <v>0</v>
      </c>
      <c r="F105" s="64">
        <f t="shared" si="37"/>
        <v>0</v>
      </c>
      <c r="G105" s="64">
        <f t="shared" si="37"/>
        <v>0</v>
      </c>
      <c r="H105" s="64">
        <f t="shared" si="37"/>
        <v>0</v>
      </c>
      <c r="I105" s="64">
        <f t="shared" si="37"/>
        <v>0</v>
      </c>
      <c r="J105" s="64">
        <f t="shared" si="37"/>
        <v>0</v>
      </c>
      <c r="K105" s="64">
        <f t="shared" si="37"/>
        <v>0</v>
      </c>
      <c r="L105" s="64">
        <f t="shared" si="37"/>
        <v>0</v>
      </c>
      <c r="M105" s="64">
        <f t="shared" si="37"/>
        <v>0</v>
      </c>
      <c r="N105" s="376">
        <f t="shared" si="37"/>
        <v>0</v>
      </c>
      <c r="O105" s="376">
        <f t="shared" si="37"/>
        <v>0</v>
      </c>
      <c r="P105" s="376">
        <f t="shared" si="37"/>
        <v>0</v>
      </c>
      <c r="Q105" s="376">
        <f t="shared" si="37"/>
        <v>0</v>
      </c>
      <c r="R105" s="376">
        <f t="shared" si="37"/>
        <v>0</v>
      </c>
      <c r="S105" s="376">
        <f t="shared" si="37"/>
        <v>0</v>
      </c>
      <c r="T105" s="376">
        <f t="shared" si="37"/>
        <v>0</v>
      </c>
      <c r="U105" s="434">
        <f t="shared" si="34"/>
        <v>0</v>
      </c>
    </row>
    <row r="106" spans="1:22" ht="15.95" customHeight="1" x14ac:dyDescent="0.25">
      <c r="A106" s="707"/>
      <c r="B106" s="438" t="s">
        <v>53</v>
      </c>
      <c r="C106" s="2">
        <f t="shared" ref="C106:T106" si="38">C40</f>
        <v>0</v>
      </c>
      <c r="D106" s="64">
        <f t="shared" si="38"/>
        <v>0</v>
      </c>
      <c r="E106" s="64">
        <f t="shared" si="38"/>
        <v>0</v>
      </c>
      <c r="F106" s="64">
        <f t="shared" si="38"/>
        <v>0</v>
      </c>
      <c r="G106" s="64">
        <f t="shared" si="38"/>
        <v>0</v>
      </c>
      <c r="H106" s="64">
        <f t="shared" si="38"/>
        <v>0</v>
      </c>
      <c r="I106" s="64">
        <f t="shared" si="38"/>
        <v>0</v>
      </c>
      <c r="J106" s="64">
        <f t="shared" si="38"/>
        <v>0</v>
      </c>
      <c r="K106" s="64">
        <f t="shared" si="38"/>
        <v>0</v>
      </c>
      <c r="L106" s="64">
        <f t="shared" si="38"/>
        <v>0</v>
      </c>
      <c r="M106" s="64">
        <f t="shared" si="38"/>
        <v>0</v>
      </c>
      <c r="N106" s="376">
        <f t="shared" si="38"/>
        <v>0</v>
      </c>
      <c r="O106" s="376">
        <f t="shared" si="38"/>
        <v>0</v>
      </c>
      <c r="P106" s="376">
        <f t="shared" si="38"/>
        <v>0</v>
      </c>
      <c r="Q106" s="376">
        <f t="shared" si="38"/>
        <v>0</v>
      </c>
      <c r="R106" s="376">
        <f t="shared" si="38"/>
        <v>0</v>
      </c>
      <c r="S106" s="376">
        <f t="shared" si="38"/>
        <v>0</v>
      </c>
      <c r="T106" s="376">
        <f t="shared" si="38"/>
        <v>0</v>
      </c>
      <c r="U106" s="434">
        <f t="shared" si="34"/>
        <v>0</v>
      </c>
    </row>
    <row r="107" spans="1:22" ht="15.95" customHeight="1" x14ac:dyDescent="0.25">
      <c r="A107" s="707"/>
      <c r="B107" s="438" t="s">
        <v>52</v>
      </c>
      <c r="C107" s="2">
        <f t="shared" ref="C107:T107" si="39">C41</f>
        <v>0</v>
      </c>
      <c r="D107" s="64">
        <f t="shared" si="39"/>
        <v>0</v>
      </c>
      <c r="E107" s="64">
        <f t="shared" si="39"/>
        <v>0</v>
      </c>
      <c r="F107" s="64">
        <f t="shared" si="39"/>
        <v>0</v>
      </c>
      <c r="G107" s="64">
        <f t="shared" si="39"/>
        <v>0</v>
      </c>
      <c r="H107" s="64">
        <f t="shared" si="39"/>
        <v>0</v>
      </c>
      <c r="I107" s="64">
        <f t="shared" si="39"/>
        <v>0</v>
      </c>
      <c r="J107" s="64">
        <f t="shared" si="39"/>
        <v>0</v>
      </c>
      <c r="K107" s="64">
        <f t="shared" si="39"/>
        <v>0</v>
      </c>
      <c r="L107" s="64">
        <f t="shared" si="39"/>
        <v>0</v>
      </c>
      <c r="M107" s="64">
        <f t="shared" si="39"/>
        <v>0</v>
      </c>
      <c r="N107" s="376">
        <f t="shared" si="39"/>
        <v>0</v>
      </c>
      <c r="O107" s="376">
        <f t="shared" si="39"/>
        <v>0</v>
      </c>
      <c r="P107" s="376">
        <f t="shared" si="39"/>
        <v>0</v>
      </c>
      <c r="Q107" s="376">
        <f t="shared" si="39"/>
        <v>0</v>
      </c>
      <c r="R107" s="376">
        <f t="shared" si="39"/>
        <v>0</v>
      </c>
      <c r="S107" s="376">
        <f t="shared" si="39"/>
        <v>0</v>
      </c>
      <c r="T107" s="376">
        <f t="shared" si="39"/>
        <v>0</v>
      </c>
      <c r="U107" s="434">
        <f t="shared" si="34"/>
        <v>0</v>
      </c>
    </row>
    <row r="108" spans="1:22" ht="15.95" customHeight="1" x14ac:dyDescent="0.25">
      <c r="A108" s="707"/>
      <c r="B108" s="438" t="s">
        <v>51</v>
      </c>
      <c r="C108" s="2">
        <f t="shared" ref="C108:T108" si="40">C42</f>
        <v>0</v>
      </c>
      <c r="D108" s="64">
        <f t="shared" si="40"/>
        <v>0</v>
      </c>
      <c r="E108" s="64">
        <f t="shared" si="40"/>
        <v>0</v>
      </c>
      <c r="F108" s="64">
        <f t="shared" si="40"/>
        <v>0</v>
      </c>
      <c r="G108" s="64">
        <f t="shared" si="40"/>
        <v>0</v>
      </c>
      <c r="H108" s="64">
        <f t="shared" si="40"/>
        <v>0</v>
      </c>
      <c r="I108" s="64">
        <f t="shared" si="40"/>
        <v>0</v>
      </c>
      <c r="J108" s="64">
        <f t="shared" si="40"/>
        <v>0</v>
      </c>
      <c r="K108" s="64">
        <f t="shared" si="40"/>
        <v>0</v>
      </c>
      <c r="L108" s="64">
        <f t="shared" si="40"/>
        <v>0</v>
      </c>
      <c r="M108" s="64">
        <f t="shared" si="40"/>
        <v>0</v>
      </c>
      <c r="N108" s="376">
        <f t="shared" si="40"/>
        <v>0</v>
      </c>
      <c r="O108" s="376">
        <f t="shared" si="40"/>
        <v>0</v>
      </c>
      <c r="P108" s="376">
        <f t="shared" si="40"/>
        <v>0</v>
      </c>
      <c r="Q108" s="376">
        <f t="shared" si="40"/>
        <v>0</v>
      </c>
      <c r="R108" s="376">
        <f t="shared" si="40"/>
        <v>0</v>
      </c>
      <c r="S108" s="376">
        <f t="shared" si="40"/>
        <v>0</v>
      </c>
      <c r="T108" s="376">
        <f t="shared" si="40"/>
        <v>0</v>
      </c>
      <c r="U108" s="434">
        <f t="shared" si="34"/>
        <v>0</v>
      </c>
    </row>
    <row r="109" spans="1:22" ht="15.95" customHeight="1" x14ac:dyDescent="0.25">
      <c r="A109" s="707"/>
      <c r="B109" s="438" t="s">
        <v>50</v>
      </c>
      <c r="C109" s="2">
        <f t="shared" ref="C109:T109" si="41">C43</f>
        <v>0</v>
      </c>
      <c r="D109" s="64">
        <f t="shared" si="41"/>
        <v>0</v>
      </c>
      <c r="E109" s="64">
        <f t="shared" si="41"/>
        <v>0</v>
      </c>
      <c r="F109" s="64">
        <f t="shared" si="41"/>
        <v>0</v>
      </c>
      <c r="G109" s="64">
        <f t="shared" si="41"/>
        <v>0</v>
      </c>
      <c r="H109" s="64">
        <f t="shared" si="41"/>
        <v>0</v>
      </c>
      <c r="I109" s="64">
        <f t="shared" si="41"/>
        <v>0</v>
      </c>
      <c r="J109" s="64">
        <f t="shared" si="41"/>
        <v>0</v>
      </c>
      <c r="K109" s="64">
        <f t="shared" si="41"/>
        <v>0</v>
      </c>
      <c r="L109" s="64">
        <f t="shared" si="41"/>
        <v>0</v>
      </c>
      <c r="M109" s="64">
        <f t="shared" si="41"/>
        <v>0</v>
      </c>
      <c r="N109" s="376">
        <f t="shared" si="41"/>
        <v>0</v>
      </c>
      <c r="O109" s="376">
        <f t="shared" si="41"/>
        <v>0</v>
      </c>
      <c r="P109" s="376">
        <f t="shared" si="41"/>
        <v>0</v>
      </c>
      <c r="Q109" s="376">
        <f t="shared" si="41"/>
        <v>0</v>
      </c>
      <c r="R109" s="376">
        <f t="shared" si="41"/>
        <v>0</v>
      </c>
      <c r="S109" s="376">
        <f t="shared" si="41"/>
        <v>0</v>
      </c>
      <c r="T109" s="376">
        <f t="shared" si="41"/>
        <v>0</v>
      </c>
      <c r="U109" s="434">
        <f t="shared" si="34"/>
        <v>0</v>
      </c>
    </row>
    <row r="110" spans="1:22" ht="15.95" customHeight="1" x14ac:dyDescent="0.25">
      <c r="A110" s="707"/>
      <c r="B110" s="438" t="s">
        <v>49</v>
      </c>
      <c r="C110" s="2">
        <f t="shared" ref="C110:T110" si="42">C44</f>
        <v>0</v>
      </c>
      <c r="D110" s="64">
        <f t="shared" si="42"/>
        <v>0</v>
      </c>
      <c r="E110" s="64">
        <f t="shared" si="42"/>
        <v>0</v>
      </c>
      <c r="F110" s="64">
        <f t="shared" si="42"/>
        <v>0</v>
      </c>
      <c r="G110" s="64">
        <f t="shared" si="42"/>
        <v>0</v>
      </c>
      <c r="H110" s="64">
        <f t="shared" si="42"/>
        <v>0</v>
      </c>
      <c r="I110" s="64">
        <f t="shared" si="42"/>
        <v>0</v>
      </c>
      <c r="J110" s="64">
        <f t="shared" si="42"/>
        <v>0</v>
      </c>
      <c r="K110" s="64">
        <f t="shared" si="42"/>
        <v>0</v>
      </c>
      <c r="L110" s="64">
        <f t="shared" si="42"/>
        <v>0</v>
      </c>
      <c r="M110" s="64">
        <f t="shared" si="42"/>
        <v>0</v>
      </c>
      <c r="N110" s="376">
        <f t="shared" si="42"/>
        <v>0</v>
      </c>
      <c r="O110" s="376">
        <f t="shared" si="42"/>
        <v>0</v>
      </c>
      <c r="P110" s="376">
        <f t="shared" si="42"/>
        <v>0</v>
      </c>
      <c r="Q110" s="376">
        <f t="shared" si="42"/>
        <v>0</v>
      </c>
      <c r="R110" s="376">
        <f t="shared" si="42"/>
        <v>0</v>
      </c>
      <c r="S110" s="376">
        <f t="shared" si="42"/>
        <v>0</v>
      </c>
      <c r="T110" s="376">
        <f t="shared" si="42"/>
        <v>0</v>
      </c>
      <c r="U110" s="434">
        <f t="shared" si="34"/>
        <v>0</v>
      </c>
    </row>
    <row r="111" spans="1:22" ht="15.95" customHeight="1" x14ac:dyDescent="0.25">
      <c r="A111" s="707"/>
      <c r="B111" s="438" t="s">
        <v>48</v>
      </c>
      <c r="C111" s="2">
        <f t="shared" ref="C111:T111" si="43">C45</f>
        <v>0</v>
      </c>
      <c r="D111" s="64">
        <f t="shared" si="43"/>
        <v>0</v>
      </c>
      <c r="E111" s="64">
        <f t="shared" si="43"/>
        <v>0</v>
      </c>
      <c r="F111" s="64">
        <f t="shared" si="43"/>
        <v>0</v>
      </c>
      <c r="G111" s="64">
        <f t="shared" si="43"/>
        <v>0</v>
      </c>
      <c r="H111" s="64">
        <f t="shared" si="43"/>
        <v>0</v>
      </c>
      <c r="I111" s="64">
        <f t="shared" si="43"/>
        <v>0</v>
      </c>
      <c r="J111" s="64">
        <f t="shared" si="43"/>
        <v>0</v>
      </c>
      <c r="K111" s="64">
        <f t="shared" si="43"/>
        <v>0</v>
      </c>
      <c r="L111" s="64">
        <f t="shared" si="43"/>
        <v>0</v>
      </c>
      <c r="M111" s="64">
        <f t="shared" si="43"/>
        <v>0</v>
      </c>
      <c r="N111" s="376">
        <f t="shared" si="43"/>
        <v>0</v>
      </c>
      <c r="O111" s="376">
        <f t="shared" si="43"/>
        <v>0</v>
      </c>
      <c r="P111" s="376">
        <f t="shared" si="43"/>
        <v>0</v>
      </c>
      <c r="Q111" s="376">
        <f t="shared" si="43"/>
        <v>0</v>
      </c>
      <c r="R111" s="376">
        <f t="shared" si="43"/>
        <v>0</v>
      </c>
      <c r="S111" s="376">
        <f t="shared" si="43"/>
        <v>0</v>
      </c>
      <c r="T111" s="376">
        <f t="shared" si="43"/>
        <v>0</v>
      </c>
      <c r="U111" s="434">
        <f t="shared" si="34"/>
        <v>0</v>
      </c>
    </row>
    <row r="112" spans="1:22" ht="15.95" customHeight="1" x14ac:dyDescent="0.25">
      <c r="A112" s="707"/>
      <c r="B112" s="438" t="s">
        <v>47</v>
      </c>
      <c r="C112" s="2">
        <f t="shared" ref="C112:T112" si="44">C46</f>
        <v>0</v>
      </c>
      <c r="D112" s="64">
        <f t="shared" si="44"/>
        <v>0</v>
      </c>
      <c r="E112" s="64">
        <f t="shared" si="44"/>
        <v>0</v>
      </c>
      <c r="F112" s="64">
        <f t="shared" si="44"/>
        <v>0</v>
      </c>
      <c r="G112" s="64">
        <f t="shared" si="44"/>
        <v>0</v>
      </c>
      <c r="H112" s="64">
        <f t="shared" si="44"/>
        <v>0</v>
      </c>
      <c r="I112" s="64">
        <f t="shared" si="44"/>
        <v>0</v>
      </c>
      <c r="J112" s="64">
        <f t="shared" si="44"/>
        <v>0</v>
      </c>
      <c r="K112" s="64">
        <f t="shared" si="44"/>
        <v>0</v>
      </c>
      <c r="L112" s="64">
        <f t="shared" si="44"/>
        <v>0</v>
      </c>
      <c r="M112" s="64">
        <f t="shared" si="44"/>
        <v>0</v>
      </c>
      <c r="N112" s="376">
        <f t="shared" si="44"/>
        <v>0</v>
      </c>
      <c r="O112" s="376">
        <f t="shared" si="44"/>
        <v>0</v>
      </c>
      <c r="P112" s="376">
        <f t="shared" si="44"/>
        <v>0</v>
      </c>
      <c r="Q112" s="376">
        <f t="shared" si="44"/>
        <v>0</v>
      </c>
      <c r="R112" s="376">
        <f t="shared" si="44"/>
        <v>0</v>
      </c>
      <c r="S112" s="376">
        <f t="shared" si="44"/>
        <v>0</v>
      </c>
      <c r="T112" s="376">
        <f t="shared" si="44"/>
        <v>0</v>
      </c>
      <c r="U112" s="434">
        <f t="shared" si="34"/>
        <v>0</v>
      </c>
    </row>
    <row r="113" spans="1:22" ht="15.95" customHeight="1" x14ac:dyDescent="0.25">
      <c r="A113" s="707"/>
      <c r="B113" s="438" t="s">
        <v>46</v>
      </c>
      <c r="C113" s="2">
        <f t="shared" ref="C113:T113" si="45">C47</f>
        <v>0</v>
      </c>
      <c r="D113" s="64">
        <f t="shared" si="45"/>
        <v>0</v>
      </c>
      <c r="E113" s="64">
        <f t="shared" si="45"/>
        <v>0</v>
      </c>
      <c r="F113" s="64">
        <f t="shared" si="45"/>
        <v>0</v>
      </c>
      <c r="G113" s="64">
        <f t="shared" si="45"/>
        <v>0</v>
      </c>
      <c r="H113" s="64">
        <f t="shared" si="45"/>
        <v>0</v>
      </c>
      <c r="I113" s="64">
        <f t="shared" si="45"/>
        <v>0</v>
      </c>
      <c r="J113" s="64">
        <f t="shared" si="45"/>
        <v>0</v>
      </c>
      <c r="K113" s="64">
        <f t="shared" si="45"/>
        <v>0</v>
      </c>
      <c r="L113" s="64">
        <f t="shared" si="45"/>
        <v>0</v>
      </c>
      <c r="M113" s="64">
        <f t="shared" si="45"/>
        <v>0</v>
      </c>
      <c r="N113" s="376">
        <f t="shared" si="45"/>
        <v>0</v>
      </c>
      <c r="O113" s="376">
        <f t="shared" si="45"/>
        <v>0</v>
      </c>
      <c r="P113" s="376">
        <f t="shared" si="45"/>
        <v>0</v>
      </c>
      <c r="Q113" s="376">
        <f t="shared" si="45"/>
        <v>0</v>
      </c>
      <c r="R113" s="376">
        <f t="shared" si="45"/>
        <v>0</v>
      </c>
      <c r="S113" s="376">
        <f t="shared" si="45"/>
        <v>0</v>
      </c>
      <c r="T113" s="376">
        <f t="shared" si="45"/>
        <v>0</v>
      </c>
      <c r="U113" s="434">
        <f t="shared" si="34"/>
        <v>0</v>
      </c>
    </row>
    <row r="114" spans="1:22" ht="15.95" customHeight="1" thickBot="1" x14ac:dyDescent="0.3">
      <c r="A114" s="708"/>
      <c r="B114" s="438" t="s">
        <v>45</v>
      </c>
      <c r="C114" s="2">
        <f t="shared" ref="C114:T114" si="46">C48</f>
        <v>0</v>
      </c>
      <c r="D114" s="64">
        <f t="shared" si="46"/>
        <v>0</v>
      </c>
      <c r="E114" s="64">
        <f t="shared" si="46"/>
        <v>0</v>
      </c>
      <c r="F114" s="64">
        <f t="shared" si="46"/>
        <v>0</v>
      </c>
      <c r="G114" s="64">
        <f t="shared" si="46"/>
        <v>0</v>
      </c>
      <c r="H114" s="64">
        <f t="shared" si="46"/>
        <v>0</v>
      </c>
      <c r="I114" s="64">
        <f t="shared" si="46"/>
        <v>0</v>
      </c>
      <c r="J114" s="64">
        <f t="shared" si="46"/>
        <v>0</v>
      </c>
      <c r="K114" s="64">
        <f t="shared" si="46"/>
        <v>0</v>
      </c>
      <c r="L114" s="64">
        <f t="shared" si="46"/>
        <v>0</v>
      </c>
      <c r="M114" s="64">
        <f t="shared" si="46"/>
        <v>0</v>
      </c>
      <c r="N114" s="376">
        <f t="shared" si="46"/>
        <v>0</v>
      </c>
      <c r="O114" s="376">
        <f t="shared" si="46"/>
        <v>0</v>
      </c>
      <c r="P114" s="376">
        <f t="shared" si="46"/>
        <v>0</v>
      </c>
      <c r="Q114" s="376">
        <f t="shared" si="46"/>
        <v>0</v>
      </c>
      <c r="R114" s="376">
        <f t="shared" si="46"/>
        <v>0</v>
      </c>
      <c r="S114" s="376">
        <f t="shared" si="46"/>
        <v>0</v>
      </c>
      <c r="T114" s="376">
        <f t="shared" si="46"/>
        <v>0</v>
      </c>
      <c r="U114" s="434">
        <f t="shared" si="34"/>
        <v>0</v>
      </c>
      <c r="V114" s="400">
        <f>SUM(U102:U114)</f>
        <v>0</v>
      </c>
    </row>
    <row r="115" spans="1:22" ht="15.95" customHeight="1" thickBot="1" x14ac:dyDescent="0.3">
      <c r="A115"/>
      <c r="B115" s="47" t="s">
        <v>41</v>
      </c>
      <c r="C115" s="152">
        <f>SUM(C102:C114)</f>
        <v>0</v>
      </c>
      <c r="D115" s="152">
        <f t="shared" ref="D115:T115" si="47">SUM(D102:D114)</f>
        <v>0</v>
      </c>
      <c r="E115" s="152">
        <f t="shared" si="47"/>
        <v>0</v>
      </c>
      <c r="F115" s="152">
        <f t="shared" si="47"/>
        <v>0</v>
      </c>
      <c r="G115" s="152">
        <f t="shared" si="47"/>
        <v>0</v>
      </c>
      <c r="H115" s="152">
        <f t="shared" si="47"/>
        <v>0</v>
      </c>
      <c r="I115" s="152">
        <f t="shared" si="47"/>
        <v>0</v>
      </c>
      <c r="J115" s="152">
        <f t="shared" si="47"/>
        <v>0</v>
      </c>
      <c r="K115" s="152">
        <f t="shared" si="47"/>
        <v>0</v>
      </c>
      <c r="L115" s="152">
        <f t="shared" si="47"/>
        <v>0</v>
      </c>
      <c r="M115" s="152">
        <f t="shared" si="47"/>
        <v>0</v>
      </c>
      <c r="N115" s="387">
        <f t="shared" si="47"/>
        <v>0</v>
      </c>
      <c r="O115" s="387">
        <f t="shared" si="47"/>
        <v>0</v>
      </c>
      <c r="P115" s="387">
        <f t="shared" si="47"/>
        <v>0</v>
      </c>
      <c r="Q115" s="387">
        <f t="shared" si="47"/>
        <v>0</v>
      </c>
      <c r="R115" s="387">
        <f t="shared" si="47"/>
        <v>0</v>
      </c>
      <c r="S115" s="387">
        <f t="shared" si="47"/>
        <v>0</v>
      </c>
      <c r="T115" s="387">
        <f t="shared" si="47"/>
        <v>0</v>
      </c>
      <c r="U115" s="435">
        <f t="shared" si="34"/>
        <v>0</v>
      </c>
      <c r="V115" s="389" t="str">
        <f>IF(U115=V114,"ok","ERROR")</f>
        <v>ok</v>
      </c>
    </row>
    <row r="116" spans="1:22" ht="15.95" customHeight="1" thickBot="1" x14ac:dyDescent="0.3">
      <c r="A116"/>
      <c r="S116" s="307" t="s">
        <v>135</v>
      </c>
      <c r="T116" s="439"/>
      <c r="U116" s="440">
        <f>U83+U115+U99</f>
        <v>46319582.084534965</v>
      </c>
    </row>
    <row r="117" spans="1:22" ht="15.95" customHeight="1" x14ac:dyDescent="0.25">
      <c r="A117"/>
      <c r="B117" s="442" t="s">
        <v>263</v>
      </c>
      <c r="V117" s="400">
        <f>V16+V32+V48+V64</f>
        <v>46319582.084534958</v>
      </c>
    </row>
    <row r="118" spans="1:22" ht="15.95" customHeight="1" x14ac:dyDescent="0.25">
      <c r="A118"/>
      <c r="B118" s="442" t="s">
        <v>264</v>
      </c>
      <c r="U118" s="400">
        <f>U17+U33+U49+U65</f>
        <v>46319582.084534965</v>
      </c>
      <c r="V118" s="443" t="str">
        <f>IF(AND(U118=V117,U116=V117),"ok","ERROR")</f>
        <v>ok</v>
      </c>
    </row>
    <row r="119" spans="1:22" ht="15.95" customHeight="1" x14ac:dyDescent="0.25">
      <c r="A119"/>
      <c r="B119" s="178" t="s">
        <v>265</v>
      </c>
      <c r="U119" s="400"/>
      <c r="V119" s="443"/>
    </row>
    <row r="120" spans="1:22" ht="15.95" customHeight="1" thickBot="1" x14ac:dyDescent="0.3">
      <c r="A120"/>
      <c r="U120" s="400"/>
      <c r="V120" s="443"/>
    </row>
    <row r="121" spans="1:22" ht="15.95" customHeight="1" thickBot="1" x14ac:dyDescent="0.3">
      <c r="A121"/>
      <c r="B121" s="444" t="s">
        <v>34</v>
      </c>
      <c r="C121" s="445">
        <f>C$3</f>
        <v>46023</v>
      </c>
      <c r="D121" s="445">
        <f t="shared" ref="D121:T121" si="48">D$3</f>
        <v>46054</v>
      </c>
      <c r="E121" s="445">
        <f t="shared" si="48"/>
        <v>46082</v>
      </c>
      <c r="F121" s="445">
        <f t="shared" si="48"/>
        <v>46113</v>
      </c>
      <c r="G121" s="445">
        <f t="shared" si="48"/>
        <v>46143</v>
      </c>
      <c r="H121" s="445">
        <f t="shared" si="48"/>
        <v>46174</v>
      </c>
      <c r="I121" s="445">
        <f t="shared" si="48"/>
        <v>46204</v>
      </c>
      <c r="J121" s="445">
        <f t="shared" si="48"/>
        <v>46235</v>
      </c>
      <c r="K121" s="445">
        <f t="shared" si="48"/>
        <v>46266</v>
      </c>
      <c r="L121" s="445">
        <f t="shared" si="48"/>
        <v>46296</v>
      </c>
      <c r="M121" s="445">
        <f t="shared" si="48"/>
        <v>46327</v>
      </c>
      <c r="N121" s="446">
        <f t="shared" si="48"/>
        <v>46357</v>
      </c>
      <c r="O121" s="446">
        <f t="shared" si="48"/>
        <v>46388</v>
      </c>
      <c r="P121" s="446">
        <f t="shared" si="48"/>
        <v>46419</v>
      </c>
      <c r="Q121" s="446">
        <f t="shared" si="48"/>
        <v>46447</v>
      </c>
      <c r="R121" s="446">
        <f t="shared" si="48"/>
        <v>46478</v>
      </c>
      <c r="S121" s="446">
        <f t="shared" si="48"/>
        <v>46508</v>
      </c>
      <c r="T121" s="446">
        <f t="shared" si="48"/>
        <v>46539</v>
      </c>
      <c r="U121" s="447" t="s">
        <v>32</v>
      </c>
      <c r="V121" s="443"/>
    </row>
    <row r="122" spans="1:22" s="170" customFormat="1" ht="14.45" customHeight="1" x14ac:dyDescent="0.25">
      <c r="A122" s="703" t="s">
        <v>266</v>
      </c>
      <c r="B122" s="448" t="s">
        <v>57</v>
      </c>
      <c r="C122" s="410">
        <f>C70+C86+C102</f>
        <v>0</v>
      </c>
      <c r="D122" s="410">
        <f t="shared" ref="D122:U122" si="49">D70+D86+D102</f>
        <v>0</v>
      </c>
      <c r="E122" s="410">
        <f t="shared" si="49"/>
        <v>0</v>
      </c>
      <c r="F122" s="410">
        <f t="shared" si="49"/>
        <v>0</v>
      </c>
      <c r="G122" s="410">
        <f t="shared" si="49"/>
        <v>255291.71326185687</v>
      </c>
      <c r="H122" s="410">
        <f t="shared" si="49"/>
        <v>844955.63717864174</v>
      </c>
      <c r="I122" s="410">
        <f t="shared" si="49"/>
        <v>0</v>
      </c>
      <c r="J122" s="410">
        <f t="shared" si="49"/>
        <v>0</v>
      </c>
      <c r="K122" s="410">
        <f t="shared" si="49"/>
        <v>0</v>
      </c>
      <c r="L122" s="410">
        <f t="shared" si="49"/>
        <v>649351.61086777493</v>
      </c>
      <c r="M122" s="410">
        <f t="shared" si="49"/>
        <v>69425.544302996917</v>
      </c>
      <c r="N122" s="411">
        <f t="shared" si="49"/>
        <v>862967.82895498839</v>
      </c>
      <c r="O122" s="411">
        <f t="shared" si="49"/>
        <v>0</v>
      </c>
      <c r="P122" s="411">
        <f t="shared" si="49"/>
        <v>0</v>
      </c>
      <c r="Q122" s="411">
        <f t="shared" si="49"/>
        <v>0</v>
      </c>
      <c r="R122" s="411">
        <f t="shared" si="49"/>
        <v>0</v>
      </c>
      <c r="S122" s="411">
        <f t="shared" si="49"/>
        <v>0</v>
      </c>
      <c r="T122" s="411">
        <f t="shared" si="49"/>
        <v>0</v>
      </c>
      <c r="U122" s="449">
        <f t="shared" si="49"/>
        <v>2681992.3345662588</v>
      </c>
    </row>
    <row r="123" spans="1:22" s="170" customFormat="1" x14ac:dyDescent="0.25">
      <c r="A123" s="704"/>
      <c r="B123" s="450" t="s">
        <v>56</v>
      </c>
      <c r="C123" s="415">
        <f t="shared" ref="C123:U123" si="50">C71+C87+C103</f>
        <v>0</v>
      </c>
      <c r="D123" s="415">
        <f t="shared" si="50"/>
        <v>0</v>
      </c>
      <c r="E123" s="415">
        <f t="shared" si="50"/>
        <v>0</v>
      </c>
      <c r="F123" s="415">
        <f t="shared" si="50"/>
        <v>0</v>
      </c>
      <c r="G123" s="415">
        <f t="shared" si="50"/>
        <v>0</v>
      </c>
      <c r="H123" s="415">
        <f t="shared" si="50"/>
        <v>0</v>
      </c>
      <c r="I123" s="415">
        <f t="shared" si="50"/>
        <v>0</v>
      </c>
      <c r="J123" s="415">
        <f t="shared" si="50"/>
        <v>0</v>
      </c>
      <c r="K123" s="415">
        <f t="shared" si="50"/>
        <v>0</v>
      </c>
      <c r="L123" s="415">
        <f t="shared" si="50"/>
        <v>0</v>
      </c>
      <c r="M123" s="415">
        <f t="shared" si="50"/>
        <v>0</v>
      </c>
      <c r="N123" s="416">
        <f t="shared" si="50"/>
        <v>0</v>
      </c>
      <c r="O123" s="416">
        <f t="shared" si="50"/>
        <v>0</v>
      </c>
      <c r="P123" s="416">
        <f t="shared" si="50"/>
        <v>0</v>
      </c>
      <c r="Q123" s="416">
        <f t="shared" si="50"/>
        <v>0</v>
      </c>
      <c r="R123" s="416">
        <f t="shared" si="50"/>
        <v>0</v>
      </c>
      <c r="S123" s="416">
        <f t="shared" si="50"/>
        <v>0</v>
      </c>
      <c r="T123" s="416">
        <f t="shared" si="50"/>
        <v>0</v>
      </c>
      <c r="U123" s="451">
        <f t="shared" si="50"/>
        <v>0</v>
      </c>
    </row>
    <row r="124" spans="1:22" s="170" customFormat="1" x14ac:dyDescent="0.25">
      <c r="A124" s="704"/>
      <c r="B124" s="450" t="s">
        <v>55</v>
      </c>
      <c r="C124" s="415">
        <f t="shared" ref="C124:U124" si="51">C72+C88+C104</f>
        <v>0</v>
      </c>
      <c r="D124" s="415">
        <f t="shared" si="51"/>
        <v>0</v>
      </c>
      <c r="E124" s="415">
        <f t="shared" si="51"/>
        <v>83273.608988555497</v>
      </c>
      <c r="F124" s="415">
        <f t="shared" si="51"/>
        <v>0</v>
      </c>
      <c r="G124" s="415">
        <f t="shared" si="51"/>
        <v>0</v>
      </c>
      <c r="H124" s="415">
        <f t="shared" si="51"/>
        <v>0</v>
      </c>
      <c r="I124" s="415">
        <f t="shared" si="51"/>
        <v>0</v>
      </c>
      <c r="J124" s="415">
        <f t="shared" si="51"/>
        <v>0</v>
      </c>
      <c r="K124" s="415">
        <f t="shared" si="51"/>
        <v>0</v>
      </c>
      <c r="L124" s="415">
        <f t="shared" si="51"/>
        <v>0</v>
      </c>
      <c r="M124" s="415">
        <f t="shared" si="51"/>
        <v>3304.3661764535955</v>
      </c>
      <c r="N124" s="416">
        <f t="shared" si="51"/>
        <v>41073.667250216444</v>
      </c>
      <c r="O124" s="416">
        <f t="shared" si="51"/>
        <v>0</v>
      </c>
      <c r="P124" s="416">
        <f t="shared" si="51"/>
        <v>0</v>
      </c>
      <c r="Q124" s="416">
        <f t="shared" si="51"/>
        <v>0</v>
      </c>
      <c r="R124" s="416">
        <f t="shared" si="51"/>
        <v>0</v>
      </c>
      <c r="S124" s="416">
        <f t="shared" si="51"/>
        <v>0</v>
      </c>
      <c r="T124" s="416">
        <f t="shared" si="51"/>
        <v>0</v>
      </c>
      <c r="U124" s="451">
        <f t="shared" si="51"/>
        <v>127651.64241522553</v>
      </c>
    </row>
    <row r="125" spans="1:22" s="170" customFormat="1" x14ac:dyDescent="0.25">
      <c r="A125" s="704"/>
      <c r="B125" s="450" t="s">
        <v>54</v>
      </c>
      <c r="C125" s="415">
        <f t="shared" ref="C125:U125" si="52">C73+C89+C105</f>
        <v>0</v>
      </c>
      <c r="D125" s="415">
        <f t="shared" si="52"/>
        <v>0</v>
      </c>
      <c r="E125" s="415">
        <f t="shared" si="52"/>
        <v>923823.17212159513</v>
      </c>
      <c r="F125" s="415">
        <f t="shared" si="52"/>
        <v>94843.686946190224</v>
      </c>
      <c r="G125" s="415">
        <f t="shared" si="52"/>
        <v>753585.48684120295</v>
      </c>
      <c r="H125" s="415">
        <f t="shared" si="52"/>
        <v>1118276.4075529443</v>
      </c>
      <c r="I125" s="415">
        <f t="shared" si="52"/>
        <v>591460.21588734258</v>
      </c>
      <c r="J125" s="415">
        <f t="shared" si="52"/>
        <v>1566404.9580222759</v>
      </c>
      <c r="K125" s="415">
        <f t="shared" si="52"/>
        <v>484444.60058101109</v>
      </c>
      <c r="L125" s="415">
        <f t="shared" si="52"/>
        <v>1270815.7227552349</v>
      </c>
      <c r="M125" s="415">
        <f t="shared" si="52"/>
        <v>269974.66851008334</v>
      </c>
      <c r="N125" s="416">
        <f t="shared" si="52"/>
        <v>3355817.4573351126</v>
      </c>
      <c r="O125" s="416">
        <f t="shared" si="52"/>
        <v>0</v>
      </c>
      <c r="P125" s="416">
        <f t="shared" si="52"/>
        <v>0</v>
      </c>
      <c r="Q125" s="416">
        <f t="shared" si="52"/>
        <v>0</v>
      </c>
      <c r="R125" s="416">
        <f t="shared" si="52"/>
        <v>0</v>
      </c>
      <c r="S125" s="416">
        <f t="shared" si="52"/>
        <v>0</v>
      </c>
      <c r="T125" s="416">
        <f t="shared" si="52"/>
        <v>0</v>
      </c>
      <c r="U125" s="451">
        <f t="shared" si="52"/>
        <v>10429446.376552992</v>
      </c>
    </row>
    <row r="126" spans="1:22" s="170" customFormat="1" x14ac:dyDescent="0.25">
      <c r="A126" s="704"/>
      <c r="B126" s="450" t="s">
        <v>53</v>
      </c>
      <c r="C126" s="415">
        <f t="shared" ref="C126:U126" si="53">C74+C90+C106</f>
        <v>0</v>
      </c>
      <c r="D126" s="415">
        <f t="shared" si="53"/>
        <v>0</v>
      </c>
      <c r="E126" s="415">
        <f t="shared" si="53"/>
        <v>0</v>
      </c>
      <c r="F126" s="415">
        <f t="shared" si="53"/>
        <v>0</v>
      </c>
      <c r="G126" s="415">
        <f t="shared" si="53"/>
        <v>0</v>
      </c>
      <c r="H126" s="415">
        <f t="shared" si="53"/>
        <v>0</v>
      </c>
      <c r="I126" s="415">
        <f t="shared" si="53"/>
        <v>0</v>
      </c>
      <c r="J126" s="415">
        <f t="shared" si="53"/>
        <v>0</v>
      </c>
      <c r="K126" s="415">
        <f t="shared" si="53"/>
        <v>0</v>
      </c>
      <c r="L126" s="415">
        <f t="shared" si="53"/>
        <v>0</v>
      </c>
      <c r="M126" s="415">
        <f t="shared" si="53"/>
        <v>0</v>
      </c>
      <c r="N126" s="416">
        <f t="shared" si="53"/>
        <v>0</v>
      </c>
      <c r="O126" s="416">
        <f t="shared" si="53"/>
        <v>0</v>
      </c>
      <c r="P126" s="416">
        <f t="shared" si="53"/>
        <v>0</v>
      </c>
      <c r="Q126" s="416">
        <f t="shared" si="53"/>
        <v>0</v>
      </c>
      <c r="R126" s="416">
        <f t="shared" si="53"/>
        <v>0</v>
      </c>
      <c r="S126" s="416">
        <f t="shared" si="53"/>
        <v>0</v>
      </c>
      <c r="T126" s="416">
        <f t="shared" si="53"/>
        <v>0</v>
      </c>
      <c r="U126" s="451">
        <f t="shared" si="53"/>
        <v>0</v>
      </c>
    </row>
    <row r="127" spans="1:22" s="170" customFormat="1" x14ac:dyDescent="0.25">
      <c r="A127" s="704"/>
      <c r="B127" s="450" t="s">
        <v>52</v>
      </c>
      <c r="C127" s="415">
        <f t="shared" ref="C127:U127" si="54">C75+C91+C107</f>
        <v>0</v>
      </c>
      <c r="D127" s="415">
        <f t="shared" si="54"/>
        <v>0</v>
      </c>
      <c r="E127" s="415">
        <f t="shared" si="54"/>
        <v>0</v>
      </c>
      <c r="F127" s="415">
        <f t="shared" si="54"/>
        <v>0</v>
      </c>
      <c r="G127" s="415">
        <f t="shared" si="54"/>
        <v>0</v>
      </c>
      <c r="H127" s="415">
        <f t="shared" si="54"/>
        <v>0</v>
      </c>
      <c r="I127" s="415">
        <f t="shared" si="54"/>
        <v>0</v>
      </c>
      <c r="J127" s="415">
        <f t="shared" si="54"/>
        <v>0</v>
      </c>
      <c r="K127" s="415">
        <f t="shared" si="54"/>
        <v>0</v>
      </c>
      <c r="L127" s="415">
        <f t="shared" si="54"/>
        <v>0</v>
      </c>
      <c r="M127" s="415">
        <f t="shared" si="54"/>
        <v>0</v>
      </c>
      <c r="N127" s="416">
        <f t="shared" si="54"/>
        <v>0</v>
      </c>
      <c r="O127" s="416">
        <f t="shared" si="54"/>
        <v>0</v>
      </c>
      <c r="P127" s="416">
        <f t="shared" si="54"/>
        <v>0</v>
      </c>
      <c r="Q127" s="416">
        <f t="shared" si="54"/>
        <v>0</v>
      </c>
      <c r="R127" s="416">
        <f t="shared" si="54"/>
        <v>0</v>
      </c>
      <c r="S127" s="416">
        <f t="shared" si="54"/>
        <v>0</v>
      </c>
      <c r="T127" s="416">
        <f t="shared" si="54"/>
        <v>0</v>
      </c>
      <c r="U127" s="451">
        <f t="shared" si="54"/>
        <v>0</v>
      </c>
    </row>
    <row r="128" spans="1:22" s="170" customFormat="1" x14ac:dyDescent="0.25">
      <c r="A128" s="704"/>
      <c r="B128" s="450" t="s">
        <v>51</v>
      </c>
      <c r="C128" s="415">
        <f t="shared" ref="C128:U128" si="55">C76+C92+C108</f>
        <v>0</v>
      </c>
      <c r="D128" s="415">
        <f t="shared" si="55"/>
        <v>0</v>
      </c>
      <c r="E128" s="415">
        <f t="shared" si="55"/>
        <v>181256.17726474087</v>
      </c>
      <c r="F128" s="415">
        <f t="shared" si="55"/>
        <v>197430.74148858417</v>
      </c>
      <c r="G128" s="415">
        <f t="shared" si="55"/>
        <v>106884.66324073111</v>
      </c>
      <c r="H128" s="415">
        <f t="shared" si="55"/>
        <v>2459459.6857203492</v>
      </c>
      <c r="I128" s="415">
        <f t="shared" si="55"/>
        <v>3923532.8795907451</v>
      </c>
      <c r="J128" s="415">
        <f t="shared" si="55"/>
        <v>1655915.3244785625</v>
      </c>
      <c r="K128" s="415">
        <f t="shared" si="55"/>
        <v>1018400.9866921727</v>
      </c>
      <c r="L128" s="415">
        <f t="shared" si="55"/>
        <v>1372778.4401767873</v>
      </c>
      <c r="M128" s="415">
        <f t="shared" si="55"/>
        <v>433142.43848095613</v>
      </c>
      <c r="N128" s="416">
        <f t="shared" si="55"/>
        <v>5384012.3763789479</v>
      </c>
      <c r="O128" s="416">
        <f t="shared" si="55"/>
        <v>0</v>
      </c>
      <c r="P128" s="416">
        <f t="shared" si="55"/>
        <v>0</v>
      </c>
      <c r="Q128" s="416">
        <f t="shared" si="55"/>
        <v>0</v>
      </c>
      <c r="R128" s="416">
        <f t="shared" si="55"/>
        <v>0</v>
      </c>
      <c r="S128" s="416">
        <f t="shared" si="55"/>
        <v>0</v>
      </c>
      <c r="T128" s="416">
        <f t="shared" si="55"/>
        <v>0</v>
      </c>
      <c r="U128" s="451">
        <f t="shared" si="55"/>
        <v>16732813.713512577</v>
      </c>
    </row>
    <row r="129" spans="1:21" s="170" customFormat="1" x14ac:dyDescent="0.25">
      <c r="A129" s="704"/>
      <c r="B129" s="450" t="s">
        <v>50</v>
      </c>
      <c r="C129" s="415">
        <f t="shared" ref="C129:U129" si="56">C77+C93+C109</f>
        <v>0</v>
      </c>
      <c r="D129" s="415">
        <f t="shared" si="56"/>
        <v>0</v>
      </c>
      <c r="E129" s="415">
        <f t="shared" si="56"/>
        <v>0</v>
      </c>
      <c r="F129" s="415">
        <f t="shared" si="56"/>
        <v>0</v>
      </c>
      <c r="G129" s="415">
        <f t="shared" si="56"/>
        <v>1407588.8370714528</v>
      </c>
      <c r="H129" s="415">
        <f t="shared" si="56"/>
        <v>1934141.7167743295</v>
      </c>
      <c r="I129" s="415">
        <f t="shared" si="56"/>
        <v>468894.37560681131</v>
      </c>
      <c r="J129" s="415">
        <f t="shared" si="56"/>
        <v>283514.57075031567</v>
      </c>
      <c r="K129" s="415">
        <f t="shared" si="56"/>
        <v>0</v>
      </c>
      <c r="L129" s="415">
        <f t="shared" si="56"/>
        <v>205936.79340602548</v>
      </c>
      <c r="M129" s="415">
        <f t="shared" si="56"/>
        <v>3724.3206483431231</v>
      </c>
      <c r="N129" s="416">
        <f t="shared" si="56"/>
        <v>2301241.6742653633</v>
      </c>
      <c r="O129" s="416">
        <f t="shared" si="56"/>
        <v>0</v>
      </c>
      <c r="P129" s="416">
        <f t="shared" si="56"/>
        <v>0</v>
      </c>
      <c r="Q129" s="416">
        <f t="shared" si="56"/>
        <v>0</v>
      </c>
      <c r="R129" s="416">
        <f t="shared" si="56"/>
        <v>0</v>
      </c>
      <c r="S129" s="416">
        <f t="shared" si="56"/>
        <v>0</v>
      </c>
      <c r="T129" s="416">
        <f t="shared" si="56"/>
        <v>0</v>
      </c>
      <c r="U129" s="451">
        <f t="shared" si="56"/>
        <v>6605042.2885226402</v>
      </c>
    </row>
    <row r="130" spans="1:21" s="170" customFormat="1" x14ac:dyDescent="0.25">
      <c r="A130" s="704"/>
      <c r="B130" s="450" t="s">
        <v>49</v>
      </c>
      <c r="C130" s="415">
        <f t="shared" ref="C130:U130" si="57">C78+C94+C110</f>
        <v>0</v>
      </c>
      <c r="D130" s="415">
        <f t="shared" si="57"/>
        <v>0</v>
      </c>
      <c r="E130" s="415">
        <f t="shared" si="57"/>
        <v>0</v>
      </c>
      <c r="F130" s="415">
        <f t="shared" si="57"/>
        <v>0</v>
      </c>
      <c r="G130" s="415">
        <f t="shared" si="57"/>
        <v>243158.14459769963</v>
      </c>
      <c r="H130" s="415">
        <f t="shared" si="57"/>
        <v>0</v>
      </c>
      <c r="I130" s="415">
        <f t="shared" si="57"/>
        <v>0</v>
      </c>
      <c r="J130" s="415">
        <f t="shared" si="57"/>
        <v>0</v>
      </c>
      <c r="K130" s="415">
        <f t="shared" si="57"/>
        <v>0</v>
      </c>
      <c r="L130" s="415">
        <f t="shared" si="57"/>
        <v>0</v>
      </c>
      <c r="M130" s="415">
        <f t="shared" si="57"/>
        <v>9648.717742595687</v>
      </c>
      <c r="N130" s="416">
        <f t="shared" si="57"/>
        <v>119934.71691323626</v>
      </c>
      <c r="O130" s="416">
        <f t="shared" si="57"/>
        <v>0</v>
      </c>
      <c r="P130" s="416">
        <f t="shared" si="57"/>
        <v>0</v>
      </c>
      <c r="Q130" s="416">
        <f t="shared" si="57"/>
        <v>0</v>
      </c>
      <c r="R130" s="416">
        <f t="shared" si="57"/>
        <v>0</v>
      </c>
      <c r="S130" s="416">
        <f t="shared" si="57"/>
        <v>0</v>
      </c>
      <c r="T130" s="416">
        <f t="shared" si="57"/>
        <v>0</v>
      </c>
      <c r="U130" s="451">
        <f t="shared" si="57"/>
        <v>372741.57925353158</v>
      </c>
    </row>
    <row r="131" spans="1:21" s="170" customFormat="1" x14ac:dyDescent="0.25">
      <c r="A131" s="704"/>
      <c r="B131" s="450" t="s">
        <v>48</v>
      </c>
      <c r="C131" s="415">
        <f t="shared" ref="C131:U131" si="58">C79+C95+C111</f>
        <v>0</v>
      </c>
      <c r="D131" s="415">
        <f t="shared" si="58"/>
        <v>0</v>
      </c>
      <c r="E131" s="415">
        <f t="shared" si="58"/>
        <v>0</v>
      </c>
      <c r="F131" s="415">
        <f t="shared" si="58"/>
        <v>0</v>
      </c>
      <c r="G131" s="415">
        <f t="shared" si="58"/>
        <v>217687.30646437226</v>
      </c>
      <c r="H131" s="415">
        <f t="shared" si="58"/>
        <v>0</v>
      </c>
      <c r="I131" s="415">
        <f t="shared" si="58"/>
        <v>451678.80647005077</v>
      </c>
      <c r="J131" s="415">
        <f t="shared" si="58"/>
        <v>0</v>
      </c>
      <c r="K131" s="415">
        <f t="shared" si="58"/>
        <v>0</v>
      </c>
      <c r="L131" s="415">
        <f t="shared" si="58"/>
        <v>274433.20155783632</v>
      </c>
      <c r="M131" s="415">
        <f t="shared" si="58"/>
        <v>37450.74303909317</v>
      </c>
      <c r="N131" s="416">
        <f t="shared" si="58"/>
        <v>465517.22046495008</v>
      </c>
      <c r="O131" s="416">
        <f t="shared" si="58"/>
        <v>0</v>
      </c>
      <c r="P131" s="416">
        <f t="shared" si="58"/>
        <v>0</v>
      </c>
      <c r="Q131" s="416">
        <f t="shared" si="58"/>
        <v>0</v>
      </c>
      <c r="R131" s="416">
        <f t="shared" si="58"/>
        <v>0</v>
      </c>
      <c r="S131" s="416">
        <f t="shared" si="58"/>
        <v>0</v>
      </c>
      <c r="T131" s="416">
        <f t="shared" si="58"/>
        <v>0</v>
      </c>
      <c r="U131" s="451">
        <f t="shared" si="58"/>
        <v>1446767.2779963026</v>
      </c>
    </row>
    <row r="132" spans="1:21" s="170" customFormat="1" x14ac:dyDescent="0.25">
      <c r="A132" s="704"/>
      <c r="B132" s="450" t="s">
        <v>47</v>
      </c>
      <c r="C132" s="415">
        <f t="shared" ref="C132:U132" si="59">C80+C96+C112</f>
        <v>0</v>
      </c>
      <c r="D132" s="415">
        <f t="shared" si="59"/>
        <v>0</v>
      </c>
      <c r="E132" s="415">
        <f t="shared" si="59"/>
        <v>0</v>
      </c>
      <c r="F132" s="415">
        <f t="shared" si="59"/>
        <v>50375.540063857487</v>
      </c>
      <c r="G132" s="415">
        <f t="shared" si="59"/>
        <v>1926148.8007002277</v>
      </c>
      <c r="H132" s="415">
        <f t="shared" si="59"/>
        <v>0</v>
      </c>
      <c r="I132" s="415">
        <f t="shared" si="59"/>
        <v>0</v>
      </c>
      <c r="J132" s="415">
        <f t="shared" si="59"/>
        <v>412149.80113268294</v>
      </c>
      <c r="K132" s="415">
        <f t="shared" si="59"/>
        <v>0</v>
      </c>
      <c r="L132" s="415">
        <f t="shared" si="59"/>
        <v>0</v>
      </c>
      <c r="M132" s="415">
        <f t="shared" si="59"/>
        <v>94784.579855759104</v>
      </c>
      <c r="N132" s="416">
        <f t="shared" si="59"/>
        <v>1178183.6774595405</v>
      </c>
      <c r="O132" s="416">
        <f t="shared" si="59"/>
        <v>0</v>
      </c>
      <c r="P132" s="416">
        <f t="shared" si="59"/>
        <v>0</v>
      </c>
      <c r="Q132" s="416">
        <f t="shared" si="59"/>
        <v>0</v>
      </c>
      <c r="R132" s="416">
        <f t="shared" si="59"/>
        <v>0</v>
      </c>
      <c r="S132" s="416">
        <f t="shared" si="59"/>
        <v>0</v>
      </c>
      <c r="T132" s="416">
        <f t="shared" si="59"/>
        <v>0</v>
      </c>
      <c r="U132" s="451">
        <f t="shared" si="59"/>
        <v>3661642.3992120679</v>
      </c>
    </row>
    <row r="133" spans="1:21" s="170" customFormat="1" x14ac:dyDescent="0.25">
      <c r="A133" s="704"/>
      <c r="B133" s="450" t="s">
        <v>46</v>
      </c>
      <c r="C133" s="415">
        <f t="shared" ref="C133:U133" si="60">C81+C97+C113</f>
        <v>0</v>
      </c>
      <c r="D133" s="415">
        <f t="shared" si="60"/>
        <v>0</v>
      </c>
      <c r="E133" s="415">
        <f t="shared" si="60"/>
        <v>948205.38853786141</v>
      </c>
      <c r="F133" s="415">
        <f t="shared" si="60"/>
        <v>0</v>
      </c>
      <c r="G133" s="415">
        <f t="shared" si="60"/>
        <v>5388.8759116730225</v>
      </c>
      <c r="H133" s="415">
        <f t="shared" si="60"/>
        <v>13437.798327610759</v>
      </c>
      <c r="I133" s="415">
        <f t="shared" si="60"/>
        <v>1812949.3378516599</v>
      </c>
      <c r="J133" s="415">
        <f t="shared" si="60"/>
        <v>0</v>
      </c>
      <c r="K133" s="415">
        <f t="shared" si="60"/>
        <v>0</v>
      </c>
      <c r="L133" s="415">
        <f t="shared" si="60"/>
        <v>0</v>
      </c>
      <c r="M133" s="415">
        <f t="shared" si="60"/>
        <v>110311.97786408392</v>
      </c>
      <c r="N133" s="416">
        <f t="shared" si="60"/>
        <v>1371191.0940104781</v>
      </c>
      <c r="O133" s="416">
        <f t="shared" si="60"/>
        <v>0</v>
      </c>
      <c r="P133" s="416">
        <f t="shared" si="60"/>
        <v>0</v>
      </c>
      <c r="Q133" s="416">
        <f t="shared" si="60"/>
        <v>0</v>
      </c>
      <c r="R133" s="416">
        <f t="shared" si="60"/>
        <v>0</v>
      </c>
      <c r="S133" s="416">
        <f t="shared" si="60"/>
        <v>0</v>
      </c>
      <c r="T133" s="416">
        <f t="shared" si="60"/>
        <v>0</v>
      </c>
      <c r="U133" s="451">
        <f t="shared" si="60"/>
        <v>4261484.4725033669</v>
      </c>
    </row>
    <row r="134" spans="1:21" s="170" customFormat="1" ht="15.75" thickBot="1" x14ac:dyDescent="0.3">
      <c r="A134" s="705"/>
      <c r="B134" s="452" t="s">
        <v>45</v>
      </c>
      <c r="C134" s="453">
        <f t="shared" ref="C134:U134" si="61">C82+C98+C114</f>
        <v>0</v>
      </c>
      <c r="D134" s="453">
        <f t="shared" si="61"/>
        <v>0</v>
      </c>
      <c r="E134" s="453">
        <f t="shared" si="61"/>
        <v>0</v>
      </c>
      <c r="F134" s="453">
        <f t="shared" si="61"/>
        <v>0</v>
      </c>
      <c r="G134" s="453">
        <f t="shared" si="61"/>
        <v>0</v>
      </c>
      <c r="H134" s="453">
        <f t="shared" si="61"/>
        <v>0</v>
      </c>
      <c r="I134" s="453">
        <f t="shared" si="61"/>
        <v>0</v>
      </c>
      <c r="J134" s="453">
        <f t="shared" si="61"/>
        <v>0</v>
      </c>
      <c r="K134" s="453">
        <f t="shared" si="61"/>
        <v>0</v>
      </c>
      <c r="L134" s="453">
        <f t="shared" si="61"/>
        <v>0</v>
      </c>
      <c r="M134" s="453">
        <f t="shared" si="61"/>
        <v>0</v>
      </c>
      <c r="N134" s="454">
        <f t="shared" si="61"/>
        <v>0</v>
      </c>
      <c r="O134" s="454">
        <f t="shared" si="61"/>
        <v>0</v>
      </c>
      <c r="P134" s="454">
        <f t="shared" si="61"/>
        <v>0</v>
      </c>
      <c r="Q134" s="454">
        <f t="shared" si="61"/>
        <v>0</v>
      </c>
      <c r="R134" s="454">
        <f t="shared" si="61"/>
        <v>0</v>
      </c>
      <c r="S134" s="454">
        <f t="shared" si="61"/>
        <v>0</v>
      </c>
      <c r="T134" s="454">
        <f t="shared" si="61"/>
        <v>0</v>
      </c>
      <c r="U134" s="455">
        <f t="shared" si="61"/>
        <v>0</v>
      </c>
    </row>
    <row r="135" spans="1:21" s="170" customFormat="1" ht="15.75" thickBot="1" x14ac:dyDescent="0.3">
      <c r="A135" s="456"/>
      <c r="B135" s="457" t="s">
        <v>41</v>
      </c>
      <c r="C135" s="458">
        <f t="shared" ref="C135:U135" si="62">C83+C99+C115</f>
        <v>0</v>
      </c>
      <c r="D135" s="458">
        <f t="shared" si="62"/>
        <v>0</v>
      </c>
      <c r="E135" s="458">
        <f t="shared" si="62"/>
        <v>2136558.3469127528</v>
      </c>
      <c r="F135" s="458">
        <f t="shared" si="62"/>
        <v>342649.9684986319</v>
      </c>
      <c r="G135" s="458">
        <f t="shared" si="62"/>
        <v>4915733.8280892167</v>
      </c>
      <c r="H135" s="458">
        <f t="shared" si="62"/>
        <v>6370271.2455538753</v>
      </c>
      <c r="I135" s="458">
        <f t="shared" si="62"/>
        <v>7248515.6154066091</v>
      </c>
      <c r="J135" s="458">
        <f t="shared" si="62"/>
        <v>3917984.6543838372</v>
      </c>
      <c r="K135" s="458">
        <f t="shared" si="62"/>
        <v>1502845.5872731837</v>
      </c>
      <c r="L135" s="458">
        <f t="shared" si="62"/>
        <v>3773315.7687636591</v>
      </c>
      <c r="M135" s="458">
        <f t="shared" si="62"/>
        <v>1031767.3566203649</v>
      </c>
      <c r="N135" s="459">
        <f t="shared" si="62"/>
        <v>15079939.713032832</v>
      </c>
      <c r="O135" s="459">
        <f t="shared" si="62"/>
        <v>0</v>
      </c>
      <c r="P135" s="459">
        <f t="shared" si="62"/>
        <v>0</v>
      </c>
      <c r="Q135" s="459">
        <f t="shared" si="62"/>
        <v>0</v>
      </c>
      <c r="R135" s="459">
        <f t="shared" si="62"/>
        <v>0</v>
      </c>
      <c r="S135" s="459">
        <f t="shared" si="62"/>
        <v>0</v>
      </c>
      <c r="T135" s="459">
        <f t="shared" si="62"/>
        <v>0</v>
      </c>
      <c r="U135" s="460">
        <f t="shared" si="62"/>
        <v>46319582.084534965</v>
      </c>
    </row>
    <row r="137" spans="1:21" s="367" customFormat="1" x14ac:dyDescent="0.25">
      <c r="A137" s="53"/>
      <c r="B137" s="367" t="s">
        <v>267</v>
      </c>
      <c r="C137" s="461">
        <f>C17+C33</f>
        <v>0</v>
      </c>
      <c r="D137" s="461">
        <f t="shared" ref="D137:U137" si="63">D17+D33</f>
        <v>0</v>
      </c>
      <c r="E137" s="461">
        <f t="shared" si="63"/>
        <v>2136558.3469127528</v>
      </c>
      <c r="F137" s="461">
        <f t="shared" si="63"/>
        <v>342649.9684986319</v>
      </c>
      <c r="G137" s="461">
        <f t="shared" si="63"/>
        <v>4915733.8280892167</v>
      </c>
      <c r="H137" s="461">
        <f t="shared" si="63"/>
        <v>6370271.2455538753</v>
      </c>
      <c r="I137" s="461">
        <f t="shared" si="63"/>
        <v>7248515.6154066091</v>
      </c>
      <c r="J137" s="461">
        <f t="shared" si="63"/>
        <v>3917984.6543838372</v>
      </c>
      <c r="K137" s="461">
        <f t="shared" si="63"/>
        <v>1502845.5872731837</v>
      </c>
      <c r="L137" s="461">
        <f t="shared" si="63"/>
        <v>3773315.7687636591</v>
      </c>
      <c r="M137" s="461">
        <f t="shared" si="63"/>
        <v>1031767.3566203649</v>
      </c>
      <c r="N137" s="461">
        <f t="shared" si="63"/>
        <v>15079939.713032832</v>
      </c>
      <c r="O137" s="461">
        <f t="shared" si="63"/>
        <v>0</v>
      </c>
      <c r="P137" s="461">
        <f t="shared" si="63"/>
        <v>0</v>
      </c>
      <c r="Q137" s="461">
        <f t="shared" si="63"/>
        <v>0</v>
      </c>
      <c r="R137" s="461">
        <f t="shared" si="63"/>
        <v>0</v>
      </c>
      <c r="S137" s="461">
        <f t="shared" si="63"/>
        <v>0</v>
      </c>
      <c r="T137" s="461">
        <f t="shared" si="63"/>
        <v>0</v>
      </c>
      <c r="U137" s="461">
        <f t="shared" si="63"/>
        <v>46319582.084534965</v>
      </c>
    </row>
    <row r="138" spans="1:21" s="367" customFormat="1" x14ac:dyDescent="0.25">
      <c r="A138" s="53"/>
      <c r="B138" s="367" t="s">
        <v>165</v>
      </c>
      <c r="C138" s="400">
        <f>C49</f>
        <v>0</v>
      </c>
      <c r="D138" s="400">
        <f t="shared" ref="D138:U138" si="64">D49</f>
        <v>0</v>
      </c>
      <c r="E138" s="400">
        <f t="shared" si="64"/>
        <v>0</v>
      </c>
      <c r="F138" s="400">
        <f t="shared" si="64"/>
        <v>0</v>
      </c>
      <c r="G138" s="400">
        <f t="shared" si="64"/>
        <v>0</v>
      </c>
      <c r="H138" s="400">
        <f t="shared" si="64"/>
        <v>0</v>
      </c>
      <c r="I138" s="400">
        <f t="shared" si="64"/>
        <v>0</v>
      </c>
      <c r="J138" s="400">
        <f t="shared" si="64"/>
        <v>0</v>
      </c>
      <c r="K138" s="400">
        <f t="shared" si="64"/>
        <v>0</v>
      </c>
      <c r="L138" s="400">
        <f t="shared" si="64"/>
        <v>0</v>
      </c>
      <c r="M138" s="400">
        <f t="shared" si="64"/>
        <v>0</v>
      </c>
      <c r="N138" s="400">
        <f t="shared" si="64"/>
        <v>0</v>
      </c>
      <c r="O138" s="400">
        <f t="shared" si="64"/>
        <v>0</v>
      </c>
      <c r="P138" s="400">
        <f t="shared" si="64"/>
        <v>0</v>
      </c>
      <c r="Q138" s="400">
        <f t="shared" si="64"/>
        <v>0</v>
      </c>
      <c r="R138" s="400">
        <f t="shared" si="64"/>
        <v>0</v>
      </c>
      <c r="S138" s="400">
        <f t="shared" si="64"/>
        <v>0</v>
      </c>
      <c r="T138" s="400">
        <f t="shared" si="64"/>
        <v>0</v>
      </c>
      <c r="U138" s="400">
        <f t="shared" si="64"/>
        <v>0</v>
      </c>
    </row>
    <row r="139" spans="1:21" s="367" customFormat="1" x14ac:dyDescent="0.25">
      <c r="A139" s="53"/>
      <c r="B139" s="367" t="s">
        <v>268</v>
      </c>
      <c r="C139" s="400">
        <f>C65</f>
        <v>0</v>
      </c>
      <c r="D139" s="400">
        <f t="shared" ref="D139:U139" si="65">D65</f>
        <v>0</v>
      </c>
      <c r="E139" s="400">
        <f t="shared" si="65"/>
        <v>0</v>
      </c>
      <c r="F139" s="400">
        <f t="shared" si="65"/>
        <v>0</v>
      </c>
      <c r="G139" s="400">
        <f t="shared" si="65"/>
        <v>0</v>
      </c>
      <c r="H139" s="400">
        <f t="shared" si="65"/>
        <v>0</v>
      </c>
      <c r="I139" s="400">
        <f t="shared" si="65"/>
        <v>0</v>
      </c>
      <c r="J139" s="400">
        <f t="shared" si="65"/>
        <v>0</v>
      </c>
      <c r="K139" s="400">
        <f t="shared" si="65"/>
        <v>0</v>
      </c>
      <c r="L139" s="400">
        <f t="shared" si="65"/>
        <v>0</v>
      </c>
      <c r="M139" s="400">
        <f t="shared" si="65"/>
        <v>0</v>
      </c>
      <c r="N139" s="400">
        <f t="shared" si="65"/>
        <v>0</v>
      </c>
      <c r="O139" s="400">
        <f t="shared" si="65"/>
        <v>0</v>
      </c>
      <c r="P139" s="400">
        <f t="shared" si="65"/>
        <v>0</v>
      </c>
      <c r="Q139" s="400">
        <f t="shared" si="65"/>
        <v>0</v>
      </c>
      <c r="R139" s="400">
        <f t="shared" si="65"/>
        <v>0</v>
      </c>
      <c r="S139" s="400">
        <f t="shared" si="65"/>
        <v>0</v>
      </c>
      <c r="T139" s="400">
        <f t="shared" si="65"/>
        <v>0</v>
      </c>
      <c r="U139" s="400">
        <f t="shared" si="65"/>
        <v>0</v>
      </c>
    </row>
    <row r="142" spans="1:21" s="367" customFormat="1" x14ac:dyDescent="0.25">
      <c r="A142" s="53"/>
      <c r="B142" s="134"/>
      <c r="C142" s="134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 s="367" customFormat="1" x14ac:dyDescent="0.25">
      <c r="A143" s="53"/>
      <c r="B143" s="134"/>
      <c r="C143" s="134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</row>
  </sheetData>
  <mergeCells count="10">
    <mergeCell ref="A70:A82"/>
    <mergeCell ref="A102:A114"/>
    <mergeCell ref="A86:A98"/>
    <mergeCell ref="A122:A134"/>
    <mergeCell ref="C1:T1"/>
    <mergeCell ref="C2:T2"/>
    <mergeCell ref="A4:A16"/>
    <mergeCell ref="A20:A32"/>
    <mergeCell ref="A36:A48"/>
    <mergeCell ref="A52:A64"/>
  </mergeCells>
  <conditionalFormatting sqref="V17">
    <cfRule type="cellIs" dxfId="8" priority="8" operator="equal">
      <formula>"ERROR"</formula>
    </cfRule>
  </conditionalFormatting>
  <conditionalFormatting sqref="V33">
    <cfRule type="cellIs" dxfId="7" priority="7" operator="equal">
      <formula>"ERROR"</formula>
    </cfRule>
  </conditionalFormatting>
  <conditionalFormatting sqref="V49">
    <cfRule type="cellIs" dxfId="6" priority="6" operator="equal">
      <formula>"ERROR"</formula>
    </cfRule>
  </conditionalFormatting>
  <conditionalFormatting sqref="V65">
    <cfRule type="cellIs" dxfId="5" priority="5" operator="equal">
      <formula>"ERROR"</formula>
    </cfRule>
  </conditionalFormatting>
  <conditionalFormatting sqref="V83">
    <cfRule type="cellIs" dxfId="4" priority="4" operator="equal">
      <formula>"ERROR"</formula>
    </cfRule>
  </conditionalFormatting>
  <conditionalFormatting sqref="V99:V115">
    <cfRule type="cellIs" dxfId="3" priority="1" operator="equal">
      <formula>"ERROR"</formula>
    </cfRule>
  </conditionalFormatting>
  <conditionalFormatting sqref="V118:V121">
    <cfRule type="cellIs" dxfId="2" priority="2" operator="equal">
      <formula>"ERROR"</formula>
    </cfRule>
  </conditionalFormatting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rgb="FFEED3FD"/>
  </sheetPr>
  <dimension ref="A1:W114"/>
  <sheetViews>
    <sheetView tabSelected="1" zoomScale="80" zoomScaleNormal="80" workbookViewId="0">
      <pane xSplit="2" topLeftCell="C1" activePane="topRight" state="frozen"/>
      <selection activeCell="A41" sqref="A41"/>
      <selection pane="topRight" activeCell="A41" sqref="A41"/>
    </sheetView>
  </sheetViews>
  <sheetFormatPr defaultRowHeight="15" x14ac:dyDescent="0.25"/>
  <cols>
    <col min="1" max="1" width="9.85546875" customWidth="1"/>
    <col min="2" max="2" width="29" bestFit="1" customWidth="1"/>
    <col min="3" max="3" width="12.5703125" bestFit="1" customWidth="1"/>
    <col min="4" max="4" width="14.140625" bestFit="1" customWidth="1"/>
    <col min="5" max="5" width="15.140625" bestFit="1" customWidth="1"/>
    <col min="6" max="6" width="12.5703125" bestFit="1" customWidth="1"/>
    <col min="7" max="7" width="13.5703125" bestFit="1" customWidth="1"/>
    <col min="8" max="8" width="14.85546875" bestFit="1" customWidth="1"/>
    <col min="9" max="15" width="14.140625" bestFit="1" customWidth="1"/>
    <col min="16" max="16" width="10.5703125" bestFit="1" customWidth="1"/>
    <col min="17" max="17" width="13" customWidth="1"/>
    <col min="18" max="23" width="10" bestFit="1" customWidth="1"/>
  </cols>
  <sheetData>
    <row r="1" spans="1:15" ht="15.75" thickBot="1" x14ac:dyDescent="0.3"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15.75" customHeight="1" thickBot="1" x14ac:dyDescent="0.3">
      <c r="A2" s="713" t="s">
        <v>214</v>
      </c>
      <c r="B2" s="107" t="s">
        <v>10</v>
      </c>
      <c r="C2" s="100">
        <f>'YTD PROGRAM SUMMARY'!C5</f>
        <v>46023</v>
      </c>
      <c r="D2" s="100">
        <f>'YTD PROGRAM SUMMARY'!D5</f>
        <v>46054</v>
      </c>
      <c r="E2" s="100">
        <f>'YTD PROGRAM SUMMARY'!E5</f>
        <v>46082</v>
      </c>
      <c r="F2" s="100">
        <f>'YTD PROGRAM SUMMARY'!F5</f>
        <v>46113</v>
      </c>
      <c r="G2" s="100">
        <f>'YTD PROGRAM SUMMARY'!G5</f>
        <v>46143</v>
      </c>
      <c r="H2" s="100">
        <f>'YTD PROGRAM SUMMARY'!H5</f>
        <v>46174</v>
      </c>
      <c r="I2" s="100">
        <f>'YTD PROGRAM SUMMARY'!I5</f>
        <v>46204</v>
      </c>
      <c r="J2" s="100">
        <f>'YTD PROGRAM SUMMARY'!J5</f>
        <v>46235</v>
      </c>
      <c r="K2" s="100">
        <f>'YTD PROGRAM SUMMARY'!K5</f>
        <v>46266</v>
      </c>
      <c r="L2" s="100">
        <f>'YTD PROGRAM SUMMARY'!L5</f>
        <v>46296</v>
      </c>
      <c r="M2" s="100">
        <f>'YTD PROGRAM SUMMARY'!M5</f>
        <v>46327</v>
      </c>
      <c r="N2" s="100">
        <f>'YTD PROGRAM SUMMARY'!N5</f>
        <v>46357</v>
      </c>
      <c r="O2" s="100">
        <f>'YTD PROGRAM SUMMARY'!O5</f>
        <v>46388</v>
      </c>
    </row>
    <row r="3" spans="1:15" ht="15" customHeight="1" x14ac:dyDescent="0.25">
      <c r="A3" s="714"/>
      <c r="B3" s="65" t="s">
        <v>0</v>
      </c>
      <c r="C3" s="462">
        <f>'RES kWh ENTRY'!C104</f>
        <v>0</v>
      </c>
      <c r="D3" s="462">
        <f>'RES kWh ENTRY'!D104</f>
        <v>0</v>
      </c>
      <c r="E3" s="463">
        <f>'RES kWh ENTRY'!E104</f>
        <v>9593.6667813623335</v>
      </c>
      <c r="F3" s="462">
        <f>'RES kWh ENTRY'!F104</f>
        <v>10068.148165060997</v>
      </c>
      <c r="G3" s="462">
        <f>'RES kWh ENTRY'!G104</f>
        <v>8933.1760844528999</v>
      </c>
      <c r="H3" s="462">
        <f>'RES kWh ENTRY'!H104</f>
        <v>12771.588607065007</v>
      </c>
      <c r="I3" s="462">
        <f>'RES kWh ENTRY'!I104</f>
        <v>11664.990828472111</v>
      </c>
      <c r="J3" s="462">
        <f>'RES kWh ENTRY'!J104</f>
        <v>5184.6155182222674</v>
      </c>
      <c r="K3" s="462">
        <f>'RES kWh ENTRY'!K104</f>
        <v>14444.096075849993</v>
      </c>
      <c r="L3" s="462">
        <f>'RES kWh ENTRY'!L104</f>
        <v>7296.9246682428929</v>
      </c>
      <c r="M3" s="462">
        <f>'RES kWh ENTRY'!M104</f>
        <v>25617.674628399825</v>
      </c>
      <c r="N3" s="462">
        <f>SUM('RES kWh ENTRY'!N104:T104)</f>
        <v>21471.000988557364</v>
      </c>
      <c r="O3" s="136"/>
    </row>
    <row r="4" spans="1:15" x14ac:dyDescent="0.25">
      <c r="A4" s="714"/>
      <c r="B4" s="108" t="s">
        <v>1</v>
      </c>
      <c r="C4" s="464">
        <f>'RES kWh ENTRY'!C105</f>
        <v>0</v>
      </c>
      <c r="D4" s="464">
        <f>'RES kWh ENTRY'!D105</f>
        <v>0</v>
      </c>
      <c r="E4" s="464">
        <f>'RES kWh ENTRY'!E105</f>
        <v>32285.226642964502</v>
      </c>
      <c r="F4" s="464">
        <f>'RES kWh ENTRY'!F105</f>
        <v>3698.1173626480509</v>
      </c>
      <c r="G4" s="464">
        <f>'RES kWh ENTRY'!G105</f>
        <v>42607.167176050367</v>
      </c>
      <c r="H4" s="464">
        <f>'RES kWh ENTRY'!H105</f>
        <v>22723.086863841283</v>
      </c>
      <c r="I4" s="464">
        <f>'RES kWh ENTRY'!I105</f>
        <v>30414.745363618997</v>
      </c>
      <c r="J4" s="464">
        <f>'RES kWh ENTRY'!J105</f>
        <v>41721.526392650296</v>
      </c>
      <c r="K4" s="464">
        <f>'RES kWh ENTRY'!K105</f>
        <v>65430.30498149748</v>
      </c>
      <c r="L4" s="464">
        <f>'RES kWh ENTRY'!L105</f>
        <v>129969.45195420303</v>
      </c>
      <c r="M4" s="464">
        <f>'RES kWh ENTRY'!M105</f>
        <v>118176.58609092326</v>
      </c>
      <c r="N4" s="464">
        <f>SUM('RES kWh ENTRY'!N105:T105)</f>
        <v>99047.615897565222</v>
      </c>
      <c r="O4" s="106"/>
    </row>
    <row r="5" spans="1:15" x14ac:dyDescent="0.25">
      <c r="A5" s="714"/>
      <c r="B5" s="63" t="s">
        <v>2</v>
      </c>
      <c r="C5" s="464">
        <f>'RES kWh ENTRY'!C106</f>
        <v>0</v>
      </c>
      <c r="D5" s="464">
        <f>'RES kWh ENTRY'!D106</f>
        <v>0</v>
      </c>
      <c r="E5" s="464">
        <f>'RES kWh ENTRY'!E106</f>
        <v>0</v>
      </c>
      <c r="F5" s="464">
        <f>'RES kWh ENTRY'!F106</f>
        <v>0</v>
      </c>
      <c r="G5" s="464">
        <f>'RES kWh ENTRY'!G106</f>
        <v>0</v>
      </c>
      <c r="H5" s="464">
        <f>'RES kWh ENTRY'!H106</f>
        <v>0</v>
      </c>
      <c r="I5" s="464">
        <f>'RES kWh ENTRY'!I106</f>
        <v>0</v>
      </c>
      <c r="J5" s="464">
        <f>'RES kWh ENTRY'!J106</f>
        <v>0</v>
      </c>
      <c r="K5" s="464">
        <f>'RES kWh ENTRY'!K106</f>
        <v>0</v>
      </c>
      <c r="L5" s="464">
        <f>'RES kWh ENTRY'!L106</f>
        <v>0</v>
      </c>
      <c r="M5" s="464">
        <f>'RES kWh ENTRY'!M106</f>
        <v>0</v>
      </c>
      <c r="N5" s="464">
        <f>SUM('RES kWh ENTRY'!N106:T106)</f>
        <v>0</v>
      </c>
      <c r="O5" s="106"/>
    </row>
    <row r="6" spans="1:15" x14ac:dyDescent="0.25">
      <c r="A6" s="714"/>
      <c r="B6" s="63" t="s">
        <v>9</v>
      </c>
      <c r="C6" s="464">
        <f>'RES kWh ENTRY'!C107</f>
        <v>0</v>
      </c>
      <c r="D6" s="464">
        <f>'RES kWh ENTRY'!D107</f>
        <v>0</v>
      </c>
      <c r="E6" s="464">
        <f>'RES kWh ENTRY'!E107</f>
        <v>28568.193078972981</v>
      </c>
      <c r="F6" s="464">
        <f>'RES kWh ENTRY'!F107</f>
        <v>25122.291734237842</v>
      </c>
      <c r="G6" s="464">
        <f>'RES kWh ENTRY'!G107</f>
        <v>47192.769651729468</v>
      </c>
      <c r="H6" s="464">
        <f>'RES kWh ENTRY'!H107</f>
        <v>17872.657569353622</v>
      </c>
      <c r="I6" s="464">
        <f>'RES kWh ENTRY'!I107</f>
        <v>67726.653007088942</v>
      </c>
      <c r="J6" s="464">
        <f>'RES kWh ENTRY'!J107</f>
        <v>34790.125788367688</v>
      </c>
      <c r="K6" s="464">
        <f>'RES kWh ENTRY'!K107</f>
        <v>78225.09746221047</v>
      </c>
      <c r="L6" s="464">
        <f>'RES kWh ENTRY'!L107</f>
        <v>139302.10668402773</v>
      </c>
      <c r="M6" s="464">
        <f>'RES kWh ENTRY'!M107</f>
        <v>140588.11452241501</v>
      </c>
      <c r="N6" s="464">
        <f>SUM('RES kWh ENTRY'!N107:T107)</f>
        <v>117831.44214595483</v>
      </c>
      <c r="O6" s="106"/>
    </row>
    <row r="7" spans="1:15" x14ac:dyDescent="0.25">
      <c r="A7" s="714"/>
      <c r="B7" s="108" t="s">
        <v>3</v>
      </c>
      <c r="C7" s="464">
        <f>'RES kWh ENTRY'!C108</f>
        <v>0</v>
      </c>
      <c r="D7" s="464">
        <f>'RES kWh ENTRY'!D108</f>
        <v>0</v>
      </c>
      <c r="E7" s="464">
        <f>'RES kWh ENTRY'!E108</f>
        <v>0</v>
      </c>
      <c r="F7" s="464">
        <f>'RES kWh ENTRY'!F108</f>
        <v>0</v>
      </c>
      <c r="G7" s="464">
        <f>'RES kWh ENTRY'!G108</f>
        <v>0</v>
      </c>
      <c r="H7" s="464">
        <f>'RES kWh ENTRY'!H108</f>
        <v>0</v>
      </c>
      <c r="I7" s="464">
        <f>'RES kWh ENTRY'!I108</f>
        <v>0</v>
      </c>
      <c r="J7" s="464">
        <f>'RES kWh ENTRY'!J108</f>
        <v>0</v>
      </c>
      <c r="K7" s="464">
        <f>'RES kWh ENTRY'!K108</f>
        <v>0</v>
      </c>
      <c r="L7" s="464">
        <f>'RES kWh ENTRY'!L108</f>
        <v>0</v>
      </c>
      <c r="M7" s="464">
        <f>'RES kWh ENTRY'!M108</f>
        <v>0</v>
      </c>
      <c r="N7" s="464">
        <f>SUM('RES kWh ENTRY'!N108:T108)</f>
        <v>0</v>
      </c>
      <c r="O7" s="106"/>
    </row>
    <row r="8" spans="1:15" x14ac:dyDescent="0.25">
      <c r="A8" s="714"/>
      <c r="B8" s="63" t="s">
        <v>4</v>
      </c>
      <c r="C8" s="464">
        <f>'RES kWh ENTRY'!C109</f>
        <v>0</v>
      </c>
      <c r="D8" s="464">
        <f>'RES kWh ENTRY'!D109</f>
        <v>12958.323041327276</v>
      </c>
      <c r="E8" s="464">
        <f>'RES kWh ENTRY'!E109</f>
        <v>22149.610693111805</v>
      </c>
      <c r="F8" s="464">
        <f>'RES kWh ENTRY'!F109</f>
        <v>23336.744198924513</v>
      </c>
      <c r="G8" s="464">
        <f>'RES kWh ENTRY'!G109</f>
        <v>16222.34511014497</v>
      </c>
      <c r="H8" s="464">
        <f>'RES kWh ENTRY'!H109</f>
        <v>16993.60592942153</v>
      </c>
      <c r="I8" s="464">
        <f>'RES kWh ENTRY'!I109</f>
        <v>18351.6630778736</v>
      </c>
      <c r="J8" s="464">
        <f>'RES kWh ENTRY'!J109</f>
        <v>14138.126519119394</v>
      </c>
      <c r="K8" s="464">
        <f>'RES kWh ENTRY'!K109</f>
        <v>10401.246707218355</v>
      </c>
      <c r="L8" s="464">
        <f>'RES kWh ENTRY'!L109</f>
        <v>15047.302209690959</v>
      </c>
      <c r="M8" s="464">
        <f>'RES kWh ENTRY'!M109</f>
        <v>47930.35963380232</v>
      </c>
      <c r="N8" s="464">
        <f>SUM('RES kWh ENTRY'!N109:T109)</f>
        <v>40171.983367233581</v>
      </c>
      <c r="O8" s="106"/>
    </row>
    <row r="9" spans="1:15" x14ac:dyDescent="0.25">
      <c r="A9" s="714"/>
      <c r="B9" s="63" t="s">
        <v>5</v>
      </c>
      <c r="C9" s="464">
        <f>'RES kWh ENTRY'!C110</f>
        <v>0</v>
      </c>
      <c r="D9" s="464">
        <f>'RES kWh ENTRY'!D110</f>
        <v>3775.5476801473137</v>
      </c>
      <c r="E9" s="464">
        <f>'RES kWh ENTRY'!E110</f>
        <v>7286.0478524703985</v>
      </c>
      <c r="F9" s="464">
        <f>'RES kWh ENTRY'!F110</f>
        <v>6880.9731642011438</v>
      </c>
      <c r="G9" s="464">
        <f>'RES kWh ENTRY'!G110</f>
        <v>5788.0108140766815</v>
      </c>
      <c r="H9" s="464">
        <f>'RES kWh ENTRY'!H110</f>
        <v>8117.8878065494318</v>
      </c>
      <c r="I9" s="464">
        <f>'RES kWh ENTRY'!I110</f>
        <v>8172.6659729398771</v>
      </c>
      <c r="J9" s="464">
        <f>'RES kWh ENTRY'!J110</f>
        <v>8743.2574229644797</v>
      </c>
      <c r="K9" s="464">
        <f>'RES kWh ENTRY'!K110</f>
        <v>7522.9890377984584</v>
      </c>
      <c r="L9" s="464">
        <f>'RES kWh ENTRY'!L110</f>
        <v>8064.8593887832267</v>
      </c>
      <c r="M9" s="464">
        <f>'RES kWh ENTRY'!M110</f>
        <v>20617.96292470289</v>
      </c>
      <c r="N9" s="464">
        <f>SUM('RES kWh ENTRY'!N110:T110)</f>
        <v>17280.581034766106</v>
      </c>
      <c r="O9" s="106"/>
    </row>
    <row r="10" spans="1:15" x14ac:dyDescent="0.25">
      <c r="A10" s="714"/>
      <c r="B10" s="63" t="s">
        <v>6</v>
      </c>
      <c r="C10" s="464">
        <f>'RES kWh ENTRY'!C111</f>
        <v>0</v>
      </c>
      <c r="D10" s="464">
        <f>'RES kWh ENTRY'!D111</f>
        <v>0</v>
      </c>
      <c r="E10" s="464">
        <f>'RES kWh ENTRY'!E111</f>
        <v>0</v>
      </c>
      <c r="F10" s="464">
        <f>'RES kWh ENTRY'!F111</f>
        <v>0</v>
      </c>
      <c r="G10" s="464">
        <f>'RES kWh ENTRY'!G111</f>
        <v>0</v>
      </c>
      <c r="H10" s="464">
        <f>'RES kWh ENTRY'!H111</f>
        <v>0</v>
      </c>
      <c r="I10" s="464">
        <f>'RES kWh ENTRY'!I111</f>
        <v>0</v>
      </c>
      <c r="J10" s="464">
        <f>'RES kWh ENTRY'!J111</f>
        <v>0</v>
      </c>
      <c r="K10" s="464">
        <f>'RES kWh ENTRY'!K111</f>
        <v>0</v>
      </c>
      <c r="L10" s="464">
        <f>'RES kWh ENTRY'!L111</f>
        <v>0</v>
      </c>
      <c r="M10" s="464">
        <f>'RES kWh ENTRY'!M111</f>
        <v>0</v>
      </c>
      <c r="N10" s="464">
        <f>SUM('RES kWh ENTRY'!N111:T111)</f>
        <v>0</v>
      </c>
      <c r="O10" s="106"/>
    </row>
    <row r="11" spans="1:15" x14ac:dyDescent="0.25">
      <c r="A11" s="714"/>
      <c r="B11" s="63" t="s">
        <v>7</v>
      </c>
      <c r="C11" s="464">
        <f>'RES kWh ENTRY'!C112</f>
        <v>0</v>
      </c>
      <c r="D11" s="464">
        <f>'RES kWh ENTRY'!D112</f>
        <v>0</v>
      </c>
      <c r="E11" s="464">
        <f>'RES kWh ENTRY'!E112</f>
        <v>0</v>
      </c>
      <c r="F11" s="464">
        <f>'RES kWh ENTRY'!F112</f>
        <v>0</v>
      </c>
      <c r="G11" s="464">
        <f>'RES kWh ENTRY'!G112</f>
        <v>0</v>
      </c>
      <c r="H11" s="464">
        <f>'RES kWh ENTRY'!H112</f>
        <v>0</v>
      </c>
      <c r="I11" s="464">
        <f>'RES kWh ENTRY'!I112</f>
        <v>0</v>
      </c>
      <c r="J11" s="464">
        <f>'RES kWh ENTRY'!J112</f>
        <v>0</v>
      </c>
      <c r="K11" s="464">
        <f>'RES kWh ENTRY'!K112</f>
        <v>0</v>
      </c>
      <c r="L11" s="464">
        <f>'RES kWh ENTRY'!L112</f>
        <v>0</v>
      </c>
      <c r="M11" s="464">
        <f>'RES kWh ENTRY'!M112</f>
        <v>0</v>
      </c>
      <c r="N11" s="464">
        <f>SUM('RES kWh ENTRY'!N112:T112)</f>
        <v>0</v>
      </c>
      <c r="O11" s="106"/>
    </row>
    <row r="12" spans="1:15" x14ac:dyDescent="0.25">
      <c r="A12" s="714"/>
      <c r="B12" s="63" t="s">
        <v>8</v>
      </c>
      <c r="C12" s="464">
        <f>'RES kWh ENTRY'!C113</f>
        <v>0</v>
      </c>
      <c r="D12" s="464">
        <f>'RES kWh ENTRY'!D113</f>
        <v>2324.5174020921008</v>
      </c>
      <c r="E12" s="464">
        <f>'RES kWh ENTRY'!E113</f>
        <v>5994.8594757674919</v>
      </c>
      <c r="F12" s="464">
        <f>'RES kWh ENTRY'!F113</f>
        <v>5651.8456914059343</v>
      </c>
      <c r="G12" s="464">
        <f>'RES kWh ENTRY'!G113</f>
        <v>2459.6421336889425</v>
      </c>
      <c r="H12" s="464">
        <f>'RES kWh ENTRY'!H113</f>
        <v>1681.9655694567221</v>
      </c>
      <c r="I12" s="464">
        <f>'RES kWh ENTRY'!I113</f>
        <v>3066.2216567694923</v>
      </c>
      <c r="J12" s="464">
        <f>'RES kWh ENTRY'!J113</f>
        <v>3587.14231476637</v>
      </c>
      <c r="K12" s="464">
        <f>'RES kWh ENTRY'!K113</f>
        <v>3457.1564845345033</v>
      </c>
      <c r="L12" s="464">
        <f>'RES kWh ENTRY'!L113</f>
        <v>3383.2099007826623</v>
      </c>
      <c r="M12" s="464">
        <f>'RES kWh ENTRY'!M113</f>
        <v>10126.499154357822</v>
      </c>
      <c r="N12" s="464">
        <f>SUM('RES kWh ENTRY'!N113:T113)</f>
        <v>8487.346197800598</v>
      </c>
      <c r="O12" s="106"/>
    </row>
    <row r="13" spans="1:15" ht="15.75" thickBot="1" x14ac:dyDescent="0.3">
      <c r="A13" s="714"/>
      <c r="B13" s="109" t="s">
        <v>40</v>
      </c>
      <c r="C13" s="105">
        <f>'RES kWh ENTRY'!C114</f>
        <v>0</v>
      </c>
      <c r="D13" s="105">
        <f>'RES kWh ENTRY'!D114</f>
        <v>0</v>
      </c>
      <c r="E13" s="105">
        <f>'RES kWh ENTRY'!E114</f>
        <v>0</v>
      </c>
      <c r="F13" s="105">
        <f>'RES kWh ENTRY'!F114</f>
        <v>0</v>
      </c>
      <c r="G13" s="105">
        <f>'RES kWh ENTRY'!G114</f>
        <v>0</v>
      </c>
      <c r="H13" s="105">
        <f>'RES kWh ENTRY'!H114</f>
        <v>0</v>
      </c>
      <c r="I13" s="105">
        <f>'RES kWh ENTRY'!I114</f>
        <v>0</v>
      </c>
      <c r="J13" s="105">
        <f>'RES kWh ENTRY'!J114</f>
        <v>0</v>
      </c>
      <c r="K13" s="105">
        <f>'RES kWh ENTRY'!K114</f>
        <v>0</v>
      </c>
      <c r="L13" s="105">
        <f>'RES kWh ENTRY'!L114</f>
        <v>0</v>
      </c>
      <c r="M13" s="105">
        <f>'RES kWh ENTRY'!M114</f>
        <v>0</v>
      </c>
      <c r="N13" s="105">
        <f>SUM('RES kWh ENTRY'!N114:T114)</f>
        <v>0</v>
      </c>
      <c r="O13" s="106"/>
    </row>
    <row r="14" spans="1:15" ht="15.75" thickBot="1" x14ac:dyDescent="0.3">
      <c r="A14" s="715"/>
      <c r="B14" s="110" t="s">
        <v>23</v>
      </c>
      <c r="C14" s="91">
        <f>SUM(C3:C13)</f>
        <v>0</v>
      </c>
      <c r="D14" s="91">
        <f t="shared" ref="D14:O14" si="0">SUM(D3:D13)</f>
        <v>19058.388123566689</v>
      </c>
      <c r="E14" s="91">
        <f t="shared" si="0"/>
        <v>105877.60452464952</v>
      </c>
      <c r="F14" s="91">
        <f t="shared" si="0"/>
        <v>74758.120316478482</v>
      </c>
      <c r="G14" s="91">
        <f t="shared" si="0"/>
        <v>123203.11097014333</v>
      </c>
      <c r="H14" s="91">
        <f t="shared" si="0"/>
        <v>80160.792345687601</v>
      </c>
      <c r="I14" s="91">
        <f t="shared" si="0"/>
        <v>139396.939906763</v>
      </c>
      <c r="J14" s="91">
        <f t="shared" si="0"/>
        <v>108164.79395609049</v>
      </c>
      <c r="K14" s="91">
        <f t="shared" si="0"/>
        <v>179480.89074910924</v>
      </c>
      <c r="L14" s="91">
        <f t="shared" si="0"/>
        <v>303063.85480573057</v>
      </c>
      <c r="M14" s="91">
        <f t="shared" si="0"/>
        <v>363057.19695460115</v>
      </c>
      <c r="N14" s="91">
        <f t="shared" si="0"/>
        <v>304289.96963187773</v>
      </c>
      <c r="O14" s="137">
        <f t="shared" si="0"/>
        <v>0</v>
      </c>
    </row>
    <row r="15" spans="1:15" x14ac:dyDescent="0.25">
      <c r="A15" s="280"/>
      <c r="B15" s="213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</row>
    <row r="16" spans="1:15" ht="15.75" thickBot="1" x14ac:dyDescent="0.3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</row>
    <row r="17" spans="1:17" ht="16.5" thickBot="1" x14ac:dyDescent="0.3">
      <c r="A17" s="716" t="s">
        <v>215</v>
      </c>
      <c r="B17" s="107" t="s">
        <v>10</v>
      </c>
      <c r="C17" s="100">
        <f>C$2</f>
        <v>46023</v>
      </c>
      <c r="D17" s="100">
        <f t="shared" ref="D17:O17" si="1">D$2</f>
        <v>46054</v>
      </c>
      <c r="E17" s="100">
        <f t="shared" si="1"/>
        <v>46082</v>
      </c>
      <c r="F17" s="100">
        <f t="shared" si="1"/>
        <v>46113</v>
      </c>
      <c r="G17" s="100">
        <f t="shared" si="1"/>
        <v>46143</v>
      </c>
      <c r="H17" s="100">
        <f t="shared" si="1"/>
        <v>46174</v>
      </c>
      <c r="I17" s="100">
        <f t="shared" si="1"/>
        <v>46204</v>
      </c>
      <c r="J17" s="100">
        <f t="shared" si="1"/>
        <v>46235</v>
      </c>
      <c r="K17" s="100">
        <f t="shared" si="1"/>
        <v>46266</v>
      </c>
      <c r="L17" s="100">
        <f t="shared" si="1"/>
        <v>46296</v>
      </c>
      <c r="M17" s="100">
        <f t="shared" si="1"/>
        <v>46327</v>
      </c>
      <c r="N17" s="100">
        <f t="shared" si="1"/>
        <v>46357</v>
      </c>
      <c r="O17" s="100">
        <f t="shared" si="1"/>
        <v>46388</v>
      </c>
    </row>
    <row r="18" spans="1:17" ht="15" customHeight="1" x14ac:dyDescent="0.25">
      <c r="A18" s="717"/>
      <c r="B18" s="63" t="str">
        <f t="shared" ref="B18:C29" si="2">B3</f>
        <v>Building Shell</v>
      </c>
      <c r="C18" s="211">
        <f>C3</f>
        <v>0</v>
      </c>
      <c r="D18" s="2">
        <f>IF(SUM($C$14:$N$14)=0,0,C18+D3)</f>
        <v>0</v>
      </c>
      <c r="E18" s="2">
        <f t="shared" ref="E18:O18" si="3">IF(SUM($C$14:$N$14)=0,0,D18+E3)</f>
        <v>9593.6667813623335</v>
      </c>
      <c r="F18" s="2">
        <f t="shared" si="3"/>
        <v>19661.814946423328</v>
      </c>
      <c r="G18" s="2">
        <f t="shared" si="3"/>
        <v>28594.991030876226</v>
      </c>
      <c r="H18" s="2">
        <f t="shared" si="3"/>
        <v>41366.579637941235</v>
      </c>
      <c r="I18" s="2">
        <f t="shared" si="3"/>
        <v>53031.570466413345</v>
      </c>
      <c r="J18" s="2">
        <f t="shared" si="3"/>
        <v>58216.185984635609</v>
      </c>
      <c r="K18" s="2">
        <f t="shared" si="3"/>
        <v>72660.282060485595</v>
      </c>
      <c r="L18" s="2">
        <f t="shared" si="3"/>
        <v>79957.206728728488</v>
      </c>
      <c r="M18" s="2">
        <f t="shared" si="3"/>
        <v>105574.88135712831</v>
      </c>
      <c r="N18" s="64">
        <f t="shared" si="3"/>
        <v>127045.88234568568</v>
      </c>
      <c r="O18" s="64">
        <f t="shared" si="3"/>
        <v>127045.88234568568</v>
      </c>
      <c r="Q18" s="174"/>
    </row>
    <row r="19" spans="1:17" x14ac:dyDescent="0.25">
      <c r="A19" s="717"/>
      <c r="B19" s="108" t="str">
        <f t="shared" si="2"/>
        <v>Cooling</v>
      </c>
      <c r="C19" s="2">
        <f>C4</f>
        <v>0</v>
      </c>
      <c r="D19" s="2">
        <f t="shared" ref="D19:D28" si="4">IF(SUM($C$14:$N$14)=0,0,C19+D4)</f>
        <v>0</v>
      </c>
      <c r="E19" s="2">
        <f t="shared" ref="E19:O19" si="5">IF(SUM($C$14:$N$14)=0,0,D19+E4)</f>
        <v>32285.226642964502</v>
      </c>
      <c r="F19" s="2">
        <f t="shared" si="5"/>
        <v>35983.344005612555</v>
      </c>
      <c r="G19" s="2">
        <f t="shared" si="5"/>
        <v>78590.511181662921</v>
      </c>
      <c r="H19" s="2">
        <f t="shared" si="5"/>
        <v>101313.5980455042</v>
      </c>
      <c r="I19" s="2">
        <f t="shared" si="5"/>
        <v>131728.34340912319</v>
      </c>
      <c r="J19" s="2">
        <f t="shared" si="5"/>
        <v>173449.86980177349</v>
      </c>
      <c r="K19" s="2">
        <f t="shared" si="5"/>
        <v>238880.17478327098</v>
      </c>
      <c r="L19" s="2">
        <f t="shared" si="5"/>
        <v>368849.626737474</v>
      </c>
      <c r="M19" s="2">
        <f t="shared" si="5"/>
        <v>487026.21282839729</v>
      </c>
      <c r="N19" s="64">
        <f t="shared" si="5"/>
        <v>586073.82872596255</v>
      </c>
      <c r="O19" s="2">
        <f t="shared" si="5"/>
        <v>586073.82872596255</v>
      </c>
    </row>
    <row r="20" spans="1:17" x14ac:dyDescent="0.25">
      <c r="A20" s="717"/>
      <c r="B20" s="63" t="str">
        <f t="shared" si="2"/>
        <v>Freezer</v>
      </c>
      <c r="C20" s="2">
        <f t="shared" si="2"/>
        <v>0</v>
      </c>
      <c r="D20" s="2">
        <f t="shared" si="4"/>
        <v>0</v>
      </c>
      <c r="E20" s="2">
        <f t="shared" ref="E20:O20" si="6">IF(SUM($C$14:$N$14)=0,0,D20+E5)</f>
        <v>0</v>
      </c>
      <c r="F20" s="2">
        <f t="shared" si="6"/>
        <v>0</v>
      </c>
      <c r="G20" s="2">
        <f t="shared" si="6"/>
        <v>0</v>
      </c>
      <c r="H20" s="2">
        <f t="shared" si="6"/>
        <v>0</v>
      </c>
      <c r="I20" s="2">
        <f t="shared" si="6"/>
        <v>0</v>
      </c>
      <c r="J20" s="2">
        <f t="shared" si="6"/>
        <v>0</v>
      </c>
      <c r="K20" s="2">
        <f t="shared" si="6"/>
        <v>0</v>
      </c>
      <c r="L20" s="2">
        <f t="shared" si="6"/>
        <v>0</v>
      </c>
      <c r="M20" s="2">
        <f t="shared" si="6"/>
        <v>0</v>
      </c>
      <c r="N20" s="64">
        <f t="shared" si="6"/>
        <v>0</v>
      </c>
      <c r="O20" s="2">
        <f t="shared" si="6"/>
        <v>0</v>
      </c>
    </row>
    <row r="21" spans="1:17" x14ac:dyDescent="0.25">
      <c r="A21" s="717"/>
      <c r="B21" s="63" t="str">
        <f t="shared" si="2"/>
        <v>Heating</v>
      </c>
      <c r="C21" s="2">
        <f t="shared" si="2"/>
        <v>0</v>
      </c>
      <c r="D21" s="2">
        <f t="shared" si="4"/>
        <v>0</v>
      </c>
      <c r="E21" s="2">
        <f t="shared" ref="E21:O21" si="7">IF(SUM($C$14:$N$14)=0,0,D21+E6)</f>
        <v>28568.193078972981</v>
      </c>
      <c r="F21" s="2">
        <f t="shared" si="7"/>
        <v>53690.484813210824</v>
      </c>
      <c r="G21" s="2">
        <f t="shared" si="7"/>
        <v>100883.25446494028</v>
      </c>
      <c r="H21" s="2">
        <f t="shared" si="7"/>
        <v>118755.9120342939</v>
      </c>
      <c r="I21" s="2">
        <f t="shared" si="7"/>
        <v>186482.56504138286</v>
      </c>
      <c r="J21" s="2">
        <f t="shared" si="7"/>
        <v>221272.69082975056</v>
      </c>
      <c r="K21" s="2">
        <f t="shared" si="7"/>
        <v>299497.78829196101</v>
      </c>
      <c r="L21" s="2">
        <f t="shared" si="7"/>
        <v>438799.89497598878</v>
      </c>
      <c r="M21" s="2">
        <f t="shared" si="7"/>
        <v>579388.00949840376</v>
      </c>
      <c r="N21" s="64">
        <f t="shared" si="7"/>
        <v>697219.45164435857</v>
      </c>
      <c r="O21" s="2">
        <f t="shared" si="7"/>
        <v>697219.45164435857</v>
      </c>
    </row>
    <row r="22" spans="1:17" x14ac:dyDescent="0.25">
      <c r="A22" s="717"/>
      <c r="B22" s="108" t="str">
        <f t="shared" si="2"/>
        <v>HVAC</v>
      </c>
      <c r="C22" s="2">
        <f t="shared" si="2"/>
        <v>0</v>
      </c>
      <c r="D22" s="2">
        <f t="shared" si="4"/>
        <v>0</v>
      </c>
      <c r="E22" s="2">
        <f t="shared" ref="E22:O22" si="8">IF(SUM($C$14:$N$14)=0,0,D22+E7)</f>
        <v>0</v>
      </c>
      <c r="F22" s="2">
        <f t="shared" si="8"/>
        <v>0</v>
      </c>
      <c r="G22" s="2">
        <f t="shared" si="8"/>
        <v>0</v>
      </c>
      <c r="H22" s="2">
        <f t="shared" si="8"/>
        <v>0</v>
      </c>
      <c r="I22" s="2">
        <f t="shared" si="8"/>
        <v>0</v>
      </c>
      <c r="J22" s="2">
        <f t="shared" si="8"/>
        <v>0</v>
      </c>
      <c r="K22" s="2">
        <f t="shared" si="8"/>
        <v>0</v>
      </c>
      <c r="L22" s="2">
        <f t="shared" si="8"/>
        <v>0</v>
      </c>
      <c r="M22" s="2">
        <f t="shared" si="8"/>
        <v>0</v>
      </c>
      <c r="N22" s="64">
        <f t="shared" si="8"/>
        <v>0</v>
      </c>
      <c r="O22" s="2">
        <f t="shared" si="8"/>
        <v>0</v>
      </c>
    </row>
    <row r="23" spans="1:17" x14ac:dyDescent="0.25">
      <c r="A23" s="717"/>
      <c r="B23" s="63" t="str">
        <f t="shared" si="2"/>
        <v>Lighting</v>
      </c>
      <c r="C23" s="2">
        <f t="shared" si="2"/>
        <v>0</v>
      </c>
      <c r="D23" s="2">
        <f t="shared" si="4"/>
        <v>12958.323041327276</v>
      </c>
      <c r="E23" s="2">
        <f t="shared" ref="E23:O23" si="9">IF(SUM($C$14:$N$14)=0,0,D23+E8)</f>
        <v>35107.933734439081</v>
      </c>
      <c r="F23" s="2">
        <f t="shared" si="9"/>
        <v>58444.677933363593</v>
      </c>
      <c r="G23" s="2">
        <f t="shared" si="9"/>
        <v>74667.023043508569</v>
      </c>
      <c r="H23" s="2">
        <f t="shared" si="9"/>
        <v>91660.628972930106</v>
      </c>
      <c r="I23" s="2">
        <f t="shared" si="9"/>
        <v>110012.29205080371</v>
      </c>
      <c r="J23" s="2">
        <f t="shared" si="9"/>
        <v>124150.4185699231</v>
      </c>
      <c r="K23" s="2">
        <f t="shared" si="9"/>
        <v>134551.66527714147</v>
      </c>
      <c r="L23" s="2">
        <f t="shared" si="9"/>
        <v>149598.96748683244</v>
      </c>
      <c r="M23" s="2">
        <f t="shared" si="9"/>
        <v>197529.32712063476</v>
      </c>
      <c r="N23" s="64">
        <f t="shared" si="9"/>
        <v>237701.31048786832</v>
      </c>
      <c r="O23" s="2">
        <f t="shared" si="9"/>
        <v>237701.31048786832</v>
      </c>
    </row>
    <row r="24" spans="1:17" x14ac:dyDescent="0.25">
      <c r="A24" s="717"/>
      <c r="B24" s="63" t="str">
        <f t="shared" si="2"/>
        <v>Miscellaneous</v>
      </c>
      <c r="C24" s="2">
        <f t="shared" si="2"/>
        <v>0</v>
      </c>
      <c r="D24" s="2">
        <f t="shared" si="4"/>
        <v>3775.5476801473137</v>
      </c>
      <c r="E24" s="2">
        <f t="shared" ref="E24:O24" si="10">IF(SUM($C$14:$N$14)=0,0,D24+E9)</f>
        <v>11061.595532617712</v>
      </c>
      <c r="F24" s="2">
        <f t="shared" si="10"/>
        <v>17942.568696818857</v>
      </c>
      <c r="G24" s="2">
        <f t="shared" si="10"/>
        <v>23730.579510895539</v>
      </c>
      <c r="H24" s="2">
        <f t="shared" si="10"/>
        <v>31848.467317444971</v>
      </c>
      <c r="I24" s="2">
        <f t="shared" si="10"/>
        <v>40021.133290384845</v>
      </c>
      <c r="J24" s="2">
        <f t="shared" si="10"/>
        <v>48764.390713349327</v>
      </c>
      <c r="K24" s="2">
        <f t="shared" si="10"/>
        <v>56287.379751147782</v>
      </c>
      <c r="L24" s="2">
        <f t="shared" si="10"/>
        <v>64352.239139931007</v>
      </c>
      <c r="M24" s="2">
        <f t="shared" si="10"/>
        <v>84970.202064633893</v>
      </c>
      <c r="N24" s="64">
        <f t="shared" si="10"/>
        <v>102250.7830994</v>
      </c>
      <c r="O24" s="2">
        <f t="shared" si="10"/>
        <v>102250.7830994</v>
      </c>
    </row>
    <row r="25" spans="1:17" x14ac:dyDescent="0.25">
      <c r="A25" s="717"/>
      <c r="B25" s="63" t="str">
        <f t="shared" si="2"/>
        <v>Pool Spa</v>
      </c>
      <c r="C25" s="2">
        <f t="shared" si="2"/>
        <v>0</v>
      </c>
      <c r="D25" s="2">
        <f t="shared" si="4"/>
        <v>0</v>
      </c>
      <c r="E25" s="2">
        <f t="shared" ref="E25:O25" si="11">IF(SUM($C$14:$N$14)=0,0,D25+E10)</f>
        <v>0</v>
      </c>
      <c r="F25" s="2">
        <f t="shared" si="11"/>
        <v>0</v>
      </c>
      <c r="G25" s="2">
        <f t="shared" si="11"/>
        <v>0</v>
      </c>
      <c r="H25" s="2">
        <f t="shared" si="11"/>
        <v>0</v>
      </c>
      <c r="I25" s="2">
        <f t="shared" si="11"/>
        <v>0</v>
      </c>
      <c r="J25" s="2">
        <f t="shared" si="11"/>
        <v>0</v>
      </c>
      <c r="K25" s="2">
        <f t="shared" si="11"/>
        <v>0</v>
      </c>
      <c r="L25" s="2">
        <f t="shared" si="11"/>
        <v>0</v>
      </c>
      <c r="M25" s="2">
        <f t="shared" si="11"/>
        <v>0</v>
      </c>
      <c r="N25" s="64">
        <f t="shared" si="11"/>
        <v>0</v>
      </c>
      <c r="O25" s="2">
        <f t="shared" si="11"/>
        <v>0</v>
      </c>
    </row>
    <row r="26" spans="1:17" x14ac:dyDescent="0.25">
      <c r="A26" s="717"/>
      <c r="B26" s="63" t="str">
        <f t="shared" si="2"/>
        <v>Refrigeration</v>
      </c>
      <c r="C26" s="2">
        <f t="shared" si="2"/>
        <v>0</v>
      </c>
      <c r="D26" s="2">
        <f t="shared" si="4"/>
        <v>0</v>
      </c>
      <c r="E26" s="2">
        <f t="shared" ref="E26:O26" si="12">IF(SUM($C$14:$N$14)=0,0,D26+E11)</f>
        <v>0</v>
      </c>
      <c r="F26" s="2">
        <f t="shared" si="12"/>
        <v>0</v>
      </c>
      <c r="G26" s="2">
        <f t="shared" si="12"/>
        <v>0</v>
      </c>
      <c r="H26" s="2">
        <f t="shared" si="12"/>
        <v>0</v>
      </c>
      <c r="I26" s="2">
        <f t="shared" si="12"/>
        <v>0</v>
      </c>
      <c r="J26" s="2">
        <f t="shared" si="12"/>
        <v>0</v>
      </c>
      <c r="K26" s="2">
        <f t="shared" si="12"/>
        <v>0</v>
      </c>
      <c r="L26" s="2">
        <f t="shared" si="12"/>
        <v>0</v>
      </c>
      <c r="M26" s="2">
        <f t="shared" si="12"/>
        <v>0</v>
      </c>
      <c r="N26" s="64">
        <f t="shared" si="12"/>
        <v>0</v>
      </c>
      <c r="O26" s="2">
        <f t="shared" si="12"/>
        <v>0</v>
      </c>
    </row>
    <row r="27" spans="1:17" ht="15" customHeight="1" x14ac:dyDescent="0.25">
      <c r="A27" s="717"/>
      <c r="B27" s="63" t="str">
        <f t="shared" si="2"/>
        <v>Water Heating</v>
      </c>
      <c r="C27" s="2">
        <f t="shared" si="2"/>
        <v>0</v>
      </c>
      <c r="D27" s="2">
        <f t="shared" si="4"/>
        <v>2324.5174020921008</v>
      </c>
      <c r="E27" s="2">
        <f t="shared" ref="E27:O27" si="13">IF(SUM($C$14:$N$14)=0,0,D27+E12)</f>
        <v>8319.3768778595932</v>
      </c>
      <c r="F27" s="2">
        <f t="shared" si="13"/>
        <v>13971.222569265527</v>
      </c>
      <c r="G27" s="2">
        <f t="shared" si="13"/>
        <v>16430.86470295447</v>
      </c>
      <c r="H27" s="2">
        <f t="shared" si="13"/>
        <v>18112.830272411193</v>
      </c>
      <c r="I27" s="2">
        <f t="shared" si="13"/>
        <v>21179.051929180685</v>
      </c>
      <c r="J27" s="2">
        <f t="shared" si="13"/>
        <v>24766.194243947055</v>
      </c>
      <c r="K27" s="2">
        <f t="shared" si="13"/>
        <v>28223.350728481557</v>
      </c>
      <c r="L27" s="2">
        <f t="shared" si="13"/>
        <v>31606.560629264219</v>
      </c>
      <c r="M27" s="2">
        <f t="shared" si="13"/>
        <v>41733.05978362204</v>
      </c>
      <c r="N27" s="64">
        <f t="shared" si="13"/>
        <v>50220.405981422635</v>
      </c>
      <c r="O27" s="2">
        <f t="shared" si="13"/>
        <v>50220.405981422635</v>
      </c>
    </row>
    <row r="28" spans="1:17" ht="15" customHeight="1" thickBot="1" x14ac:dyDescent="0.3">
      <c r="A28" s="717"/>
      <c r="B28" s="109" t="str">
        <f t="shared" si="2"/>
        <v>Motors(uses bus. load shape)</v>
      </c>
      <c r="C28" s="105">
        <f t="shared" si="2"/>
        <v>0</v>
      </c>
      <c r="D28" s="106">
        <f t="shared" si="4"/>
        <v>0</v>
      </c>
      <c r="E28" s="106">
        <f t="shared" ref="E28:O28" si="14">IF(SUM($C$14:$N$14)=0,0,D28+E13)</f>
        <v>0</v>
      </c>
      <c r="F28" s="106">
        <f t="shared" si="14"/>
        <v>0</v>
      </c>
      <c r="G28" s="106">
        <f t="shared" si="14"/>
        <v>0</v>
      </c>
      <c r="H28" s="106">
        <f t="shared" si="14"/>
        <v>0</v>
      </c>
      <c r="I28" s="106">
        <f t="shared" si="14"/>
        <v>0</v>
      </c>
      <c r="J28" s="106">
        <f t="shared" si="14"/>
        <v>0</v>
      </c>
      <c r="K28" s="106">
        <f t="shared" si="14"/>
        <v>0</v>
      </c>
      <c r="L28" s="106">
        <f t="shared" si="14"/>
        <v>0</v>
      </c>
      <c r="M28" s="106">
        <f t="shared" si="14"/>
        <v>0</v>
      </c>
      <c r="N28" s="106">
        <f t="shared" si="14"/>
        <v>0</v>
      </c>
      <c r="O28" s="105">
        <f t="shared" si="14"/>
        <v>0</v>
      </c>
    </row>
    <row r="29" spans="1:17" ht="15" customHeight="1" thickBot="1" x14ac:dyDescent="0.3">
      <c r="A29" s="718"/>
      <c r="B29" s="110" t="str">
        <f t="shared" si="2"/>
        <v>Monthly kWh</v>
      </c>
      <c r="C29" s="175">
        <f>SUM(C18:C28)</f>
        <v>0</v>
      </c>
      <c r="D29" s="91">
        <f>SUM(D18:D28)</f>
        <v>19058.388123566689</v>
      </c>
      <c r="E29" s="91">
        <f t="shared" ref="E29:O29" si="15">SUM(E18:E28)</f>
        <v>124935.99264821621</v>
      </c>
      <c r="F29" s="91">
        <f t="shared" si="15"/>
        <v>199694.11296469468</v>
      </c>
      <c r="G29" s="91">
        <f t="shared" si="15"/>
        <v>322897.22393483802</v>
      </c>
      <c r="H29" s="91">
        <f t="shared" si="15"/>
        <v>403058.0162805256</v>
      </c>
      <c r="I29" s="91">
        <f t="shared" si="15"/>
        <v>542454.95618728863</v>
      </c>
      <c r="J29" s="91">
        <f t="shared" si="15"/>
        <v>650619.75014337921</v>
      </c>
      <c r="K29" s="91">
        <f t="shared" si="15"/>
        <v>830100.64089248842</v>
      </c>
      <c r="L29" s="91">
        <f t="shared" si="15"/>
        <v>1133164.4956982189</v>
      </c>
      <c r="M29" s="91">
        <f t="shared" si="15"/>
        <v>1496221.6926528201</v>
      </c>
      <c r="N29" s="91">
        <f t="shared" si="15"/>
        <v>1800511.6622846976</v>
      </c>
      <c r="O29" s="91">
        <f t="shared" si="15"/>
        <v>1800511.6622846976</v>
      </c>
    </row>
    <row r="30" spans="1:17" x14ac:dyDescent="0.25">
      <c r="A30" s="281"/>
      <c r="B30" s="213"/>
      <c r="C30" s="212"/>
      <c r="D30" s="213"/>
      <c r="E30" s="214"/>
      <c r="F30" s="213"/>
      <c r="G30" s="213"/>
      <c r="H30" s="214"/>
      <c r="I30" s="213"/>
      <c r="J30" s="213"/>
      <c r="K30" s="213"/>
      <c r="L30" s="213"/>
      <c r="M30" s="213"/>
      <c r="N30" s="282" t="s">
        <v>178</v>
      </c>
      <c r="O30" s="204">
        <f>SUM(C3:N13)</f>
        <v>1800511.6622846974</v>
      </c>
    </row>
    <row r="31" spans="1:17" ht="15.75" thickBot="1" x14ac:dyDescent="0.3">
      <c r="A31" s="215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</row>
    <row r="32" spans="1:17" ht="16.5" thickBot="1" x14ac:dyDescent="0.3">
      <c r="A32" s="719" t="s">
        <v>14</v>
      </c>
      <c r="B32" s="107" t="s">
        <v>10</v>
      </c>
      <c r="C32" s="100">
        <f>C$2</f>
        <v>46023</v>
      </c>
      <c r="D32" s="100">
        <f t="shared" ref="D32:O32" si="16">D$2</f>
        <v>46054</v>
      </c>
      <c r="E32" s="100">
        <f t="shared" si="16"/>
        <v>46082</v>
      </c>
      <c r="F32" s="100">
        <f t="shared" si="16"/>
        <v>46113</v>
      </c>
      <c r="G32" s="100">
        <f t="shared" si="16"/>
        <v>46143</v>
      </c>
      <c r="H32" s="100">
        <f t="shared" si="16"/>
        <v>46174</v>
      </c>
      <c r="I32" s="100">
        <f t="shared" si="16"/>
        <v>46204</v>
      </c>
      <c r="J32" s="100">
        <f t="shared" si="16"/>
        <v>46235</v>
      </c>
      <c r="K32" s="100">
        <f t="shared" si="16"/>
        <v>46266</v>
      </c>
      <c r="L32" s="100">
        <f t="shared" si="16"/>
        <v>46296</v>
      </c>
      <c r="M32" s="100">
        <f t="shared" si="16"/>
        <v>46327</v>
      </c>
      <c r="N32" s="100">
        <f t="shared" si="16"/>
        <v>46357</v>
      </c>
      <c r="O32" s="100">
        <f t="shared" si="16"/>
        <v>46388</v>
      </c>
    </row>
    <row r="33" spans="1:16" ht="15" customHeight="1" x14ac:dyDescent="0.25">
      <c r="A33" s="720"/>
      <c r="B33" s="63" t="str">
        <f t="shared" ref="B33:B44" si="17">B18</f>
        <v>Building Shell</v>
      </c>
      <c r="C33" s="216">
        <v>0</v>
      </c>
      <c r="D33" s="208">
        <f t="shared" ref="D33" si="18">C33</f>
        <v>0</v>
      </c>
      <c r="E33" s="208">
        <f t="shared" ref="E33" si="19">D33</f>
        <v>0</v>
      </c>
      <c r="F33" s="208">
        <f t="shared" ref="F33" si="20">E33</f>
        <v>0</v>
      </c>
      <c r="G33" s="208">
        <f t="shared" ref="G33" si="21">F33</f>
        <v>0</v>
      </c>
      <c r="H33" s="208">
        <f t="shared" ref="H33" si="22">G33</f>
        <v>0</v>
      </c>
      <c r="I33" s="208">
        <f t="shared" ref="I33" si="23">H33</f>
        <v>0</v>
      </c>
      <c r="J33" s="208">
        <f t="shared" ref="J33" si="24">I33</f>
        <v>0</v>
      </c>
      <c r="K33" s="208">
        <f t="shared" ref="K33" si="25">J33</f>
        <v>0</v>
      </c>
      <c r="L33" s="208">
        <f t="shared" ref="L33" si="26">K33</f>
        <v>0</v>
      </c>
      <c r="M33" s="208">
        <f t="shared" ref="M33" si="27">L33</f>
        <v>0</v>
      </c>
      <c r="N33" s="208">
        <f t="shared" ref="N33" si="28">M33</f>
        <v>0</v>
      </c>
      <c r="O33" s="208">
        <f t="shared" ref="O33" si="29">N33</f>
        <v>0</v>
      </c>
    </row>
    <row r="34" spans="1:16" x14ac:dyDescent="0.25">
      <c r="A34" s="720"/>
      <c r="B34" s="108" t="str">
        <f t="shared" si="17"/>
        <v>Cooling</v>
      </c>
      <c r="C34" s="2">
        <v>0</v>
      </c>
      <c r="D34" s="2">
        <v>0</v>
      </c>
      <c r="E34" s="2">
        <v>0</v>
      </c>
      <c r="F34" s="208">
        <v>0</v>
      </c>
      <c r="G34" s="2">
        <f t="shared" ref="G34:N34" si="30">F34</f>
        <v>0</v>
      </c>
      <c r="H34" s="2">
        <f t="shared" si="30"/>
        <v>0</v>
      </c>
      <c r="I34" s="2">
        <f t="shared" si="30"/>
        <v>0</v>
      </c>
      <c r="J34" s="2">
        <f t="shared" si="30"/>
        <v>0</v>
      </c>
      <c r="K34" s="2">
        <f t="shared" si="30"/>
        <v>0</v>
      </c>
      <c r="L34" s="2">
        <f t="shared" si="30"/>
        <v>0</v>
      </c>
      <c r="M34" s="2">
        <f t="shared" si="30"/>
        <v>0</v>
      </c>
      <c r="N34" s="2">
        <f t="shared" si="30"/>
        <v>0</v>
      </c>
      <c r="O34" s="2">
        <f t="shared" ref="O34" si="31">N34</f>
        <v>0</v>
      </c>
    </row>
    <row r="35" spans="1:16" x14ac:dyDescent="0.25">
      <c r="A35" s="720"/>
      <c r="B35" s="63" t="str">
        <f t="shared" si="17"/>
        <v>Freezer</v>
      </c>
      <c r="C35" s="2">
        <v>0</v>
      </c>
      <c r="D35" s="2">
        <v>0</v>
      </c>
      <c r="E35" s="2">
        <v>0</v>
      </c>
      <c r="F35" s="208">
        <v>0</v>
      </c>
      <c r="G35" s="2">
        <f t="shared" ref="G35:O35" si="32">F35</f>
        <v>0</v>
      </c>
      <c r="H35" s="2">
        <f t="shared" si="32"/>
        <v>0</v>
      </c>
      <c r="I35" s="2">
        <f t="shared" si="32"/>
        <v>0</v>
      </c>
      <c r="J35" s="2">
        <f t="shared" si="32"/>
        <v>0</v>
      </c>
      <c r="K35" s="2">
        <f t="shared" si="32"/>
        <v>0</v>
      </c>
      <c r="L35" s="2">
        <f t="shared" si="32"/>
        <v>0</v>
      </c>
      <c r="M35" s="2">
        <f t="shared" si="32"/>
        <v>0</v>
      </c>
      <c r="N35" s="2">
        <f t="shared" si="32"/>
        <v>0</v>
      </c>
      <c r="O35" s="2">
        <f t="shared" si="32"/>
        <v>0</v>
      </c>
    </row>
    <row r="36" spans="1:16" x14ac:dyDescent="0.25">
      <c r="A36" s="720"/>
      <c r="B36" s="63" t="str">
        <f t="shared" si="17"/>
        <v>Heating</v>
      </c>
      <c r="C36" s="2">
        <v>0</v>
      </c>
      <c r="D36" s="2">
        <v>0</v>
      </c>
      <c r="E36" s="2">
        <v>0</v>
      </c>
      <c r="F36" s="208">
        <v>0</v>
      </c>
      <c r="G36" s="2">
        <f t="shared" ref="G36:O36" si="33">F36</f>
        <v>0</v>
      </c>
      <c r="H36" s="2">
        <f t="shared" si="33"/>
        <v>0</v>
      </c>
      <c r="I36" s="2">
        <f t="shared" si="33"/>
        <v>0</v>
      </c>
      <c r="J36" s="2">
        <f t="shared" si="33"/>
        <v>0</v>
      </c>
      <c r="K36" s="2">
        <f t="shared" si="33"/>
        <v>0</v>
      </c>
      <c r="L36" s="2">
        <f t="shared" si="33"/>
        <v>0</v>
      </c>
      <c r="M36" s="2">
        <f t="shared" si="33"/>
        <v>0</v>
      </c>
      <c r="N36" s="2">
        <f t="shared" si="33"/>
        <v>0</v>
      </c>
      <c r="O36" s="2">
        <f t="shared" si="33"/>
        <v>0</v>
      </c>
    </row>
    <row r="37" spans="1:16" x14ac:dyDescent="0.25">
      <c r="A37" s="720"/>
      <c r="B37" s="108" t="str">
        <f t="shared" si="17"/>
        <v>HVAC</v>
      </c>
      <c r="C37" s="2">
        <v>0</v>
      </c>
      <c r="D37" s="2">
        <v>0</v>
      </c>
      <c r="E37" s="2">
        <v>0</v>
      </c>
      <c r="F37" s="208">
        <v>0</v>
      </c>
      <c r="G37" s="2">
        <f t="shared" ref="G37:O37" si="34">F37</f>
        <v>0</v>
      </c>
      <c r="H37" s="2">
        <f t="shared" si="34"/>
        <v>0</v>
      </c>
      <c r="I37" s="2">
        <f t="shared" si="34"/>
        <v>0</v>
      </c>
      <c r="J37" s="2">
        <f t="shared" si="34"/>
        <v>0</v>
      </c>
      <c r="K37" s="2">
        <f t="shared" si="34"/>
        <v>0</v>
      </c>
      <c r="L37" s="2">
        <f t="shared" si="34"/>
        <v>0</v>
      </c>
      <c r="M37" s="2">
        <f t="shared" si="34"/>
        <v>0</v>
      </c>
      <c r="N37" s="2">
        <f t="shared" si="34"/>
        <v>0</v>
      </c>
      <c r="O37" s="2">
        <f t="shared" si="34"/>
        <v>0</v>
      </c>
    </row>
    <row r="38" spans="1:16" x14ac:dyDescent="0.25">
      <c r="A38" s="720"/>
      <c r="B38" s="63" t="str">
        <f t="shared" si="17"/>
        <v>Lighting</v>
      </c>
      <c r="C38" s="2">
        <v>0</v>
      </c>
      <c r="D38" s="2">
        <v>0</v>
      </c>
      <c r="E38" s="2">
        <v>0</v>
      </c>
      <c r="F38" s="208">
        <v>0</v>
      </c>
      <c r="G38" s="2">
        <f t="shared" ref="G38:O38" si="35">F38</f>
        <v>0</v>
      </c>
      <c r="H38" s="2">
        <f t="shared" si="35"/>
        <v>0</v>
      </c>
      <c r="I38" s="2">
        <f t="shared" si="35"/>
        <v>0</v>
      </c>
      <c r="J38" s="2">
        <f t="shared" si="35"/>
        <v>0</v>
      </c>
      <c r="K38" s="2">
        <f t="shared" si="35"/>
        <v>0</v>
      </c>
      <c r="L38" s="2">
        <f t="shared" si="35"/>
        <v>0</v>
      </c>
      <c r="M38" s="2">
        <f t="shared" si="35"/>
        <v>0</v>
      </c>
      <c r="N38" s="2">
        <f t="shared" si="35"/>
        <v>0</v>
      </c>
      <c r="O38" s="2">
        <f t="shared" si="35"/>
        <v>0</v>
      </c>
    </row>
    <row r="39" spans="1:16" x14ac:dyDescent="0.25">
      <c r="A39" s="720"/>
      <c r="B39" s="63" t="str">
        <f t="shared" si="17"/>
        <v>Miscellaneous</v>
      </c>
      <c r="C39" s="2">
        <v>0</v>
      </c>
      <c r="D39" s="2">
        <v>0</v>
      </c>
      <c r="E39" s="2">
        <v>0</v>
      </c>
      <c r="F39" s="208">
        <v>0</v>
      </c>
      <c r="G39" s="2">
        <f t="shared" ref="G39:O39" si="36">F39</f>
        <v>0</v>
      </c>
      <c r="H39" s="2">
        <f t="shared" si="36"/>
        <v>0</v>
      </c>
      <c r="I39" s="2">
        <f t="shared" si="36"/>
        <v>0</v>
      </c>
      <c r="J39" s="2">
        <f t="shared" si="36"/>
        <v>0</v>
      </c>
      <c r="K39" s="2">
        <f t="shared" si="36"/>
        <v>0</v>
      </c>
      <c r="L39" s="2">
        <f t="shared" si="36"/>
        <v>0</v>
      </c>
      <c r="M39" s="2">
        <f t="shared" si="36"/>
        <v>0</v>
      </c>
      <c r="N39" s="2">
        <f t="shared" si="36"/>
        <v>0</v>
      </c>
      <c r="O39" s="2">
        <f t="shared" si="36"/>
        <v>0</v>
      </c>
    </row>
    <row r="40" spans="1:16" x14ac:dyDescent="0.25">
      <c r="A40" s="720"/>
      <c r="B40" s="63" t="str">
        <f t="shared" si="17"/>
        <v>Pool Spa</v>
      </c>
      <c r="C40" s="2">
        <v>0</v>
      </c>
      <c r="D40" s="2">
        <v>0</v>
      </c>
      <c r="E40" s="2">
        <v>0</v>
      </c>
      <c r="F40" s="208">
        <v>0</v>
      </c>
      <c r="G40" s="2">
        <f t="shared" ref="G40:O40" si="37">F40</f>
        <v>0</v>
      </c>
      <c r="H40" s="2">
        <f t="shared" si="37"/>
        <v>0</v>
      </c>
      <c r="I40" s="2">
        <f t="shared" si="37"/>
        <v>0</v>
      </c>
      <c r="J40" s="2">
        <f t="shared" si="37"/>
        <v>0</v>
      </c>
      <c r="K40" s="2">
        <f t="shared" si="37"/>
        <v>0</v>
      </c>
      <c r="L40" s="2">
        <f t="shared" si="37"/>
        <v>0</v>
      </c>
      <c r="M40" s="2">
        <f t="shared" si="37"/>
        <v>0</v>
      </c>
      <c r="N40" s="2">
        <f t="shared" si="37"/>
        <v>0</v>
      </c>
      <c r="O40" s="2">
        <f t="shared" si="37"/>
        <v>0</v>
      </c>
    </row>
    <row r="41" spans="1:16" x14ac:dyDescent="0.25">
      <c r="A41" s="720"/>
      <c r="B41" s="63" t="str">
        <f t="shared" si="17"/>
        <v>Refrigeration</v>
      </c>
      <c r="C41" s="2">
        <v>0</v>
      </c>
      <c r="D41" s="2">
        <v>0</v>
      </c>
      <c r="E41" s="2">
        <v>0</v>
      </c>
      <c r="F41" s="208">
        <v>0</v>
      </c>
      <c r="G41" s="2">
        <f t="shared" ref="G41:O41" si="38">F41</f>
        <v>0</v>
      </c>
      <c r="H41" s="2">
        <f t="shared" si="38"/>
        <v>0</v>
      </c>
      <c r="I41" s="2">
        <f t="shared" si="38"/>
        <v>0</v>
      </c>
      <c r="J41" s="2">
        <f t="shared" si="38"/>
        <v>0</v>
      </c>
      <c r="K41" s="2">
        <f t="shared" si="38"/>
        <v>0</v>
      </c>
      <c r="L41" s="2">
        <f t="shared" si="38"/>
        <v>0</v>
      </c>
      <c r="M41" s="2">
        <f t="shared" si="38"/>
        <v>0</v>
      </c>
      <c r="N41" s="2">
        <f t="shared" si="38"/>
        <v>0</v>
      </c>
      <c r="O41" s="2">
        <f t="shared" si="38"/>
        <v>0</v>
      </c>
    </row>
    <row r="42" spans="1:16" ht="15" customHeight="1" x14ac:dyDescent="0.25">
      <c r="A42" s="720"/>
      <c r="B42" s="63" t="str">
        <f t="shared" si="17"/>
        <v>Water Heating</v>
      </c>
      <c r="C42" s="2">
        <v>0</v>
      </c>
      <c r="D42" s="2">
        <v>0</v>
      </c>
      <c r="E42" s="2">
        <v>0</v>
      </c>
      <c r="F42" s="208">
        <v>0</v>
      </c>
      <c r="G42" s="2">
        <f t="shared" ref="G42:O42" si="39">F42</f>
        <v>0</v>
      </c>
      <c r="H42" s="2">
        <f t="shared" si="39"/>
        <v>0</v>
      </c>
      <c r="I42" s="2">
        <f t="shared" si="39"/>
        <v>0</v>
      </c>
      <c r="J42" s="2">
        <f t="shared" si="39"/>
        <v>0</v>
      </c>
      <c r="K42" s="2">
        <f t="shared" si="39"/>
        <v>0</v>
      </c>
      <c r="L42" s="2">
        <f t="shared" si="39"/>
        <v>0</v>
      </c>
      <c r="M42" s="2">
        <f t="shared" si="39"/>
        <v>0</v>
      </c>
      <c r="N42" s="2">
        <f t="shared" si="39"/>
        <v>0</v>
      </c>
      <c r="O42" s="2">
        <f t="shared" si="39"/>
        <v>0</v>
      </c>
    </row>
    <row r="43" spans="1:16" ht="15" customHeight="1" thickBot="1" x14ac:dyDescent="0.3">
      <c r="A43" s="720"/>
      <c r="B43" s="109" t="str">
        <f t="shared" si="17"/>
        <v>Motors(uses bus. load shape)</v>
      </c>
      <c r="C43" s="106"/>
      <c r="D43" s="106"/>
      <c r="E43" s="106"/>
      <c r="F43" s="222">
        <v>0</v>
      </c>
      <c r="G43" s="106"/>
      <c r="H43" s="106"/>
      <c r="I43" s="106"/>
      <c r="J43" s="106"/>
      <c r="K43" s="106"/>
      <c r="L43" s="106"/>
      <c r="M43" s="106"/>
      <c r="N43" s="106"/>
      <c r="O43" s="106"/>
    </row>
    <row r="44" spans="1:16" ht="15" customHeight="1" thickBot="1" x14ac:dyDescent="0.3">
      <c r="A44" s="721"/>
      <c r="B44" s="110" t="str">
        <f t="shared" si="17"/>
        <v>Monthly kWh</v>
      </c>
      <c r="C44" s="91">
        <f>SUM(C33:C43)</f>
        <v>0</v>
      </c>
      <c r="D44" s="91">
        <f t="shared" ref="D44:O44" si="40">SUM(D33:D43)</f>
        <v>0</v>
      </c>
      <c r="E44" s="91">
        <f t="shared" si="40"/>
        <v>0</v>
      </c>
      <c r="F44" s="91">
        <f t="shared" si="40"/>
        <v>0</v>
      </c>
      <c r="G44" s="91">
        <f t="shared" si="40"/>
        <v>0</v>
      </c>
      <c r="H44" s="91">
        <f t="shared" si="40"/>
        <v>0</v>
      </c>
      <c r="I44" s="91">
        <f t="shared" si="40"/>
        <v>0</v>
      </c>
      <c r="J44" s="91">
        <f t="shared" si="40"/>
        <v>0</v>
      </c>
      <c r="K44" s="91">
        <f t="shared" si="40"/>
        <v>0</v>
      </c>
      <c r="L44" s="91">
        <f t="shared" si="40"/>
        <v>0</v>
      </c>
      <c r="M44" s="91">
        <f t="shared" si="40"/>
        <v>0</v>
      </c>
      <c r="N44" s="91">
        <f t="shared" si="40"/>
        <v>0</v>
      </c>
      <c r="O44" s="91">
        <f t="shared" si="40"/>
        <v>0</v>
      </c>
    </row>
    <row r="45" spans="1:16" x14ac:dyDescent="0.25">
      <c r="A45" s="281"/>
      <c r="B45" s="213"/>
      <c r="C45" s="214"/>
      <c r="D45" s="213"/>
      <c r="E45" s="214"/>
      <c r="F45" s="213"/>
      <c r="G45" s="213"/>
      <c r="H45" s="214"/>
      <c r="I45" s="213"/>
      <c r="J45" s="213"/>
      <c r="K45" s="214"/>
      <c r="L45" s="213"/>
      <c r="M45" s="213"/>
      <c r="N45" s="214"/>
      <c r="O45" s="213"/>
    </row>
    <row r="46" spans="1:16" ht="15.75" thickBot="1" x14ac:dyDescent="0.3">
      <c r="A46" s="291" t="s">
        <v>216</v>
      </c>
      <c r="B46" s="289"/>
      <c r="C46" s="289"/>
      <c r="D46" s="289"/>
      <c r="E46" s="289"/>
      <c r="F46" s="289"/>
      <c r="G46" s="289"/>
      <c r="H46" s="215"/>
      <c r="I46" s="284"/>
      <c r="J46" s="284"/>
      <c r="K46" s="284"/>
      <c r="L46" s="284"/>
      <c r="M46" s="284"/>
      <c r="N46" s="284"/>
      <c r="O46" s="284"/>
      <c r="P46" s="134"/>
    </row>
    <row r="47" spans="1:16" ht="16.5" thickBot="1" x14ac:dyDescent="0.3">
      <c r="A47" s="728" t="s">
        <v>217</v>
      </c>
      <c r="B47" s="107" t="s">
        <v>10</v>
      </c>
      <c r="C47" s="100">
        <f>C$2</f>
        <v>46023</v>
      </c>
      <c r="D47" s="100">
        <f t="shared" ref="D47:O47" si="41">D$2</f>
        <v>46054</v>
      </c>
      <c r="E47" s="100">
        <f t="shared" si="41"/>
        <v>46082</v>
      </c>
      <c r="F47" s="100">
        <f t="shared" si="41"/>
        <v>46113</v>
      </c>
      <c r="G47" s="100">
        <f t="shared" si="41"/>
        <v>46143</v>
      </c>
      <c r="H47" s="100">
        <f t="shared" si="41"/>
        <v>46174</v>
      </c>
      <c r="I47" s="100">
        <f t="shared" si="41"/>
        <v>46204</v>
      </c>
      <c r="J47" s="100">
        <f t="shared" si="41"/>
        <v>46235</v>
      </c>
      <c r="K47" s="100">
        <f t="shared" si="41"/>
        <v>46266</v>
      </c>
      <c r="L47" s="100">
        <f t="shared" si="41"/>
        <v>46296</v>
      </c>
      <c r="M47" s="100">
        <f t="shared" si="41"/>
        <v>46327</v>
      </c>
      <c r="N47" s="100">
        <f t="shared" si="41"/>
        <v>46357</v>
      </c>
      <c r="O47" s="100">
        <f t="shared" si="41"/>
        <v>46388</v>
      </c>
    </row>
    <row r="48" spans="1:16" ht="15" customHeight="1" x14ac:dyDescent="0.25">
      <c r="A48" s="729"/>
      <c r="B48" s="63" t="str">
        <f t="shared" ref="B48:B59" si="42">B33</f>
        <v>Building Shell</v>
      </c>
      <c r="C48" s="216">
        <f>(C3*0.5)-C33</f>
        <v>0</v>
      </c>
      <c r="D48" s="208">
        <f>(D3*0.5)+C18-D33</f>
        <v>0</v>
      </c>
      <c r="E48" s="208">
        <f t="shared" ref="E48:O48" si="43">(E3*0.5)+D18-E33</f>
        <v>4796.8333906811667</v>
      </c>
      <c r="F48" s="208">
        <f t="shared" si="43"/>
        <v>14627.740863892832</v>
      </c>
      <c r="G48" s="208">
        <f t="shared" si="43"/>
        <v>24128.402988649777</v>
      </c>
      <c r="H48" s="208">
        <f t="shared" si="43"/>
        <v>34980.785334408727</v>
      </c>
      <c r="I48" s="208">
        <f t="shared" si="43"/>
        <v>47199.075052177293</v>
      </c>
      <c r="J48" s="208">
        <f t="shared" si="43"/>
        <v>55623.878225524481</v>
      </c>
      <c r="K48" s="208">
        <f t="shared" si="43"/>
        <v>65438.234022560602</v>
      </c>
      <c r="L48" s="208">
        <f t="shared" si="43"/>
        <v>76308.744394607042</v>
      </c>
      <c r="M48" s="208">
        <f t="shared" si="43"/>
        <v>92766.044042928406</v>
      </c>
      <c r="N48" s="208">
        <f t="shared" si="43"/>
        <v>116310.38185140699</v>
      </c>
      <c r="O48" s="208">
        <f t="shared" si="43"/>
        <v>127045.88234568568</v>
      </c>
    </row>
    <row r="49" spans="1:23" x14ac:dyDescent="0.25">
      <c r="A49" s="729"/>
      <c r="B49" s="108" t="str">
        <f t="shared" si="42"/>
        <v>Cooling</v>
      </c>
      <c r="C49" s="2">
        <f t="shared" ref="C49:C57" si="44">(C4*0.5)-C34</f>
        <v>0</v>
      </c>
      <c r="D49" s="2">
        <f t="shared" ref="D49:O49" si="45">(D4*0.5)+C19-D34</f>
        <v>0</v>
      </c>
      <c r="E49" s="2">
        <f t="shared" si="45"/>
        <v>16142.613321482251</v>
      </c>
      <c r="F49" s="208">
        <f t="shared" si="45"/>
        <v>34134.285324288525</v>
      </c>
      <c r="G49" s="2">
        <f t="shared" si="45"/>
        <v>57286.927593637738</v>
      </c>
      <c r="H49" s="2">
        <f t="shared" si="45"/>
        <v>89952.054613583561</v>
      </c>
      <c r="I49" s="2">
        <f t="shared" si="45"/>
        <v>116520.9707273137</v>
      </c>
      <c r="J49" s="2">
        <f t="shared" si="45"/>
        <v>152589.10660544835</v>
      </c>
      <c r="K49" s="2">
        <f t="shared" si="45"/>
        <v>206165.02229252222</v>
      </c>
      <c r="L49" s="2">
        <f t="shared" si="45"/>
        <v>303864.90076037252</v>
      </c>
      <c r="M49" s="2">
        <f t="shared" si="45"/>
        <v>427937.91978293564</v>
      </c>
      <c r="N49" s="2">
        <f t="shared" si="45"/>
        <v>536550.02077717986</v>
      </c>
      <c r="O49" s="2">
        <f t="shared" si="45"/>
        <v>586073.82872596255</v>
      </c>
    </row>
    <row r="50" spans="1:23" x14ac:dyDescent="0.25">
      <c r="A50" s="729"/>
      <c r="B50" s="63" t="str">
        <f t="shared" si="42"/>
        <v>Freezer</v>
      </c>
      <c r="C50" s="2">
        <f t="shared" si="44"/>
        <v>0</v>
      </c>
      <c r="D50" s="2">
        <f t="shared" ref="D50:O50" si="46">(D5*0.5)+C20-D35</f>
        <v>0</v>
      </c>
      <c r="E50" s="2">
        <f t="shared" si="46"/>
        <v>0</v>
      </c>
      <c r="F50" s="208">
        <f t="shared" si="46"/>
        <v>0</v>
      </c>
      <c r="G50" s="2">
        <f t="shared" si="46"/>
        <v>0</v>
      </c>
      <c r="H50" s="2">
        <f t="shared" si="46"/>
        <v>0</v>
      </c>
      <c r="I50" s="2">
        <f t="shared" si="46"/>
        <v>0</v>
      </c>
      <c r="J50" s="2">
        <f t="shared" si="46"/>
        <v>0</v>
      </c>
      <c r="K50" s="2">
        <f t="shared" si="46"/>
        <v>0</v>
      </c>
      <c r="L50" s="2">
        <f t="shared" si="46"/>
        <v>0</v>
      </c>
      <c r="M50" s="2">
        <f t="shared" si="46"/>
        <v>0</v>
      </c>
      <c r="N50" s="2">
        <f t="shared" si="46"/>
        <v>0</v>
      </c>
      <c r="O50" s="2">
        <f t="shared" si="46"/>
        <v>0</v>
      </c>
    </row>
    <row r="51" spans="1:23" x14ac:dyDescent="0.25">
      <c r="A51" s="729"/>
      <c r="B51" s="63" t="str">
        <f t="shared" si="42"/>
        <v>Heating</v>
      </c>
      <c r="C51" s="2">
        <f t="shared" si="44"/>
        <v>0</v>
      </c>
      <c r="D51" s="2">
        <f t="shared" ref="D51:O51" si="47">(D6*0.5)+C21-D36</f>
        <v>0</v>
      </c>
      <c r="E51" s="2">
        <f t="shared" si="47"/>
        <v>14284.096539486491</v>
      </c>
      <c r="F51" s="208">
        <f t="shared" si="47"/>
        <v>41129.338946091899</v>
      </c>
      <c r="G51" s="2">
        <f t="shared" si="47"/>
        <v>77286.869639075565</v>
      </c>
      <c r="H51" s="2">
        <f t="shared" si="47"/>
        <v>109819.58324961709</v>
      </c>
      <c r="I51" s="2">
        <f t="shared" si="47"/>
        <v>152619.23853783836</v>
      </c>
      <c r="J51" s="2">
        <f t="shared" si="47"/>
        <v>203877.62793556671</v>
      </c>
      <c r="K51" s="2">
        <f t="shared" si="47"/>
        <v>260385.23956085579</v>
      </c>
      <c r="L51" s="2">
        <f t="shared" si="47"/>
        <v>369148.84163397487</v>
      </c>
      <c r="M51" s="2">
        <f t="shared" si="47"/>
        <v>509093.95223719627</v>
      </c>
      <c r="N51" s="2">
        <f t="shared" si="47"/>
        <v>638303.73057138117</v>
      </c>
      <c r="O51" s="2">
        <f t="shared" si="47"/>
        <v>697219.45164435857</v>
      </c>
    </row>
    <row r="52" spans="1:23" x14ac:dyDescent="0.25">
      <c r="A52" s="729"/>
      <c r="B52" s="108" t="str">
        <f t="shared" si="42"/>
        <v>HVAC</v>
      </c>
      <c r="C52" s="2">
        <f t="shared" si="44"/>
        <v>0</v>
      </c>
      <c r="D52" s="2">
        <f t="shared" ref="D52:O52" si="48">(D7*0.5)+C22-D37</f>
        <v>0</v>
      </c>
      <c r="E52" s="2">
        <f t="shared" si="48"/>
        <v>0</v>
      </c>
      <c r="F52" s="208">
        <f t="shared" si="48"/>
        <v>0</v>
      </c>
      <c r="G52" s="2">
        <f t="shared" si="48"/>
        <v>0</v>
      </c>
      <c r="H52" s="2">
        <f t="shared" si="48"/>
        <v>0</v>
      </c>
      <c r="I52" s="2">
        <f t="shared" si="48"/>
        <v>0</v>
      </c>
      <c r="J52" s="2">
        <f t="shared" si="48"/>
        <v>0</v>
      </c>
      <c r="K52" s="2">
        <f t="shared" si="48"/>
        <v>0</v>
      </c>
      <c r="L52" s="2">
        <f t="shared" si="48"/>
        <v>0</v>
      </c>
      <c r="M52" s="2">
        <f t="shared" si="48"/>
        <v>0</v>
      </c>
      <c r="N52" s="2">
        <f t="shared" si="48"/>
        <v>0</v>
      </c>
      <c r="O52" s="2">
        <f t="shared" si="48"/>
        <v>0</v>
      </c>
    </row>
    <row r="53" spans="1:23" x14ac:dyDescent="0.25">
      <c r="A53" s="729"/>
      <c r="B53" s="63" t="str">
        <f t="shared" si="42"/>
        <v>Lighting</v>
      </c>
      <c r="C53" s="2">
        <f t="shared" si="44"/>
        <v>0</v>
      </c>
      <c r="D53" s="2">
        <f t="shared" ref="D53:O53" si="49">(D8*0.5)+C23-D38</f>
        <v>6479.1615206636379</v>
      </c>
      <c r="E53" s="2">
        <f t="shared" si="49"/>
        <v>24033.128387883178</v>
      </c>
      <c r="F53" s="208">
        <f t="shared" si="49"/>
        <v>46776.305833901337</v>
      </c>
      <c r="G53" s="2">
        <f t="shared" si="49"/>
        <v>66555.850488436074</v>
      </c>
      <c r="H53" s="2">
        <f t="shared" si="49"/>
        <v>83163.82600821933</v>
      </c>
      <c r="I53" s="2">
        <f t="shared" si="49"/>
        <v>100836.4605118669</v>
      </c>
      <c r="J53" s="2">
        <f t="shared" si="49"/>
        <v>117081.3553103634</v>
      </c>
      <c r="K53" s="2">
        <f t="shared" si="49"/>
        <v>129351.04192353228</v>
      </c>
      <c r="L53" s="2">
        <f t="shared" si="49"/>
        <v>142075.31638198695</v>
      </c>
      <c r="M53" s="2">
        <f t="shared" si="49"/>
        <v>173564.1473037336</v>
      </c>
      <c r="N53" s="2">
        <f t="shared" si="49"/>
        <v>217615.31880425155</v>
      </c>
      <c r="O53" s="2">
        <f t="shared" si="49"/>
        <v>237701.31048786832</v>
      </c>
    </row>
    <row r="54" spans="1:23" x14ac:dyDescent="0.25">
      <c r="A54" s="729"/>
      <c r="B54" s="63" t="str">
        <f t="shared" si="42"/>
        <v>Miscellaneous</v>
      </c>
      <c r="C54" s="2">
        <f t="shared" si="44"/>
        <v>0</v>
      </c>
      <c r="D54" s="2">
        <f t="shared" ref="D54:O54" si="50">(D9*0.5)+C24-D39</f>
        <v>1887.7738400736569</v>
      </c>
      <c r="E54" s="2">
        <f t="shared" si="50"/>
        <v>7418.571606382513</v>
      </c>
      <c r="F54" s="208">
        <f t="shared" si="50"/>
        <v>14502.082114718283</v>
      </c>
      <c r="G54" s="2">
        <f t="shared" si="50"/>
        <v>20836.574103857198</v>
      </c>
      <c r="H54" s="2">
        <f t="shared" si="50"/>
        <v>27789.523414170253</v>
      </c>
      <c r="I54" s="2">
        <f t="shared" si="50"/>
        <v>35934.800303914912</v>
      </c>
      <c r="J54" s="2">
        <f t="shared" si="50"/>
        <v>44392.762001867086</v>
      </c>
      <c r="K54" s="2">
        <f t="shared" si="50"/>
        <v>52525.885232248555</v>
      </c>
      <c r="L54" s="2">
        <f t="shared" si="50"/>
        <v>60319.809445539395</v>
      </c>
      <c r="M54" s="2">
        <f t="shared" si="50"/>
        <v>74661.220602282454</v>
      </c>
      <c r="N54" s="2">
        <f t="shared" si="50"/>
        <v>93610.492582016945</v>
      </c>
      <c r="O54" s="2">
        <f t="shared" si="50"/>
        <v>102250.7830994</v>
      </c>
    </row>
    <row r="55" spans="1:23" x14ac:dyDescent="0.25">
      <c r="A55" s="729"/>
      <c r="B55" s="63" t="str">
        <f t="shared" si="42"/>
        <v>Pool Spa</v>
      </c>
      <c r="C55" s="2">
        <f t="shared" si="44"/>
        <v>0</v>
      </c>
      <c r="D55" s="2">
        <f t="shared" ref="D55:O55" si="51">(D10*0.5)+C25-D40</f>
        <v>0</v>
      </c>
      <c r="E55" s="2">
        <f t="shared" si="51"/>
        <v>0</v>
      </c>
      <c r="F55" s="208">
        <f t="shared" si="51"/>
        <v>0</v>
      </c>
      <c r="G55" s="2">
        <f t="shared" si="51"/>
        <v>0</v>
      </c>
      <c r="H55" s="2">
        <f t="shared" si="51"/>
        <v>0</v>
      </c>
      <c r="I55" s="2">
        <f t="shared" si="51"/>
        <v>0</v>
      </c>
      <c r="J55" s="2">
        <f t="shared" si="51"/>
        <v>0</v>
      </c>
      <c r="K55" s="2">
        <f t="shared" si="51"/>
        <v>0</v>
      </c>
      <c r="L55" s="2">
        <f t="shared" si="51"/>
        <v>0</v>
      </c>
      <c r="M55" s="2">
        <f t="shared" si="51"/>
        <v>0</v>
      </c>
      <c r="N55" s="2">
        <f t="shared" si="51"/>
        <v>0</v>
      </c>
      <c r="O55" s="2">
        <f t="shared" si="51"/>
        <v>0</v>
      </c>
    </row>
    <row r="56" spans="1:23" x14ac:dyDescent="0.25">
      <c r="A56" s="729"/>
      <c r="B56" s="63" t="str">
        <f t="shared" si="42"/>
        <v>Refrigeration</v>
      </c>
      <c r="C56" s="2">
        <f t="shared" si="44"/>
        <v>0</v>
      </c>
      <c r="D56" s="2">
        <f t="shared" ref="D56:O56" si="52">(D11*0.5)+C26-D41</f>
        <v>0</v>
      </c>
      <c r="E56" s="2">
        <f t="shared" si="52"/>
        <v>0</v>
      </c>
      <c r="F56" s="208">
        <f t="shared" si="52"/>
        <v>0</v>
      </c>
      <c r="G56" s="2">
        <f t="shared" si="52"/>
        <v>0</v>
      </c>
      <c r="H56" s="2">
        <f t="shared" si="52"/>
        <v>0</v>
      </c>
      <c r="I56" s="2">
        <f t="shared" si="52"/>
        <v>0</v>
      </c>
      <c r="J56" s="2">
        <f t="shared" si="52"/>
        <v>0</v>
      </c>
      <c r="K56" s="2">
        <f t="shared" si="52"/>
        <v>0</v>
      </c>
      <c r="L56" s="2">
        <f t="shared" si="52"/>
        <v>0</v>
      </c>
      <c r="M56" s="2">
        <f t="shared" si="52"/>
        <v>0</v>
      </c>
      <c r="N56" s="2">
        <f t="shared" si="52"/>
        <v>0</v>
      </c>
      <c r="O56" s="2">
        <f t="shared" si="52"/>
        <v>0</v>
      </c>
    </row>
    <row r="57" spans="1:23" ht="15" customHeight="1" x14ac:dyDescent="0.25">
      <c r="A57" s="729"/>
      <c r="B57" s="63" t="str">
        <f t="shared" si="42"/>
        <v>Water Heating</v>
      </c>
      <c r="C57" s="2">
        <f t="shared" si="44"/>
        <v>0</v>
      </c>
      <c r="D57" s="2">
        <f t="shared" ref="D57:O57" si="53">(D12*0.5)+C27-D42</f>
        <v>1162.2587010460504</v>
      </c>
      <c r="E57" s="2">
        <f t="shared" si="53"/>
        <v>5321.9471399758468</v>
      </c>
      <c r="F57" s="208">
        <f t="shared" si="53"/>
        <v>11145.299723562561</v>
      </c>
      <c r="G57" s="2">
        <f t="shared" si="53"/>
        <v>15201.043636109998</v>
      </c>
      <c r="H57" s="2">
        <f t="shared" si="53"/>
        <v>17271.84748768283</v>
      </c>
      <c r="I57" s="2">
        <f t="shared" si="53"/>
        <v>19645.941100795939</v>
      </c>
      <c r="J57" s="2">
        <f t="shared" si="53"/>
        <v>22972.623086563872</v>
      </c>
      <c r="K57" s="2">
        <f t="shared" si="53"/>
        <v>26494.772486214308</v>
      </c>
      <c r="L57" s="2">
        <f t="shared" si="53"/>
        <v>29914.955678872888</v>
      </c>
      <c r="M57" s="2">
        <f t="shared" si="53"/>
        <v>36669.81020644313</v>
      </c>
      <c r="N57" s="2">
        <f t="shared" si="53"/>
        <v>45976.732882522338</v>
      </c>
      <c r="O57" s="2">
        <f t="shared" si="53"/>
        <v>50220.405981422635</v>
      </c>
    </row>
    <row r="58" spans="1:23" ht="15" customHeight="1" thickBot="1" x14ac:dyDescent="0.3">
      <c r="A58" s="729"/>
      <c r="B58" s="109" t="str">
        <f t="shared" si="42"/>
        <v>Motors(uses bus. load shape)</v>
      </c>
      <c r="C58" s="106"/>
      <c r="D58" s="106"/>
      <c r="E58" s="106"/>
      <c r="F58" s="222">
        <v>0</v>
      </c>
      <c r="G58" s="106"/>
      <c r="H58" s="106"/>
      <c r="I58" s="106"/>
      <c r="J58" s="106"/>
      <c r="K58" s="106"/>
      <c r="L58" s="106"/>
      <c r="M58" s="106"/>
      <c r="N58" s="106"/>
      <c r="O58" s="106"/>
    </row>
    <row r="59" spans="1:23" ht="15" customHeight="1" thickBot="1" x14ac:dyDescent="0.3">
      <c r="A59" s="730"/>
      <c r="B59" s="110" t="str">
        <f t="shared" si="42"/>
        <v>Monthly kWh</v>
      </c>
      <c r="C59" s="91">
        <f>SUM(C48:C58)</f>
        <v>0</v>
      </c>
      <c r="D59" s="91">
        <f t="shared" ref="D59:O59" si="54">SUM(D48:D58)</f>
        <v>9529.1940617833443</v>
      </c>
      <c r="E59" s="91">
        <f t="shared" si="54"/>
        <v>71997.190385891445</v>
      </c>
      <c r="F59" s="91">
        <f t="shared" si="54"/>
        <v>162315.05280645541</v>
      </c>
      <c r="G59" s="91">
        <f t="shared" si="54"/>
        <v>261295.66844976635</v>
      </c>
      <c r="H59" s="91">
        <f t="shared" si="54"/>
        <v>362977.62010768178</v>
      </c>
      <c r="I59" s="91">
        <f t="shared" si="54"/>
        <v>472756.48623390711</v>
      </c>
      <c r="J59" s="91">
        <f t="shared" si="54"/>
        <v>596537.35316533386</v>
      </c>
      <c r="K59" s="91">
        <f t="shared" si="54"/>
        <v>740360.19551793369</v>
      </c>
      <c r="L59" s="91">
        <f t="shared" si="54"/>
        <v>981632.56829535356</v>
      </c>
      <c r="M59" s="91">
        <f t="shared" si="54"/>
        <v>1314693.0941755194</v>
      </c>
      <c r="N59" s="91">
        <f t="shared" si="54"/>
        <v>1648366.6774687585</v>
      </c>
      <c r="O59" s="91">
        <f t="shared" si="54"/>
        <v>1800511.6622846976</v>
      </c>
    </row>
    <row r="60" spans="1:23" x14ac:dyDescent="0.25">
      <c r="A60" s="281"/>
      <c r="B60" s="213"/>
      <c r="C60" s="214"/>
      <c r="D60" s="213"/>
      <c r="E60" s="214"/>
      <c r="F60" s="213"/>
      <c r="G60" s="213"/>
      <c r="H60" s="214"/>
      <c r="I60" s="213"/>
      <c r="J60" s="213"/>
      <c r="K60" s="214"/>
      <c r="L60" s="213"/>
      <c r="M60" s="213"/>
      <c r="N60" s="214"/>
      <c r="O60" s="213"/>
    </row>
    <row r="61" spans="1:23" ht="15.75" thickBot="1" x14ac:dyDescent="0.3">
      <c r="A61" s="215"/>
      <c r="B61" s="215"/>
      <c r="C61" s="215"/>
      <c r="D61" s="215"/>
      <c r="E61" s="215"/>
      <c r="F61" s="215"/>
      <c r="G61" s="215"/>
      <c r="H61" s="215"/>
      <c r="I61" s="284"/>
      <c r="J61" s="284"/>
      <c r="K61" s="284"/>
      <c r="L61" s="284"/>
      <c r="M61" s="284"/>
      <c r="N61" s="284"/>
      <c r="O61" s="284"/>
      <c r="P61" s="134"/>
    </row>
    <row r="62" spans="1:23" ht="16.5" thickBot="1" x14ac:dyDescent="0.3">
      <c r="A62" s="725" t="s">
        <v>12</v>
      </c>
      <c r="B62" s="311" t="s">
        <v>148</v>
      </c>
      <c r="C62" s="100">
        <f>C$2</f>
        <v>46023</v>
      </c>
      <c r="D62" s="100">
        <f t="shared" ref="D62:O62" si="55">D$2</f>
        <v>46054</v>
      </c>
      <c r="E62" s="100">
        <f t="shared" si="55"/>
        <v>46082</v>
      </c>
      <c r="F62" s="100">
        <f t="shared" si="55"/>
        <v>46113</v>
      </c>
      <c r="G62" s="100">
        <f t="shared" si="55"/>
        <v>46143</v>
      </c>
      <c r="H62" s="100">
        <f t="shared" si="55"/>
        <v>46174</v>
      </c>
      <c r="I62" s="100">
        <f t="shared" si="55"/>
        <v>46204</v>
      </c>
      <c r="J62" s="100">
        <f t="shared" si="55"/>
        <v>46235</v>
      </c>
      <c r="K62" s="100">
        <f t="shared" si="55"/>
        <v>46266</v>
      </c>
      <c r="L62" s="100">
        <f t="shared" si="55"/>
        <v>46296</v>
      </c>
      <c r="M62" s="100">
        <f t="shared" si="55"/>
        <v>46327</v>
      </c>
      <c r="N62" s="100">
        <f t="shared" si="55"/>
        <v>46357</v>
      </c>
      <c r="O62" s="100">
        <f t="shared" si="55"/>
        <v>46388</v>
      </c>
      <c r="Q62" s="135" t="s">
        <v>226</v>
      </c>
    </row>
    <row r="63" spans="1:23" ht="15" customHeight="1" x14ac:dyDescent="0.25">
      <c r="A63" s="726"/>
      <c r="B63" s="90" t="s">
        <v>0</v>
      </c>
      <c r="C63" s="472">
        <v>0.11129699999999999</v>
      </c>
      <c r="D63" s="472">
        <v>9.3076999999999993E-2</v>
      </c>
      <c r="E63" s="472">
        <v>7.0041999999999993E-2</v>
      </c>
      <c r="F63" s="472">
        <v>3.7116000000000003E-2</v>
      </c>
      <c r="G63" s="472">
        <v>4.0888000000000001E-2</v>
      </c>
      <c r="H63" s="472">
        <v>0.103973</v>
      </c>
      <c r="I63" s="472">
        <v>0.1401</v>
      </c>
      <c r="J63" s="472">
        <v>0.13320699999999999</v>
      </c>
      <c r="K63" s="472">
        <v>6.6758999999999999E-2</v>
      </c>
      <c r="L63" s="472">
        <v>3.7011000000000002E-2</v>
      </c>
      <c r="M63" s="472">
        <v>5.9593E-2</v>
      </c>
      <c r="N63" s="472">
        <v>0.106937</v>
      </c>
      <c r="O63" s="309">
        <f>C63</f>
        <v>0.11129699999999999</v>
      </c>
      <c r="Q63" s="342">
        <f t="shared" ref="Q63:Q72" si="56">SUM(C63:N63)</f>
        <v>1</v>
      </c>
      <c r="R63" s="342"/>
      <c r="S63" s="342"/>
      <c r="T63" s="342"/>
      <c r="U63" s="342"/>
      <c r="V63" s="342"/>
      <c r="W63" s="342"/>
    </row>
    <row r="64" spans="1:23" x14ac:dyDescent="0.25">
      <c r="A64" s="726"/>
      <c r="B64" s="19" t="s">
        <v>1</v>
      </c>
      <c r="C64" s="473">
        <v>1.1999999999999999E-3</v>
      </c>
      <c r="D64" s="473">
        <v>1.1000000000000001E-3</v>
      </c>
      <c r="E64" s="473">
        <v>3.13E-3</v>
      </c>
      <c r="F64" s="473">
        <v>1.5047E-2</v>
      </c>
      <c r="G64" s="473">
        <v>6.5409999999999996E-2</v>
      </c>
      <c r="H64" s="473">
        <v>0.21082300000000001</v>
      </c>
      <c r="I64" s="473">
        <v>0.28477999999999998</v>
      </c>
      <c r="J64" s="473">
        <v>0.27076600000000001</v>
      </c>
      <c r="K64" s="473">
        <v>0.126605</v>
      </c>
      <c r="L64" s="473">
        <v>1.8471999999999999E-2</v>
      </c>
      <c r="M64" s="473">
        <v>1.444E-3</v>
      </c>
      <c r="N64" s="473">
        <v>1.2229999999999999E-3</v>
      </c>
      <c r="O64" s="197">
        <f t="shared" ref="O64:O72" si="57">C64</f>
        <v>1.1999999999999999E-3</v>
      </c>
      <c r="Q64" s="342">
        <f t="shared" si="56"/>
        <v>1.0000000000000002</v>
      </c>
      <c r="R64" s="342"/>
      <c r="S64" s="342"/>
      <c r="T64" s="342"/>
      <c r="U64" s="342"/>
      <c r="V64" s="342"/>
      <c r="W64" s="342"/>
    </row>
    <row r="65" spans="1:23" x14ac:dyDescent="0.25">
      <c r="A65" s="726"/>
      <c r="B65" s="18" t="s">
        <v>2</v>
      </c>
      <c r="C65" s="473">
        <v>7.9578999999999997E-2</v>
      </c>
      <c r="D65" s="473">
        <v>7.2517999999999999E-2</v>
      </c>
      <c r="E65" s="473">
        <v>8.1079999999999999E-2</v>
      </c>
      <c r="F65" s="473">
        <v>7.9918000000000003E-2</v>
      </c>
      <c r="G65" s="473">
        <v>8.4083000000000005E-2</v>
      </c>
      <c r="H65" s="473">
        <v>8.5730000000000001E-2</v>
      </c>
      <c r="I65" s="473">
        <v>9.6095E-2</v>
      </c>
      <c r="J65" s="473">
        <v>9.6095E-2</v>
      </c>
      <c r="K65" s="473">
        <v>8.4277000000000005E-2</v>
      </c>
      <c r="L65" s="473">
        <v>8.2582000000000003E-2</v>
      </c>
      <c r="M65" s="473">
        <v>7.8464999999999993E-2</v>
      </c>
      <c r="N65" s="473">
        <v>7.9577999999999996E-2</v>
      </c>
      <c r="O65" s="197">
        <f t="shared" si="57"/>
        <v>7.9578999999999997E-2</v>
      </c>
      <c r="Q65" s="342">
        <f t="shared" si="56"/>
        <v>1.0000000000000002</v>
      </c>
      <c r="R65" s="342"/>
      <c r="S65" s="342"/>
      <c r="T65" s="342"/>
      <c r="U65" s="342"/>
      <c r="V65" s="342"/>
      <c r="W65" s="342"/>
    </row>
    <row r="66" spans="1:23" x14ac:dyDescent="0.25">
      <c r="A66" s="726"/>
      <c r="B66" s="18" t="s">
        <v>9</v>
      </c>
      <c r="C66" s="473">
        <v>0.21790499999999999</v>
      </c>
      <c r="D66" s="473">
        <v>0.18213499999999999</v>
      </c>
      <c r="E66" s="473">
        <v>0.13483300000000001</v>
      </c>
      <c r="F66" s="473">
        <v>5.8486000000000003E-2</v>
      </c>
      <c r="G66" s="473">
        <v>1.7144E-2</v>
      </c>
      <c r="H66" s="473">
        <v>5.1000000000000004E-4</v>
      </c>
      <c r="I66" s="473">
        <v>6.0000000000000002E-6</v>
      </c>
      <c r="J66" s="473">
        <v>9.0000000000000002E-6</v>
      </c>
      <c r="K66" s="473">
        <v>8.8090000000000009E-3</v>
      </c>
      <c r="L66" s="473">
        <v>5.4961999999999997E-2</v>
      </c>
      <c r="M66" s="473">
        <v>0.115899</v>
      </c>
      <c r="N66" s="473">
        <v>0.2093020000000001</v>
      </c>
      <c r="O66" s="197">
        <f t="shared" si="57"/>
        <v>0.21790499999999999</v>
      </c>
      <c r="Q66" s="342">
        <f t="shared" si="56"/>
        <v>1</v>
      </c>
      <c r="R66" s="342"/>
      <c r="S66" s="342"/>
      <c r="T66" s="342"/>
      <c r="U66" s="342"/>
      <c r="V66" s="342"/>
      <c r="W66" s="342"/>
    </row>
    <row r="67" spans="1:23" x14ac:dyDescent="0.25">
      <c r="A67" s="726"/>
      <c r="B67" s="19" t="s">
        <v>3</v>
      </c>
      <c r="C67" s="473">
        <v>0.11129699999999999</v>
      </c>
      <c r="D67" s="473">
        <v>9.3076999999999993E-2</v>
      </c>
      <c r="E67" s="473">
        <v>7.0041999999999993E-2</v>
      </c>
      <c r="F67" s="473">
        <v>3.7116000000000003E-2</v>
      </c>
      <c r="G67" s="473">
        <v>4.0888000000000001E-2</v>
      </c>
      <c r="H67" s="473">
        <v>0.103973</v>
      </c>
      <c r="I67" s="473">
        <v>0.1401</v>
      </c>
      <c r="J67" s="473">
        <v>0.13320699999999999</v>
      </c>
      <c r="K67" s="473">
        <v>6.6758999999999999E-2</v>
      </c>
      <c r="L67" s="473">
        <v>3.7011000000000002E-2</v>
      </c>
      <c r="M67" s="473">
        <v>5.9593E-2</v>
      </c>
      <c r="N67" s="473">
        <v>0.106937</v>
      </c>
      <c r="O67" s="197">
        <f t="shared" si="57"/>
        <v>0.11129699999999999</v>
      </c>
      <c r="Q67" s="342">
        <f t="shared" si="56"/>
        <v>1</v>
      </c>
      <c r="R67" s="342"/>
      <c r="S67" s="342"/>
      <c r="T67" s="342"/>
      <c r="U67" s="342"/>
      <c r="V67" s="342"/>
      <c r="W67" s="342"/>
    </row>
    <row r="68" spans="1:23" x14ac:dyDescent="0.25">
      <c r="A68" s="726"/>
      <c r="B68" s="18" t="s">
        <v>4</v>
      </c>
      <c r="C68" s="473">
        <v>0.10118199999999999</v>
      </c>
      <c r="D68" s="473">
        <v>8.8441000000000006E-2</v>
      </c>
      <c r="E68" s="473">
        <v>9.2879000000000003E-2</v>
      </c>
      <c r="F68" s="473">
        <v>8.4644999999999998E-2</v>
      </c>
      <c r="G68" s="473">
        <v>7.9393000000000005E-2</v>
      </c>
      <c r="H68" s="473">
        <v>6.8507999999999999E-2</v>
      </c>
      <c r="I68" s="473">
        <v>6.7863999999999994E-2</v>
      </c>
      <c r="J68" s="473">
        <v>7.0565000000000003E-2</v>
      </c>
      <c r="K68" s="473">
        <v>7.3791999999999996E-2</v>
      </c>
      <c r="L68" s="473">
        <v>8.4539000000000003E-2</v>
      </c>
      <c r="M68" s="473">
        <v>8.9880000000000002E-2</v>
      </c>
      <c r="N68" s="473">
        <v>9.8311999999999997E-2</v>
      </c>
      <c r="O68" s="197">
        <f t="shared" si="57"/>
        <v>0.10118199999999999</v>
      </c>
      <c r="Q68" s="342">
        <f t="shared" si="56"/>
        <v>0.99999999999999989</v>
      </c>
      <c r="R68" s="342"/>
      <c r="S68" s="342"/>
      <c r="T68" s="342"/>
      <c r="U68" s="342"/>
      <c r="V68" s="342"/>
      <c r="W68" s="342"/>
    </row>
    <row r="69" spans="1:23" x14ac:dyDescent="0.25">
      <c r="A69" s="726"/>
      <c r="B69" s="18" t="s">
        <v>5</v>
      </c>
      <c r="C69" s="473">
        <v>8.4892999999999996E-2</v>
      </c>
      <c r="D69" s="473">
        <v>7.7366000000000004E-2</v>
      </c>
      <c r="E69" s="473">
        <v>8.4862999999999994E-2</v>
      </c>
      <c r="F69" s="473">
        <v>8.2143999999999995E-2</v>
      </c>
      <c r="G69" s="473">
        <v>8.4847000000000006E-2</v>
      </c>
      <c r="H69" s="473">
        <v>8.2122000000000001E-2</v>
      </c>
      <c r="I69" s="473">
        <v>8.4883E-2</v>
      </c>
      <c r="J69" s="473">
        <v>8.4839999999999999E-2</v>
      </c>
      <c r="K69" s="473">
        <v>8.2136000000000001E-2</v>
      </c>
      <c r="L69" s="473">
        <v>8.4869E-2</v>
      </c>
      <c r="M69" s="473">
        <v>8.2122000000000001E-2</v>
      </c>
      <c r="N69" s="473">
        <v>8.4915000000000004E-2</v>
      </c>
      <c r="O69" s="197">
        <f t="shared" si="57"/>
        <v>8.4892999999999996E-2</v>
      </c>
      <c r="Q69" s="342">
        <f t="shared" si="56"/>
        <v>1</v>
      </c>
      <c r="R69" s="342"/>
      <c r="S69" s="342"/>
      <c r="T69" s="342"/>
      <c r="U69" s="342"/>
      <c r="V69" s="342"/>
      <c r="W69" s="342"/>
    </row>
    <row r="70" spans="1:23" x14ac:dyDescent="0.25">
      <c r="A70" s="726"/>
      <c r="B70" s="18" t="s">
        <v>6</v>
      </c>
      <c r="C70" s="473">
        <v>8.6451E-2</v>
      </c>
      <c r="D70" s="473">
        <v>7.1145E-2</v>
      </c>
      <c r="E70" s="473">
        <v>8.6052000000000003E-2</v>
      </c>
      <c r="F70" s="473">
        <v>8.0701999999999996E-2</v>
      </c>
      <c r="G70" s="473">
        <v>8.6052000000000003E-2</v>
      </c>
      <c r="H70" s="473">
        <v>8.0701999999999996E-2</v>
      </c>
      <c r="I70" s="473">
        <v>8.6451E-2</v>
      </c>
      <c r="J70" s="473">
        <v>8.5653000000000007E-2</v>
      </c>
      <c r="K70" s="473">
        <v>8.3031999999999995E-2</v>
      </c>
      <c r="L70" s="473">
        <v>8.6052000000000003E-2</v>
      </c>
      <c r="M70" s="473">
        <v>8.1087999999999993E-2</v>
      </c>
      <c r="N70" s="473">
        <v>8.6620000000000003E-2</v>
      </c>
      <c r="O70" s="197">
        <f t="shared" si="57"/>
        <v>8.6451E-2</v>
      </c>
      <c r="Q70" s="342">
        <f t="shared" si="56"/>
        <v>1</v>
      </c>
      <c r="R70" s="342"/>
      <c r="S70" s="342"/>
      <c r="T70" s="342"/>
      <c r="U70" s="342"/>
      <c r="V70" s="342"/>
      <c r="W70" s="342"/>
    </row>
    <row r="71" spans="1:23" x14ac:dyDescent="0.25">
      <c r="A71" s="726"/>
      <c r="B71" s="18" t="s">
        <v>7</v>
      </c>
      <c r="C71" s="473">
        <v>7.7052999999999996E-2</v>
      </c>
      <c r="D71" s="473">
        <v>7.2168999999999997E-2</v>
      </c>
      <c r="E71" s="473">
        <v>8.0271999999999996E-2</v>
      </c>
      <c r="F71" s="473">
        <v>7.8752000000000003E-2</v>
      </c>
      <c r="G71" s="473">
        <v>8.5646E-2</v>
      </c>
      <c r="H71" s="473">
        <v>8.9111999999999997E-2</v>
      </c>
      <c r="I71" s="473">
        <v>9.4239000000000003E-2</v>
      </c>
      <c r="J71" s="473">
        <v>9.4212000000000004E-2</v>
      </c>
      <c r="K71" s="473">
        <v>8.4971000000000005E-2</v>
      </c>
      <c r="L71" s="473">
        <v>8.5653000000000007E-2</v>
      </c>
      <c r="M71" s="473">
        <v>7.8716999999999995E-2</v>
      </c>
      <c r="N71" s="473">
        <v>7.9203999999999997E-2</v>
      </c>
      <c r="O71" s="197">
        <f t="shared" si="57"/>
        <v>7.7052999999999996E-2</v>
      </c>
      <c r="Q71" s="342">
        <f t="shared" si="56"/>
        <v>1</v>
      </c>
      <c r="R71" s="342"/>
      <c r="S71" s="342"/>
      <c r="T71" s="342"/>
      <c r="U71" s="342"/>
      <c r="V71" s="342"/>
      <c r="W71" s="342"/>
    </row>
    <row r="72" spans="1:23" ht="15.75" thickBot="1" x14ac:dyDescent="0.3">
      <c r="A72" s="727"/>
      <c r="B72" s="17" t="s">
        <v>8</v>
      </c>
      <c r="C72" s="474">
        <v>0.10352699999999999</v>
      </c>
      <c r="D72" s="474">
        <v>9.0719999999999995E-2</v>
      </c>
      <c r="E72" s="474">
        <v>9.5543000000000003E-2</v>
      </c>
      <c r="F72" s="474">
        <v>8.4798999999999999E-2</v>
      </c>
      <c r="G72" s="474">
        <v>8.3599999999999994E-2</v>
      </c>
      <c r="H72" s="474">
        <v>7.7064999999999995E-2</v>
      </c>
      <c r="I72" s="474">
        <v>6.7711999999999994E-2</v>
      </c>
      <c r="J72" s="474">
        <v>6.3687999999999995E-2</v>
      </c>
      <c r="K72" s="474">
        <v>6.9373000000000004E-2</v>
      </c>
      <c r="L72" s="474">
        <v>7.9644000000000006E-2</v>
      </c>
      <c r="M72" s="474">
        <v>8.4751999999999994E-2</v>
      </c>
      <c r="N72" s="474">
        <v>9.9576999999999999E-2</v>
      </c>
      <c r="O72" s="198">
        <f t="shared" si="57"/>
        <v>0.10352699999999999</v>
      </c>
      <c r="Q72" s="342">
        <f t="shared" si="56"/>
        <v>1</v>
      </c>
      <c r="R72" s="342"/>
      <c r="S72" s="342"/>
      <c r="T72" s="342"/>
      <c r="U72" s="342"/>
      <c r="V72" s="342"/>
      <c r="W72" s="342"/>
    </row>
    <row r="73" spans="1:23" x14ac:dyDescent="0.25">
      <c r="B73" s="476" t="s">
        <v>229</v>
      </c>
      <c r="Q73" s="135" t="s">
        <v>227</v>
      </c>
    </row>
    <row r="74" spans="1:23" ht="15.75" thickBot="1" x14ac:dyDescent="0.3">
      <c r="Q74" s="135"/>
    </row>
    <row r="75" spans="1:23" ht="15.75" thickBot="1" x14ac:dyDescent="0.3">
      <c r="A75" s="731" t="s">
        <v>218</v>
      </c>
      <c r="B75" s="711" t="s">
        <v>150</v>
      </c>
      <c r="C75" s="100">
        <f>C$2</f>
        <v>46023</v>
      </c>
      <c r="D75" s="100">
        <f t="shared" ref="D75:O75" si="58">D$2</f>
        <v>46054</v>
      </c>
      <c r="E75" s="100">
        <f t="shared" si="58"/>
        <v>46082</v>
      </c>
      <c r="F75" s="100">
        <f t="shared" si="58"/>
        <v>46113</v>
      </c>
      <c r="G75" s="100">
        <f t="shared" si="58"/>
        <v>46143</v>
      </c>
      <c r="H75" s="100">
        <f t="shared" si="58"/>
        <v>46174</v>
      </c>
      <c r="I75" s="100">
        <f t="shared" si="58"/>
        <v>46204</v>
      </c>
      <c r="J75" s="100">
        <f t="shared" si="58"/>
        <v>46235</v>
      </c>
      <c r="K75" s="100">
        <f t="shared" si="58"/>
        <v>46266</v>
      </c>
      <c r="L75" s="100">
        <f t="shared" si="58"/>
        <v>46296</v>
      </c>
      <c r="M75" s="100">
        <f t="shared" si="58"/>
        <v>46327</v>
      </c>
      <c r="N75" s="100">
        <f t="shared" si="58"/>
        <v>46357</v>
      </c>
      <c r="O75" s="100">
        <f t="shared" si="58"/>
        <v>46388</v>
      </c>
    </row>
    <row r="76" spans="1:23" ht="15.75" thickBot="1" x14ac:dyDescent="0.3">
      <c r="A76" s="732"/>
      <c r="B76" s="712"/>
      <c r="C76" s="624">
        <v>6.2024000000000003E-2</v>
      </c>
      <c r="D76" s="624">
        <v>6.2408999999999999E-2</v>
      </c>
      <c r="E76" s="624">
        <v>6.6390000000000005E-2</v>
      </c>
      <c r="F76" s="624">
        <v>6.6797999999999996E-2</v>
      </c>
      <c r="G76" s="624">
        <v>7.0060999999999998E-2</v>
      </c>
      <c r="H76" s="624">
        <v>0.140954</v>
      </c>
      <c r="I76" s="624">
        <v>0.14096900000000001</v>
      </c>
      <c r="J76" s="624">
        <v>0.14092399999999999</v>
      </c>
      <c r="K76" s="624">
        <v>0.14091400000000001</v>
      </c>
      <c r="L76" s="624">
        <v>6.6656999999999994E-2</v>
      </c>
      <c r="M76" s="624">
        <v>6.9969000000000003E-2</v>
      </c>
      <c r="N76" s="624">
        <v>6.4913999999999999E-2</v>
      </c>
      <c r="O76" s="624">
        <f>C76</f>
        <v>6.2024000000000003E-2</v>
      </c>
      <c r="Q76" s="135"/>
    </row>
    <row r="77" spans="1:23" x14ac:dyDescent="0.25">
      <c r="C77" s="622" t="s">
        <v>301</v>
      </c>
    </row>
    <row r="78" spans="1:23" ht="15.75" thickBot="1" x14ac:dyDescent="0.3">
      <c r="A78" s="480" t="s">
        <v>278</v>
      </c>
      <c r="B78" s="481"/>
      <c r="C78" s="481"/>
      <c r="D78" s="481"/>
      <c r="E78" s="134"/>
    </row>
    <row r="79" spans="1:23" s="287" customFormat="1" ht="19.5" thickBot="1" x14ac:dyDescent="0.3">
      <c r="A79" s="290" t="s">
        <v>219</v>
      </c>
      <c r="B79" s="312" t="s">
        <v>13</v>
      </c>
      <c r="C79" s="482">
        <v>1</v>
      </c>
      <c r="D79" s="286">
        <f>C79</f>
        <v>1</v>
      </c>
      <c r="E79" s="286">
        <f t="shared" ref="E79:O79" si="59">D79</f>
        <v>1</v>
      </c>
      <c r="F79" s="286">
        <f t="shared" si="59"/>
        <v>1</v>
      </c>
      <c r="G79" s="286">
        <f t="shared" si="59"/>
        <v>1</v>
      </c>
      <c r="H79" s="286">
        <f t="shared" si="59"/>
        <v>1</v>
      </c>
      <c r="I79" s="286">
        <f t="shared" si="59"/>
        <v>1</v>
      </c>
      <c r="J79" s="286">
        <f t="shared" si="59"/>
        <v>1</v>
      </c>
      <c r="K79" s="286">
        <f t="shared" si="59"/>
        <v>1</v>
      </c>
      <c r="L79" s="286">
        <f t="shared" si="59"/>
        <v>1</v>
      </c>
      <c r="M79" s="286">
        <f t="shared" si="59"/>
        <v>1</v>
      </c>
      <c r="N79" s="286">
        <f t="shared" si="59"/>
        <v>1</v>
      </c>
      <c r="O79" s="286">
        <f t="shared" si="59"/>
        <v>1</v>
      </c>
      <c r="Q79"/>
    </row>
    <row r="80" spans="1:23" ht="16.5" customHeight="1" x14ac:dyDescent="0.35">
      <c r="C80" s="479"/>
      <c r="D80" s="285"/>
      <c r="E80" s="285"/>
      <c r="F80" s="285"/>
      <c r="G80" s="285"/>
      <c r="H80" s="285"/>
      <c r="I80" s="285"/>
      <c r="J80" s="285"/>
      <c r="K80" s="285"/>
      <c r="L80" s="285"/>
      <c r="M80" s="285"/>
      <c r="N80" s="285"/>
      <c r="O80" s="285"/>
    </row>
    <row r="81" spans="1:15" ht="15.75" thickBot="1" x14ac:dyDescent="0.3">
      <c r="A81" s="292" t="s">
        <v>162</v>
      </c>
      <c r="B81" s="288"/>
      <c r="C81" s="288"/>
      <c r="D81" s="288"/>
      <c r="E81" s="288"/>
      <c r="F81" s="288"/>
      <c r="G81" s="288"/>
      <c r="H81" s="288"/>
      <c r="I81" s="288"/>
      <c r="J81" s="283"/>
      <c r="K81" s="215"/>
      <c r="L81" s="215"/>
      <c r="M81" s="215"/>
      <c r="N81" s="215"/>
      <c r="O81" s="215"/>
    </row>
    <row r="82" spans="1:15" ht="16.5" thickBot="1" x14ac:dyDescent="0.3">
      <c r="A82" s="722" t="s">
        <v>15</v>
      </c>
      <c r="B82" s="311" t="s">
        <v>149</v>
      </c>
      <c r="C82" s="100">
        <f>C$2</f>
        <v>46023</v>
      </c>
      <c r="D82" s="100">
        <f t="shared" ref="D82:O82" si="60">D$2</f>
        <v>46054</v>
      </c>
      <c r="E82" s="100">
        <f t="shared" si="60"/>
        <v>46082</v>
      </c>
      <c r="F82" s="100">
        <f t="shared" si="60"/>
        <v>46113</v>
      </c>
      <c r="G82" s="100">
        <f t="shared" si="60"/>
        <v>46143</v>
      </c>
      <c r="H82" s="100">
        <f t="shared" si="60"/>
        <v>46174</v>
      </c>
      <c r="I82" s="100">
        <f t="shared" si="60"/>
        <v>46204</v>
      </c>
      <c r="J82" s="100">
        <f t="shared" si="60"/>
        <v>46235</v>
      </c>
      <c r="K82" s="100">
        <f t="shared" si="60"/>
        <v>46266</v>
      </c>
      <c r="L82" s="100">
        <f t="shared" si="60"/>
        <v>46296</v>
      </c>
      <c r="M82" s="100">
        <f t="shared" si="60"/>
        <v>46327</v>
      </c>
      <c r="N82" s="100">
        <f t="shared" si="60"/>
        <v>46357</v>
      </c>
      <c r="O82" s="100">
        <f t="shared" si="60"/>
        <v>46388</v>
      </c>
    </row>
    <row r="83" spans="1:15" ht="15" customHeight="1" x14ac:dyDescent="0.25">
      <c r="A83" s="723"/>
      <c r="B83" s="16" t="str">
        <f t="shared" ref="B83:B93" si="61">B33</f>
        <v>Building Shell</v>
      </c>
      <c r="C83" s="70">
        <f t="shared" ref="C83:O83" si="62">C48*C63*C$76*C$79</f>
        <v>0</v>
      </c>
      <c r="D83" s="13">
        <f t="shared" si="62"/>
        <v>0</v>
      </c>
      <c r="E83" s="13">
        <f t="shared" si="62"/>
        <v>22.305699210802494</v>
      </c>
      <c r="F83" s="13">
        <f t="shared" si="62"/>
        <v>36.266185911143843</v>
      </c>
      <c r="G83" s="13">
        <f t="shared" si="62"/>
        <v>69.119530188619237</v>
      </c>
      <c r="H83" s="13">
        <f t="shared" si="62"/>
        <v>512.65775966309695</v>
      </c>
      <c r="I83" s="13">
        <f t="shared" si="62"/>
        <v>932.17025818535649</v>
      </c>
      <c r="J83" s="13">
        <f t="shared" si="62"/>
        <v>1044.1749612610731</v>
      </c>
      <c r="K83" s="13">
        <f t="shared" si="62"/>
        <v>615.5956413492097</v>
      </c>
      <c r="L83" s="13">
        <f t="shared" si="62"/>
        <v>188.25689471084513</v>
      </c>
      <c r="M83" s="13">
        <f t="shared" si="62"/>
        <v>386.80310597277412</v>
      </c>
      <c r="N83" s="13">
        <f t="shared" si="62"/>
        <v>807.39275679870639</v>
      </c>
      <c r="O83" s="13">
        <f t="shared" si="62"/>
        <v>877.0085409941405</v>
      </c>
    </row>
    <row r="84" spans="1:15" ht="15.75" x14ac:dyDescent="0.25">
      <c r="A84" s="723"/>
      <c r="B84" s="16" t="str">
        <f t="shared" si="61"/>
        <v>Cooling</v>
      </c>
      <c r="C84" s="13">
        <f t="shared" ref="C84:O84" si="63">C49*C64*C$76*C$79</f>
        <v>0</v>
      </c>
      <c r="D84" s="13">
        <f t="shared" si="63"/>
        <v>0</v>
      </c>
      <c r="E84" s="13">
        <f t="shared" si="63"/>
        <v>3.3544463480333371</v>
      </c>
      <c r="F84" s="13">
        <f t="shared" si="63"/>
        <v>34.308694659958689</v>
      </c>
      <c r="G84" s="13">
        <f t="shared" si="63"/>
        <v>262.52823078695695</v>
      </c>
      <c r="H84" s="13">
        <f t="shared" si="63"/>
        <v>2673.0463011292827</v>
      </c>
      <c r="I84" s="13">
        <f t="shared" si="63"/>
        <v>4677.7520600617845</v>
      </c>
      <c r="J84" s="13">
        <f t="shared" si="63"/>
        <v>5822.4078159224728</v>
      </c>
      <c r="K84" s="13">
        <f t="shared" si="63"/>
        <v>3678.0699623279415</v>
      </c>
      <c r="L84" s="13">
        <f t="shared" si="63"/>
        <v>374.1452375293872</v>
      </c>
      <c r="M84" s="13">
        <f t="shared" si="63"/>
        <v>43.236808718617972</v>
      </c>
      <c r="N84" s="13">
        <f t="shared" si="63"/>
        <v>42.596610643596605</v>
      </c>
      <c r="O84" s="13">
        <f t="shared" si="63"/>
        <v>43.620771783478915</v>
      </c>
    </row>
    <row r="85" spans="1:15" ht="15.75" x14ac:dyDescent="0.25">
      <c r="A85" s="723"/>
      <c r="B85" s="16" t="str">
        <f t="shared" si="61"/>
        <v>Freezer</v>
      </c>
      <c r="C85" s="13">
        <f t="shared" ref="C85:O85" si="64">C50*C65*C$76*C$79</f>
        <v>0</v>
      </c>
      <c r="D85" s="13">
        <f t="shared" si="64"/>
        <v>0</v>
      </c>
      <c r="E85" s="13">
        <f t="shared" si="64"/>
        <v>0</v>
      </c>
      <c r="F85" s="13">
        <f t="shared" si="64"/>
        <v>0</v>
      </c>
      <c r="G85" s="13">
        <f t="shared" si="64"/>
        <v>0</v>
      </c>
      <c r="H85" s="13">
        <f t="shared" si="64"/>
        <v>0</v>
      </c>
      <c r="I85" s="13">
        <f t="shared" si="64"/>
        <v>0</v>
      </c>
      <c r="J85" s="13">
        <f t="shared" si="64"/>
        <v>0</v>
      </c>
      <c r="K85" s="13">
        <f t="shared" si="64"/>
        <v>0</v>
      </c>
      <c r="L85" s="13">
        <f t="shared" si="64"/>
        <v>0</v>
      </c>
      <c r="M85" s="13">
        <f t="shared" si="64"/>
        <v>0</v>
      </c>
      <c r="N85" s="13">
        <f t="shared" si="64"/>
        <v>0</v>
      </c>
      <c r="O85" s="13">
        <f t="shared" si="64"/>
        <v>0</v>
      </c>
    </row>
    <row r="86" spans="1:15" ht="15.75" x14ac:dyDescent="0.25">
      <c r="A86" s="723"/>
      <c r="B86" s="16" t="str">
        <f t="shared" si="61"/>
        <v>Heating</v>
      </c>
      <c r="C86" s="13">
        <f t="shared" ref="C86:O86" si="65">C51*C66*C$76*C$79</f>
        <v>0</v>
      </c>
      <c r="D86" s="13">
        <f t="shared" si="65"/>
        <v>0</v>
      </c>
      <c r="E86" s="13">
        <f t="shared" si="65"/>
        <v>127.86498821436277</v>
      </c>
      <c r="F86" s="13">
        <f t="shared" si="65"/>
        <v>160.68195559472031</v>
      </c>
      <c r="G86" s="13">
        <f t="shared" si="65"/>
        <v>92.831251888140429</v>
      </c>
      <c r="H86" s="13">
        <f t="shared" si="65"/>
        <v>7.8945498640569296</v>
      </c>
      <c r="I86" s="13">
        <f t="shared" si="65"/>
        <v>0.12908748862464323</v>
      </c>
      <c r="J86" s="13">
        <f t="shared" si="65"/>
        <v>0.25858125755272621</v>
      </c>
      <c r="K86" s="13">
        <f t="shared" si="65"/>
        <v>323.21917302863756</v>
      </c>
      <c r="L86" s="13">
        <f t="shared" si="65"/>
        <v>1352.414447058974</v>
      </c>
      <c r="M86" s="13">
        <f t="shared" si="65"/>
        <v>4128.4144900446363</v>
      </c>
      <c r="N86" s="13">
        <f t="shared" si="65"/>
        <v>8672.3966327655526</v>
      </c>
      <c r="O86" s="13">
        <f t="shared" si="65"/>
        <v>9423.1577483656183</v>
      </c>
    </row>
    <row r="87" spans="1:15" ht="15.75" x14ac:dyDescent="0.25">
      <c r="A87" s="723"/>
      <c r="B87" s="16" t="str">
        <f t="shared" si="61"/>
        <v>HVAC</v>
      </c>
      <c r="C87" s="13">
        <f t="shared" ref="C87:O87" si="66">C52*C67*C$76*C$79</f>
        <v>0</v>
      </c>
      <c r="D87" s="13">
        <f t="shared" si="66"/>
        <v>0</v>
      </c>
      <c r="E87" s="13">
        <f t="shared" si="66"/>
        <v>0</v>
      </c>
      <c r="F87" s="13">
        <f t="shared" si="66"/>
        <v>0</v>
      </c>
      <c r="G87" s="13">
        <f t="shared" si="66"/>
        <v>0</v>
      </c>
      <c r="H87" s="13">
        <f t="shared" si="66"/>
        <v>0</v>
      </c>
      <c r="I87" s="13">
        <f t="shared" si="66"/>
        <v>0</v>
      </c>
      <c r="J87" s="13">
        <f t="shared" si="66"/>
        <v>0</v>
      </c>
      <c r="K87" s="13">
        <f t="shared" si="66"/>
        <v>0</v>
      </c>
      <c r="L87" s="13">
        <f t="shared" si="66"/>
        <v>0</v>
      </c>
      <c r="M87" s="13">
        <f t="shared" si="66"/>
        <v>0</v>
      </c>
      <c r="N87" s="13">
        <f t="shared" si="66"/>
        <v>0</v>
      </c>
      <c r="O87" s="13">
        <f t="shared" si="66"/>
        <v>0</v>
      </c>
    </row>
    <row r="88" spans="1:15" ht="15.75" x14ac:dyDescent="0.25">
      <c r="A88" s="723"/>
      <c r="B88" s="16" t="str">
        <f t="shared" si="61"/>
        <v>Lighting</v>
      </c>
      <c r="C88" s="13">
        <f t="shared" ref="C88:O88" si="67">C53*C68*C$76*C$79</f>
        <v>0</v>
      </c>
      <c r="D88" s="13">
        <f>D53*D68*D$76*D$79</f>
        <v>35.761825112374844</v>
      </c>
      <c r="E88" s="13">
        <f t="shared" si="67"/>
        <v>148.19396092482123</v>
      </c>
      <c r="F88" s="13">
        <f t="shared" si="67"/>
        <v>264.47869244753201</v>
      </c>
      <c r="G88" s="13">
        <f t="shared" si="67"/>
        <v>370.2071328348959</v>
      </c>
      <c r="H88" s="13">
        <f t="shared" si="67"/>
        <v>803.06954247608383</v>
      </c>
      <c r="I88" s="13">
        <f t="shared" si="67"/>
        <v>964.67420528876278</v>
      </c>
      <c r="J88" s="13">
        <f t="shared" si="67"/>
        <v>1164.2923628004387</v>
      </c>
      <c r="K88" s="13">
        <f t="shared" si="67"/>
        <v>1345.034287873239</v>
      </c>
      <c r="L88" s="13">
        <f t="shared" si="67"/>
        <v>800.61090602446075</v>
      </c>
      <c r="M88" s="13">
        <f t="shared" si="67"/>
        <v>1091.5125908638208</v>
      </c>
      <c r="N88" s="13">
        <f t="shared" si="67"/>
        <v>1388.7829184873162</v>
      </c>
      <c r="O88" s="13">
        <f t="shared" si="67"/>
        <v>1491.7450541185233</v>
      </c>
    </row>
    <row r="89" spans="1:15" ht="15.75" x14ac:dyDescent="0.25">
      <c r="A89" s="723"/>
      <c r="B89" s="16" t="str">
        <f t="shared" si="61"/>
        <v>Miscellaneous</v>
      </c>
      <c r="C89" s="13">
        <f t="shared" ref="C89:O89" si="68">C54*C69*C$76*C$79</f>
        <v>0</v>
      </c>
      <c r="D89" s="13">
        <f t="shared" si="68"/>
        <v>9.1148039264532468</v>
      </c>
      <c r="E89" s="13">
        <f t="shared" si="68"/>
        <v>41.79663726181164</v>
      </c>
      <c r="F89" s="13">
        <f t="shared" si="68"/>
        <v>79.573720901792299</v>
      </c>
      <c r="G89" s="13">
        <f t="shared" si="68"/>
        <v>123.86229937828041</v>
      </c>
      <c r="H89" s="13">
        <f t="shared" si="68"/>
        <v>321.67552705928335</v>
      </c>
      <c r="I89" s="13">
        <f t="shared" si="68"/>
        <v>429.99120737852644</v>
      </c>
      <c r="J89" s="13">
        <f t="shared" si="68"/>
        <v>530.75951445506871</v>
      </c>
      <c r="K89" s="13">
        <f t="shared" si="68"/>
        <v>607.94049454506001</v>
      </c>
      <c r="L89" s="13">
        <f t="shared" si="68"/>
        <v>341.23597413045644</v>
      </c>
      <c r="M89" s="13">
        <f t="shared" si="68"/>
        <v>429.00294188953745</v>
      </c>
      <c r="N89" s="13">
        <f t="shared" si="68"/>
        <v>515.99716513605426</v>
      </c>
      <c r="O89" s="13">
        <f t="shared" si="68"/>
        <v>538.39162425626841</v>
      </c>
    </row>
    <row r="90" spans="1:15" ht="15.75" x14ac:dyDescent="0.25">
      <c r="A90" s="723"/>
      <c r="B90" s="16" t="str">
        <f t="shared" si="61"/>
        <v>Pool Spa</v>
      </c>
      <c r="C90" s="13">
        <f t="shared" ref="C90:O90" si="69">C55*C70*C$76*C$79</f>
        <v>0</v>
      </c>
      <c r="D90" s="13">
        <f t="shared" si="69"/>
        <v>0</v>
      </c>
      <c r="E90" s="13">
        <f t="shared" si="69"/>
        <v>0</v>
      </c>
      <c r="F90" s="13">
        <f t="shared" si="69"/>
        <v>0</v>
      </c>
      <c r="G90" s="13">
        <f t="shared" si="69"/>
        <v>0</v>
      </c>
      <c r="H90" s="13">
        <f t="shared" si="69"/>
        <v>0</v>
      </c>
      <c r="I90" s="13">
        <f t="shared" si="69"/>
        <v>0</v>
      </c>
      <c r="J90" s="13">
        <f t="shared" si="69"/>
        <v>0</v>
      </c>
      <c r="K90" s="13">
        <f t="shared" si="69"/>
        <v>0</v>
      </c>
      <c r="L90" s="13">
        <f t="shared" si="69"/>
        <v>0</v>
      </c>
      <c r="M90" s="13">
        <f t="shared" si="69"/>
        <v>0</v>
      </c>
      <c r="N90" s="13">
        <f t="shared" si="69"/>
        <v>0</v>
      </c>
      <c r="O90" s="13">
        <f t="shared" si="69"/>
        <v>0</v>
      </c>
    </row>
    <row r="91" spans="1:15" ht="15.75" x14ac:dyDescent="0.25">
      <c r="A91" s="723"/>
      <c r="B91" s="16" t="str">
        <f t="shared" si="61"/>
        <v>Refrigeration</v>
      </c>
      <c r="C91" s="13">
        <f t="shared" ref="C91:O91" si="70">C56*C71*C$76*C$79</f>
        <v>0</v>
      </c>
      <c r="D91" s="13">
        <f t="shared" si="70"/>
        <v>0</v>
      </c>
      <c r="E91" s="13">
        <f t="shared" si="70"/>
        <v>0</v>
      </c>
      <c r="F91" s="13">
        <f t="shared" si="70"/>
        <v>0</v>
      </c>
      <c r="G91" s="13">
        <f t="shared" si="70"/>
        <v>0</v>
      </c>
      <c r="H91" s="13">
        <f t="shared" si="70"/>
        <v>0</v>
      </c>
      <c r="I91" s="13">
        <f t="shared" si="70"/>
        <v>0</v>
      </c>
      <c r="J91" s="13">
        <f t="shared" si="70"/>
        <v>0</v>
      </c>
      <c r="K91" s="13">
        <f t="shared" si="70"/>
        <v>0</v>
      </c>
      <c r="L91" s="13">
        <f t="shared" si="70"/>
        <v>0</v>
      </c>
      <c r="M91" s="13">
        <f t="shared" si="70"/>
        <v>0</v>
      </c>
      <c r="N91" s="13">
        <f t="shared" si="70"/>
        <v>0</v>
      </c>
      <c r="O91" s="13">
        <f t="shared" si="70"/>
        <v>0</v>
      </c>
    </row>
    <row r="92" spans="1:15" ht="15.75" customHeight="1" x14ac:dyDescent="0.25">
      <c r="A92" s="723"/>
      <c r="B92" s="16" t="str">
        <f t="shared" si="61"/>
        <v>Water Heating</v>
      </c>
      <c r="C92" s="13">
        <f t="shared" ref="C92:O92" si="71">C57*C72*C$76*C$79</f>
        <v>0</v>
      </c>
      <c r="D92" s="13">
        <f t="shared" si="71"/>
        <v>6.5804117849794457</v>
      </c>
      <c r="E92" s="13">
        <f t="shared" si="71"/>
        <v>33.757641679532959</v>
      </c>
      <c r="F92" s="13">
        <f t="shared" si="71"/>
        <v>63.131475899517369</v>
      </c>
      <c r="G92" s="13">
        <f t="shared" si="71"/>
        <v>89.034026600642406</v>
      </c>
      <c r="H92" s="13">
        <f t="shared" si="71"/>
        <v>187.61751612937172</v>
      </c>
      <c r="I92" s="13">
        <f t="shared" si="71"/>
        <v>187.526262653332</v>
      </c>
      <c r="J92" s="13">
        <f t="shared" si="71"/>
        <v>206.18314498647382</v>
      </c>
      <c r="K92" s="13">
        <f t="shared" si="71"/>
        <v>259.0030112085015</v>
      </c>
      <c r="L92" s="13">
        <f t="shared" si="71"/>
        <v>158.81341738748597</v>
      </c>
      <c r="M92" s="13">
        <f t="shared" si="71"/>
        <v>217.45243979075966</v>
      </c>
      <c r="N92" s="13">
        <f t="shared" si="71"/>
        <v>297.19090610458932</v>
      </c>
      <c r="O92" s="13">
        <f t="shared" si="71"/>
        <v>322.47319417368288</v>
      </c>
    </row>
    <row r="93" spans="1:15" ht="15.75" customHeight="1" thickBot="1" x14ac:dyDescent="0.3">
      <c r="A93" s="723"/>
      <c r="B93" s="112" t="str">
        <f t="shared" si="61"/>
        <v>Motors(uses bus. load shape)</v>
      </c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</row>
    <row r="94" spans="1:15" ht="15.75" customHeight="1" x14ac:dyDescent="0.25">
      <c r="A94" s="723"/>
      <c r="B94" s="111" t="s">
        <v>16</v>
      </c>
      <c r="C94" s="88">
        <f>SUM(C83:C93)</f>
        <v>0</v>
      </c>
      <c r="D94" s="88">
        <f t="shared" ref="D94:O94" si="72">SUM(D83:D93)</f>
        <v>51.457040823807539</v>
      </c>
      <c r="E94" s="88">
        <f t="shared" si="72"/>
        <v>377.27337363936442</v>
      </c>
      <c r="F94" s="88">
        <f t="shared" si="72"/>
        <v>638.44072541466448</v>
      </c>
      <c r="G94" s="88">
        <f t="shared" si="72"/>
        <v>1007.5824716775354</v>
      </c>
      <c r="H94" s="88">
        <f t="shared" si="72"/>
        <v>4505.9611963211746</v>
      </c>
      <c r="I94" s="88">
        <f t="shared" si="72"/>
        <v>7192.2430810563874</v>
      </c>
      <c r="J94" s="88">
        <f t="shared" si="72"/>
        <v>8768.0763806830782</v>
      </c>
      <c r="K94" s="88">
        <f t="shared" si="72"/>
        <v>6828.8625703325888</v>
      </c>
      <c r="L94" s="88">
        <f t="shared" si="72"/>
        <v>3215.4768768416093</v>
      </c>
      <c r="M94" s="88">
        <f t="shared" si="72"/>
        <v>6296.422377280147</v>
      </c>
      <c r="N94" s="88">
        <f t="shared" si="72"/>
        <v>11724.356989935817</v>
      </c>
      <c r="O94" s="88">
        <f t="shared" si="72"/>
        <v>12696.396933691711</v>
      </c>
    </row>
    <row r="95" spans="1:15" ht="16.5" customHeight="1" thickBot="1" x14ac:dyDescent="0.3">
      <c r="A95" s="724"/>
      <c r="B95" s="93" t="s">
        <v>17</v>
      </c>
      <c r="C95" s="14">
        <f>C94</f>
        <v>0</v>
      </c>
      <c r="D95" s="14">
        <f>C95+D94</f>
        <v>51.457040823807539</v>
      </c>
      <c r="E95" s="14">
        <f t="shared" ref="E95:O95" si="73">D95+E94</f>
        <v>428.73041446317194</v>
      </c>
      <c r="F95" s="14">
        <f t="shared" si="73"/>
        <v>1067.1711398778364</v>
      </c>
      <c r="G95" s="14">
        <f t="shared" si="73"/>
        <v>2074.7536115553717</v>
      </c>
      <c r="H95" s="14">
        <f t="shared" si="73"/>
        <v>6580.7148078765458</v>
      </c>
      <c r="I95" s="14">
        <f t="shared" si="73"/>
        <v>13772.957888932933</v>
      </c>
      <c r="J95" s="14">
        <f t="shared" si="73"/>
        <v>22541.034269616011</v>
      </c>
      <c r="K95" s="14">
        <f t="shared" si="73"/>
        <v>29369.8968399486</v>
      </c>
      <c r="L95" s="14">
        <f t="shared" si="73"/>
        <v>32585.373716790211</v>
      </c>
      <c r="M95" s="14">
        <f t="shared" si="73"/>
        <v>38881.796094070356</v>
      </c>
      <c r="N95" s="14">
        <f t="shared" si="73"/>
        <v>50606.153084006175</v>
      </c>
      <c r="O95" s="14">
        <f t="shared" si="73"/>
        <v>63302.550017697882</v>
      </c>
    </row>
    <row r="96" spans="1:15" x14ac:dyDescent="0.25">
      <c r="A96" s="281"/>
      <c r="B96" s="213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</row>
    <row r="97" spans="3:15" x14ac:dyDescent="0.25">
      <c r="C97" s="194"/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4"/>
      <c r="O97" s="194"/>
    </row>
    <row r="98" spans="3:15" x14ac:dyDescent="0.25">
      <c r="C98" s="194"/>
      <c r="D98" s="194"/>
      <c r="E98" s="194"/>
      <c r="F98" s="194"/>
    </row>
    <row r="99" spans="3:15" ht="14.45" customHeight="1" x14ac:dyDescent="0.25">
      <c r="C99" s="194"/>
      <c r="D99" s="194"/>
      <c r="E99" s="194"/>
      <c r="F99" s="194"/>
    </row>
    <row r="100" spans="3:15" x14ac:dyDescent="0.25">
      <c r="C100" s="194"/>
      <c r="D100" s="194"/>
      <c r="E100" s="194"/>
      <c r="F100" s="194"/>
    </row>
    <row r="101" spans="3:15" x14ac:dyDescent="0.25">
      <c r="C101" s="194"/>
      <c r="D101" s="194"/>
      <c r="E101" s="194"/>
      <c r="F101" s="194"/>
    </row>
    <row r="102" spans="3:15" x14ac:dyDescent="0.25">
      <c r="C102" s="194"/>
      <c r="D102" s="194"/>
      <c r="E102" s="194"/>
      <c r="F102" s="194"/>
    </row>
    <row r="103" spans="3:15" x14ac:dyDescent="0.25">
      <c r="C103" s="194"/>
      <c r="D103" s="194"/>
      <c r="E103" s="194"/>
      <c r="F103" s="194"/>
    </row>
    <row r="104" spans="3:15" ht="14.45" customHeight="1" x14ac:dyDescent="0.25">
      <c r="C104" s="194"/>
      <c r="D104" s="194"/>
      <c r="E104" s="194"/>
      <c r="F104" s="194"/>
    </row>
    <row r="105" spans="3:15" x14ac:dyDescent="0.25"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</row>
    <row r="106" spans="3:15" ht="14.45" customHeight="1" x14ac:dyDescent="0.25"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</row>
    <row r="107" spans="3:15" x14ac:dyDescent="0.25">
      <c r="C107" s="194"/>
      <c r="D107" s="194"/>
      <c r="E107" s="194"/>
      <c r="F107" s="194"/>
      <c r="G107" s="194"/>
      <c r="H107" s="194"/>
      <c r="I107" s="194"/>
      <c r="J107" s="194"/>
      <c r="K107" s="194"/>
      <c r="L107" s="194"/>
      <c r="M107" s="194"/>
      <c r="N107" s="194"/>
      <c r="O107" s="194"/>
    </row>
    <row r="113" spans="4:10" x14ac:dyDescent="0.25">
      <c r="J113" s="3"/>
    </row>
    <row r="114" spans="4:10" x14ac:dyDescent="0.25">
      <c r="D114" s="4"/>
    </row>
  </sheetData>
  <mergeCells count="8">
    <mergeCell ref="B75:B76"/>
    <mergeCell ref="A2:A14"/>
    <mergeCell ref="A17:A29"/>
    <mergeCell ref="A32:A44"/>
    <mergeCell ref="A82:A95"/>
    <mergeCell ref="A62:A72"/>
    <mergeCell ref="A47:A59"/>
    <mergeCell ref="A75:A76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rgb="FFEED3FD"/>
  </sheetPr>
  <dimension ref="A1:W131"/>
  <sheetViews>
    <sheetView tabSelected="1" zoomScale="80" zoomScaleNormal="80" workbookViewId="0">
      <selection activeCell="A41" sqref="A41"/>
    </sheetView>
  </sheetViews>
  <sheetFormatPr defaultRowHeight="15" x14ac:dyDescent="0.25"/>
  <cols>
    <col min="1" max="1" width="9.85546875" customWidth="1"/>
    <col min="2" max="2" width="24.85546875" customWidth="1"/>
    <col min="3" max="11" width="14.42578125" customWidth="1"/>
    <col min="12" max="15" width="14.140625" bestFit="1" customWidth="1"/>
    <col min="16" max="16" width="10.5703125" bestFit="1" customWidth="1"/>
    <col min="17" max="23" width="11.140625" customWidth="1"/>
  </cols>
  <sheetData>
    <row r="1" spans="1:17" s="296" customFormat="1" ht="15.75" thickBot="1" x14ac:dyDescent="0.3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/>
      <c r="Q1"/>
    </row>
    <row r="2" spans="1:17" ht="15.75" customHeight="1" thickBot="1" x14ac:dyDescent="0.3">
      <c r="A2" s="735" t="s">
        <v>214</v>
      </c>
      <c r="B2" s="306" t="s">
        <v>10</v>
      </c>
      <c r="C2" s="100">
        <f>'1M - RES'!C2</f>
        <v>46023</v>
      </c>
      <c r="D2" s="100">
        <f>'1M - RES'!D2</f>
        <v>46054</v>
      </c>
      <c r="E2" s="100">
        <f>'1M - RES'!E2</f>
        <v>46082</v>
      </c>
      <c r="F2" s="100">
        <f>'1M - RES'!F2</f>
        <v>46113</v>
      </c>
      <c r="G2" s="100">
        <f>'1M - RES'!G2</f>
        <v>46143</v>
      </c>
      <c r="H2" s="100">
        <f>'1M - RES'!H2</f>
        <v>46174</v>
      </c>
      <c r="I2" s="100">
        <f>'1M - RES'!I2</f>
        <v>46204</v>
      </c>
      <c r="J2" s="100">
        <f>'1M - RES'!J2</f>
        <v>46235</v>
      </c>
      <c r="K2" s="100">
        <f>'1M - RES'!K2</f>
        <v>46266</v>
      </c>
      <c r="L2" s="100">
        <f>'1M - RES'!L2</f>
        <v>46296</v>
      </c>
      <c r="M2" s="100">
        <f>'1M - RES'!M2</f>
        <v>46327</v>
      </c>
      <c r="N2" s="100">
        <f>'1M - RES'!N2</f>
        <v>46357</v>
      </c>
      <c r="O2" s="100">
        <f>'1M - RES'!O2</f>
        <v>46388</v>
      </c>
    </row>
    <row r="3" spans="1:17" ht="15" customHeight="1" x14ac:dyDescent="0.25">
      <c r="A3" s="736"/>
      <c r="B3" s="305" t="s">
        <v>18</v>
      </c>
      <c r="C3" s="464">
        <f>'BIZ kWh ENTRY'!C70</f>
        <v>0</v>
      </c>
      <c r="D3" s="464">
        <f>'BIZ kWh ENTRY'!D70</f>
        <v>0</v>
      </c>
      <c r="E3" s="464">
        <f>'BIZ kWh ENTRY'!E70</f>
        <v>0</v>
      </c>
      <c r="F3" s="464">
        <f>'BIZ kWh ENTRY'!F70</f>
        <v>0</v>
      </c>
      <c r="G3" s="464">
        <f>'BIZ kWh ENTRY'!G70</f>
        <v>0</v>
      </c>
      <c r="H3" s="464">
        <f>'BIZ kWh ENTRY'!H70</f>
        <v>0</v>
      </c>
      <c r="I3" s="464">
        <f>'BIZ kWh ENTRY'!I70</f>
        <v>0</v>
      </c>
      <c r="J3" s="464">
        <f>'BIZ kWh ENTRY'!J70</f>
        <v>0</v>
      </c>
      <c r="K3" s="464">
        <f>'BIZ kWh ENTRY'!K70</f>
        <v>0</v>
      </c>
      <c r="L3" s="464">
        <f>'BIZ kWh ENTRY'!L70</f>
        <v>0</v>
      </c>
      <c r="M3" s="464">
        <f>'BIZ kWh ENTRY'!M70</f>
        <v>0</v>
      </c>
      <c r="N3" s="464">
        <f>SUM('BIZ kWh ENTRY'!N70:T70)</f>
        <v>0</v>
      </c>
      <c r="O3" s="106"/>
    </row>
    <row r="4" spans="1:17" x14ac:dyDescent="0.25">
      <c r="A4" s="736"/>
      <c r="B4" s="7" t="s">
        <v>0</v>
      </c>
      <c r="C4" s="464">
        <f>'BIZ kWh ENTRY'!C71</f>
        <v>0</v>
      </c>
      <c r="D4" s="464">
        <f>'BIZ kWh ENTRY'!D71</f>
        <v>0</v>
      </c>
      <c r="E4" s="464">
        <f>'BIZ kWh ENTRY'!E71</f>
        <v>0</v>
      </c>
      <c r="F4" s="464">
        <f>'BIZ kWh ENTRY'!F71</f>
        <v>0</v>
      </c>
      <c r="G4" s="464">
        <f>'BIZ kWh ENTRY'!G71</f>
        <v>0</v>
      </c>
      <c r="H4" s="464">
        <f>'BIZ kWh ENTRY'!H71</f>
        <v>0</v>
      </c>
      <c r="I4" s="464">
        <f>'BIZ kWh ENTRY'!I71</f>
        <v>0</v>
      </c>
      <c r="J4" s="464">
        <f>'BIZ kWh ENTRY'!J71</f>
        <v>0</v>
      </c>
      <c r="K4" s="464">
        <f>'BIZ kWh ENTRY'!K71</f>
        <v>0</v>
      </c>
      <c r="L4" s="464">
        <f>'BIZ kWh ENTRY'!L71</f>
        <v>0</v>
      </c>
      <c r="M4" s="464">
        <f>'BIZ kWh ENTRY'!M71</f>
        <v>0</v>
      </c>
      <c r="N4" s="464">
        <f>SUM('BIZ kWh ENTRY'!N71:T71)</f>
        <v>0</v>
      </c>
      <c r="O4" s="106"/>
    </row>
    <row r="5" spans="1:17" x14ac:dyDescent="0.25">
      <c r="A5" s="736"/>
      <c r="B5" s="6" t="s">
        <v>19</v>
      </c>
      <c r="C5" s="464">
        <f>'BIZ kWh ENTRY'!C72</f>
        <v>0</v>
      </c>
      <c r="D5" s="464">
        <f>'BIZ kWh ENTRY'!D72</f>
        <v>0</v>
      </c>
      <c r="E5" s="464">
        <f>'BIZ kWh ENTRY'!E72</f>
        <v>44412.591460562937</v>
      </c>
      <c r="F5" s="464">
        <f>'BIZ kWh ENTRY'!F72</f>
        <v>0</v>
      </c>
      <c r="G5" s="464">
        <f>'BIZ kWh ENTRY'!G72</f>
        <v>0</v>
      </c>
      <c r="H5" s="464">
        <f>'BIZ kWh ENTRY'!H72</f>
        <v>0</v>
      </c>
      <c r="I5" s="464">
        <f>'BIZ kWh ENTRY'!I72</f>
        <v>0</v>
      </c>
      <c r="J5" s="464">
        <f>'BIZ kWh ENTRY'!J72</f>
        <v>0</v>
      </c>
      <c r="K5" s="464">
        <f>'BIZ kWh ENTRY'!K72</f>
        <v>0</v>
      </c>
      <c r="L5" s="464">
        <f>'BIZ kWh ENTRY'!L72</f>
        <v>0</v>
      </c>
      <c r="M5" s="464">
        <f>'BIZ kWh ENTRY'!M72</f>
        <v>1762.3286274419177</v>
      </c>
      <c r="N5" s="464">
        <f>SUM('BIZ kWh ENTRY'!N72:T72)</f>
        <v>21905.9558667821</v>
      </c>
      <c r="O5" s="106"/>
    </row>
    <row r="6" spans="1:17" x14ac:dyDescent="0.25">
      <c r="A6" s="736"/>
      <c r="B6" s="6" t="s">
        <v>1</v>
      </c>
      <c r="C6" s="464">
        <f>'BIZ kWh ENTRY'!C73</f>
        <v>0</v>
      </c>
      <c r="D6" s="464">
        <f>'BIZ kWh ENTRY'!D73</f>
        <v>0</v>
      </c>
      <c r="E6" s="464">
        <f>'BIZ kWh ENTRY'!E73</f>
        <v>25128.246365746785</v>
      </c>
      <c r="F6" s="464">
        <f>'BIZ kWh ENTRY'!F73</f>
        <v>1882.2705994871651</v>
      </c>
      <c r="G6" s="464">
        <f>'BIZ kWh ENTRY'!G73</f>
        <v>970.89713283456024</v>
      </c>
      <c r="H6" s="464">
        <f>'BIZ kWh ENTRY'!H73</f>
        <v>12023.780568754975</v>
      </c>
      <c r="I6" s="464">
        <f>'BIZ kWh ENTRY'!I73</f>
        <v>970.89713283456024</v>
      </c>
      <c r="J6" s="464">
        <f>'BIZ kWh ENTRY'!J73</f>
        <v>160794.58632765937</v>
      </c>
      <c r="K6" s="464">
        <f>'BIZ kWh ENTRY'!K73</f>
        <v>130199.42191013432</v>
      </c>
      <c r="L6" s="464">
        <f>'BIZ kWh ENTRY'!L73</f>
        <v>212545.78445438869</v>
      </c>
      <c r="M6" s="464">
        <f>'BIZ kWh ENTRY'!M73</f>
        <v>21606.843910221662</v>
      </c>
      <c r="N6" s="464">
        <f>SUM('BIZ kWh ENTRY'!N73:T73)</f>
        <v>268575.65708661504</v>
      </c>
      <c r="O6" s="106"/>
    </row>
    <row r="7" spans="1:17" x14ac:dyDescent="0.25">
      <c r="A7" s="736"/>
      <c r="B7" s="7" t="s">
        <v>20</v>
      </c>
      <c r="C7" s="464">
        <f>'BIZ kWh ENTRY'!C74</f>
        <v>0</v>
      </c>
      <c r="D7" s="464">
        <f>'BIZ kWh ENTRY'!D74</f>
        <v>0</v>
      </c>
      <c r="E7" s="464">
        <f>'BIZ kWh ENTRY'!E74</f>
        <v>0</v>
      </c>
      <c r="F7" s="464">
        <f>'BIZ kWh ENTRY'!F74</f>
        <v>0</v>
      </c>
      <c r="G7" s="464">
        <f>'BIZ kWh ENTRY'!G74</f>
        <v>0</v>
      </c>
      <c r="H7" s="464">
        <f>'BIZ kWh ENTRY'!H74</f>
        <v>0</v>
      </c>
      <c r="I7" s="464">
        <f>'BIZ kWh ENTRY'!I74</f>
        <v>0</v>
      </c>
      <c r="J7" s="464">
        <f>'BIZ kWh ENTRY'!J74</f>
        <v>0</v>
      </c>
      <c r="K7" s="464">
        <f>'BIZ kWh ENTRY'!K74</f>
        <v>0</v>
      </c>
      <c r="L7" s="464">
        <f>'BIZ kWh ENTRY'!L74</f>
        <v>0</v>
      </c>
      <c r="M7" s="464">
        <f>'BIZ kWh ENTRY'!M74</f>
        <v>0</v>
      </c>
      <c r="N7" s="464">
        <f>SUM('BIZ kWh ENTRY'!N74:T74)</f>
        <v>0</v>
      </c>
      <c r="O7" s="106"/>
    </row>
    <row r="8" spans="1:17" x14ac:dyDescent="0.25">
      <c r="A8" s="736"/>
      <c r="B8" s="6" t="s">
        <v>9</v>
      </c>
      <c r="C8" s="464">
        <f>'BIZ kWh ENTRY'!C75</f>
        <v>0</v>
      </c>
      <c r="D8" s="464">
        <f>'BIZ kWh ENTRY'!D75</f>
        <v>0</v>
      </c>
      <c r="E8" s="464">
        <f>'BIZ kWh ENTRY'!E75</f>
        <v>0</v>
      </c>
      <c r="F8" s="464">
        <f>'BIZ kWh ENTRY'!F75</f>
        <v>0</v>
      </c>
      <c r="G8" s="464">
        <f>'BIZ kWh ENTRY'!G75</f>
        <v>0</v>
      </c>
      <c r="H8" s="464">
        <f>'BIZ kWh ENTRY'!H75</f>
        <v>0</v>
      </c>
      <c r="I8" s="464">
        <f>'BIZ kWh ENTRY'!I75</f>
        <v>0</v>
      </c>
      <c r="J8" s="464">
        <f>'BIZ kWh ENTRY'!J75</f>
        <v>0</v>
      </c>
      <c r="K8" s="464">
        <f>'BIZ kWh ENTRY'!K75</f>
        <v>0</v>
      </c>
      <c r="L8" s="464">
        <f>'BIZ kWh ENTRY'!L75</f>
        <v>0</v>
      </c>
      <c r="M8" s="464">
        <f>'BIZ kWh ENTRY'!M75</f>
        <v>0</v>
      </c>
      <c r="N8" s="464">
        <f>SUM('BIZ kWh ENTRY'!N75:T75)</f>
        <v>0</v>
      </c>
      <c r="O8" s="106"/>
    </row>
    <row r="9" spans="1:17" x14ac:dyDescent="0.25">
      <c r="A9" s="736"/>
      <c r="B9" s="6" t="s">
        <v>3</v>
      </c>
      <c r="C9" s="464">
        <f>'BIZ kWh ENTRY'!C76</f>
        <v>0</v>
      </c>
      <c r="D9" s="464">
        <f>'BIZ kWh ENTRY'!D76</f>
        <v>0</v>
      </c>
      <c r="E9" s="464">
        <f>'BIZ kWh ENTRY'!E76</f>
        <v>0</v>
      </c>
      <c r="F9" s="464">
        <f>'BIZ kWh ENTRY'!F76</f>
        <v>111091.00231758929</v>
      </c>
      <c r="G9" s="464">
        <f>'BIZ kWh ENTRY'!G76</f>
        <v>11047.592443370908</v>
      </c>
      <c r="H9" s="464">
        <f>'BIZ kWh ENTRY'!H76</f>
        <v>0</v>
      </c>
      <c r="I9" s="464">
        <f>'BIZ kWh ENTRY'!I76</f>
        <v>73204.850166843418</v>
      </c>
      <c r="J9" s="464">
        <f>'BIZ kWh ENTRY'!J76</f>
        <v>35870.283989383657</v>
      </c>
      <c r="K9" s="464">
        <f>'BIZ kWh ENTRY'!K76</f>
        <v>424434.16308450111</v>
      </c>
      <c r="L9" s="464">
        <f>'BIZ kWh ENTRY'!L76</f>
        <v>0</v>
      </c>
      <c r="M9" s="464">
        <f>'BIZ kWh ENTRY'!M76</f>
        <v>26016.6545476758</v>
      </c>
      <c r="N9" s="464">
        <f>SUM('BIZ kWh ENTRY'!N76:T76)</f>
        <v>323390.13135703333</v>
      </c>
      <c r="O9" s="106"/>
    </row>
    <row r="10" spans="1:17" x14ac:dyDescent="0.25">
      <c r="A10" s="736"/>
      <c r="B10" s="6" t="s">
        <v>4</v>
      </c>
      <c r="C10" s="464">
        <f>'BIZ kWh ENTRY'!C77</f>
        <v>0</v>
      </c>
      <c r="D10" s="464">
        <f>'BIZ kWh ENTRY'!D77</f>
        <v>0</v>
      </c>
      <c r="E10" s="464">
        <f>'BIZ kWh ENTRY'!E77</f>
        <v>0</v>
      </c>
      <c r="F10" s="464">
        <f>'BIZ kWh ENTRY'!F77</f>
        <v>0</v>
      </c>
      <c r="G10" s="464">
        <f>'BIZ kWh ENTRY'!G77</f>
        <v>0</v>
      </c>
      <c r="H10" s="464">
        <f>'BIZ kWh ENTRY'!H77</f>
        <v>0</v>
      </c>
      <c r="I10" s="464">
        <f>'BIZ kWh ENTRY'!I77</f>
        <v>0</v>
      </c>
      <c r="J10" s="464">
        <f>'BIZ kWh ENTRY'!J77</f>
        <v>0</v>
      </c>
      <c r="K10" s="464">
        <f>'BIZ kWh ENTRY'!K77</f>
        <v>0</v>
      </c>
      <c r="L10" s="464">
        <f>'BIZ kWh ENTRY'!L77</f>
        <v>0</v>
      </c>
      <c r="M10" s="464">
        <f>'BIZ kWh ENTRY'!M77</f>
        <v>0</v>
      </c>
      <c r="N10" s="464">
        <f>SUM('BIZ kWh ENTRY'!N77:T77)</f>
        <v>0</v>
      </c>
      <c r="O10" s="106"/>
    </row>
    <row r="11" spans="1:17" x14ac:dyDescent="0.25">
      <c r="A11" s="736"/>
      <c r="B11" s="6" t="s">
        <v>5</v>
      </c>
      <c r="C11" s="464">
        <f>'BIZ kWh ENTRY'!C78</f>
        <v>0</v>
      </c>
      <c r="D11" s="464">
        <f>'BIZ kWh ENTRY'!D78</f>
        <v>0</v>
      </c>
      <c r="E11" s="464">
        <f>'BIZ kWh ENTRY'!E78</f>
        <v>0</v>
      </c>
      <c r="F11" s="464">
        <f>'BIZ kWh ENTRY'!F78</f>
        <v>0</v>
      </c>
      <c r="G11" s="464">
        <f>'BIZ kWh ENTRY'!G78</f>
        <v>0</v>
      </c>
      <c r="H11" s="464">
        <f>'BIZ kWh ENTRY'!H78</f>
        <v>0</v>
      </c>
      <c r="I11" s="464">
        <f>'BIZ kWh ENTRY'!I78</f>
        <v>0</v>
      </c>
      <c r="J11" s="464">
        <f>'BIZ kWh ENTRY'!J78</f>
        <v>0</v>
      </c>
      <c r="K11" s="464">
        <f>'BIZ kWh ENTRY'!K78</f>
        <v>0</v>
      </c>
      <c r="L11" s="464">
        <f>'BIZ kWh ENTRY'!L78</f>
        <v>0</v>
      </c>
      <c r="M11" s="464">
        <f>'BIZ kWh ENTRY'!M78</f>
        <v>0</v>
      </c>
      <c r="N11" s="464">
        <f>SUM('BIZ kWh ENTRY'!N78:T78)</f>
        <v>0</v>
      </c>
      <c r="O11" s="106"/>
    </row>
    <row r="12" spans="1:17" x14ac:dyDescent="0.25">
      <c r="A12" s="736"/>
      <c r="B12" s="6" t="s">
        <v>21</v>
      </c>
      <c r="C12" s="464">
        <f>'BIZ kWh ENTRY'!C79</f>
        <v>0</v>
      </c>
      <c r="D12" s="464">
        <f>'BIZ kWh ENTRY'!D79</f>
        <v>0</v>
      </c>
      <c r="E12" s="464">
        <f>'BIZ kWh ENTRY'!E79</f>
        <v>0</v>
      </c>
      <c r="F12" s="464">
        <f>'BIZ kWh ENTRY'!F79</f>
        <v>0</v>
      </c>
      <c r="G12" s="464">
        <f>'BIZ kWh ENTRY'!G79</f>
        <v>0</v>
      </c>
      <c r="H12" s="464">
        <f>'BIZ kWh ENTRY'!H79</f>
        <v>0</v>
      </c>
      <c r="I12" s="464">
        <f>'BIZ kWh ENTRY'!I79</f>
        <v>169668.90358132019</v>
      </c>
      <c r="J12" s="464">
        <f>'BIZ kWh ENTRY'!J79</f>
        <v>0</v>
      </c>
      <c r="K12" s="464">
        <f>'BIZ kWh ENTRY'!K79</f>
        <v>0</v>
      </c>
      <c r="L12" s="464">
        <f>'BIZ kWh ENTRY'!L79</f>
        <v>0</v>
      </c>
      <c r="M12" s="464">
        <f>'BIZ kWh ENTRY'!M79</f>
        <v>6732.6034382289354</v>
      </c>
      <c r="N12" s="464">
        <f>SUM('BIZ kWh ENTRY'!N79:T79)</f>
        <v>83687.066923759223</v>
      </c>
      <c r="O12" s="106"/>
    </row>
    <row r="13" spans="1:17" x14ac:dyDescent="0.25">
      <c r="A13" s="736"/>
      <c r="B13" s="6" t="s">
        <v>22</v>
      </c>
      <c r="C13" s="464">
        <f>'BIZ kWh ENTRY'!C80</f>
        <v>0</v>
      </c>
      <c r="D13" s="464">
        <f>'BIZ kWh ENTRY'!D80</f>
        <v>0</v>
      </c>
      <c r="E13" s="464">
        <f>'BIZ kWh ENTRY'!E80</f>
        <v>0</v>
      </c>
      <c r="F13" s="464">
        <f>'BIZ kWh ENTRY'!F80</f>
        <v>0</v>
      </c>
      <c r="G13" s="464">
        <f>'BIZ kWh ENTRY'!G80</f>
        <v>0</v>
      </c>
      <c r="H13" s="464">
        <f>'BIZ kWh ENTRY'!H80</f>
        <v>0</v>
      </c>
      <c r="I13" s="464">
        <f>'BIZ kWh ENTRY'!I80</f>
        <v>191434.72418185521</v>
      </c>
      <c r="J13" s="464">
        <f>'BIZ kWh ENTRY'!J80</f>
        <v>0</v>
      </c>
      <c r="K13" s="464">
        <f>'BIZ kWh ENTRY'!K80</f>
        <v>0</v>
      </c>
      <c r="L13" s="464">
        <f>'BIZ kWh ENTRY'!L80</f>
        <v>0</v>
      </c>
      <c r="M13" s="464">
        <f>'BIZ kWh ENTRY'!M80</f>
        <v>7596.2893318600027</v>
      </c>
      <c r="N13" s="464">
        <f>SUM('BIZ kWh ENTRY'!N80:T80)</f>
        <v>94422.786002502951</v>
      </c>
      <c r="O13" s="106"/>
    </row>
    <row r="14" spans="1:17" x14ac:dyDescent="0.25">
      <c r="A14" s="736"/>
      <c r="B14" s="6" t="s">
        <v>7</v>
      </c>
      <c r="C14" s="464">
        <f>'BIZ kWh ENTRY'!C81</f>
        <v>0</v>
      </c>
      <c r="D14" s="464">
        <f>'BIZ kWh ENTRY'!D81</f>
        <v>0</v>
      </c>
      <c r="E14" s="464">
        <f>'BIZ kWh ENTRY'!E81</f>
        <v>182039.24416206789</v>
      </c>
      <c r="F14" s="464">
        <f>'BIZ kWh ENTRY'!F81</f>
        <v>0</v>
      </c>
      <c r="G14" s="464">
        <f>'BIZ kWh ENTRY'!G81</f>
        <v>0</v>
      </c>
      <c r="H14" s="464">
        <f>'BIZ kWh ENTRY'!H81</f>
        <v>0</v>
      </c>
      <c r="I14" s="464">
        <f>'BIZ kWh ENTRY'!I81</f>
        <v>0</v>
      </c>
      <c r="J14" s="464">
        <f>'BIZ kWh ENTRY'!J81</f>
        <v>0</v>
      </c>
      <c r="K14" s="464">
        <f>'BIZ kWh ENTRY'!K81</f>
        <v>0</v>
      </c>
      <c r="L14" s="464">
        <f>'BIZ kWh ENTRY'!L81</f>
        <v>0</v>
      </c>
      <c r="M14" s="464">
        <f>'BIZ kWh ENTRY'!M81</f>
        <v>7223.4688576903609</v>
      </c>
      <c r="N14" s="464">
        <f>SUM('BIZ kWh ENTRY'!N81:T81)</f>
        <v>89788.582865686403</v>
      </c>
      <c r="O14" s="106"/>
    </row>
    <row r="15" spans="1:17" x14ac:dyDescent="0.25">
      <c r="A15" s="736"/>
      <c r="B15" s="6" t="s">
        <v>8</v>
      </c>
      <c r="C15" s="464">
        <f>'BIZ kWh ENTRY'!C82</f>
        <v>0</v>
      </c>
      <c r="D15" s="464">
        <f>'BIZ kWh ENTRY'!D82</f>
        <v>0</v>
      </c>
      <c r="E15" s="464">
        <f>'BIZ kWh ENTRY'!E82</f>
        <v>0</v>
      </c>
      <c r="F15" s="464">
        <f>'BIZ kWh ENTRY'!F82</f>
        <v>0</v>
      </c>
      <c r="G15" s="464">
        <f>'BIZ kWh ENTRY'!G82</f>
        <v>0</v>
      </c>
      <c r="H15" s="464">
        <f>'BIZ kWh ENTRY'!H82</f>
        <v>0</v>
      </c>
      <c r="I15" s="464">
        <f>'BIZ kWh ENTRY'!I82</f>
        <v>0</v>
      </c>
      <c r="J15" s="464">
        <f>'BIZ kWh ENTRY'!J82</f>
        <v>0</v>
      </c>
      <c r="K15" s="464">
        <f>'BIZ kWh ENTRY'!K82</f>
        <v>0</v>
      </c>
      <c r="L15" s="464">
        <f>'BIZ kWh ENTRY'!L82</f>
        <v>0</v>
      </c>
      <c r="M15" s="464">
        <f>'BIZ kWh ENTRY'!M82</f>
        <v>0</v>
      </c>
      <c r="N15" s="464">
        <f>SUM('BIZ kWh ENTRY'!N82:T82)</f>
        <v>0</v>
      </c>
      <c r="O15" s="106"/>
    </row>
    <row r="16" spans="1:17" x14ac:dyDescent="0.25">
      <c r="A16" s="736"/>
      <c r="B16" s="6" t="s">
        <v>11</v>
      </c>
      <c r="C16" s="2"/>
      <c r="D16" s="2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06"/>
    </row>
    <row r="17" spans="1:16" ht="15.75" thickBot="1" x14ac:dyDescent="0.3">
      <c r="A17" s="737"/>
      <c r="B17" s="133" t="str">
        <f>'1M - RES'!B14</f>
        <v>Monthly kWh</v>
      </c>
      <c r="C17" s="154">
        <f>SUM(C3:C16)</f>
        <v>0</v>
      </c>
      <c r="D17" s="154">
        <f t="shared" ref="D17:O17" si="0">SUM(D3:D16)</f>
        <v>0</v>
      </c>
      <c r="E17" s="154">
        <f t="shared" si="0"/>
        <v>251580.08198837761</v>
      </c>
      <c r="F17" s="154">
        <f t="shared" si="0"/>
        <v>112973.27291707645</v>
      </c>
      <c r="G17" s="154">
        <f t="shared" si="0"/>
        <v>12018.489576205468</v>
      </c>
      <c r="H17" s="154">
        <f t="shared" si="0"/>
        <v>12023.780568754975</v>
      </c>
      <c r="I17" s="154">
        <f t="shared" si="0"/>
        <v>435279.37506285339</v>
      </c>
      <c r="J17" s="154">
        <f t="shared" si="0"/>
        <v>196664.87031704304</v>
      </c>
      <c r="K17" s="154">
        <f t="shared" si="0"/>
        <v>554633.58499463543</v>
      </c>
      <c r="L17" s="154">
        <f t="shared" si="0"/>
        <v>212545.78445438869</v>
      </c>
      <c r="M17" s="154">
        <f t="shared" si="0"/>
        <v>70938.188713118681</v>
      </c>
      <c r="N17" s="154">
        <f t="shared" si="0"/>
        <v>881770.18010237906</v>
      </c>
      <c r="O17" s="155">
        <f t="shared" si="0"/>
        <v>0</v>
      </c>
    </row>
    <row r="18" spans="1:16" x14ac:dyDescent="0.25">
      <c r="A18" s="293"/>
      <c r="B18" s="294"/>
      <c r="C18" s="294"/>
      <c r="D18" s="294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</row>
    <row r="19" spans="1:16" ht="15.75" thickBot="1" x14ac:dyDescent="0.3"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94"/>
    </row>
    <row r="20" spans="1:16" ht="16.5" thickBot="1" x14ac:dyDescent="0.3">
      <c r="A20" s="738" t="s">
        <v>215</v>
      </c>
      <c r="B20" s="306" t="s">
        <v>10</v>
      </c>
      <c r="C20" s="100">
        <f>C$2</f>
        <v>46023</v>
      </c>
      <c r="D20" s="100">
        <f t="shared" ref="D20:O20" si="1">D$2</f>
        <v>46054</v>
      </c>
      <c r="E20" s="100">
        <f t="shared" si="1"/>
        <v>46082</v>
      </c>
      <c r="F20" s="100">
        <f t="shared" si="1"/>
        <v>46113</v>
      </c>
      <c r="G20" s="100">
        <f t="shared" si="1"/>
        <v>46143</v>
      </c>
      <c r="H20" s="100">
        <f t="shared" si="1"/>
        <v>46174</v>
      </c>
      <c r="I20" s="100">
        <f t="shared" si="1"/>
        <v>46204</v>
      </c>
      <c r="J20" s="100">
        <f t="shared" si="1"/>
        <v>46235</v>
      </c>
      <c r="K20" s="100">
        <f t="shared" si="1"/>
        <v>46266</v>
      </c>
      <c r="L20" s="100">
        <f t="shared" si="1"/>
        <v>46296</v>
      </c>
      <c r="M20" s="100">
        <f t="shared" si="1"/>
        <v>46327</v>
      </c>
      <c r="N20" s="100">
        <f t="shared" si="1"/>
        <v>46357</v>
      </c>
      <c r="O20" s="100">
        <f t="shared" si="1"/>
        <v>46388</v>
      </c>
      <c r="P20" s="294"/>
    </row>
    <row r="21" spans="1:16" ht="15" customHeight="1" x14ac:dyDescent="0.25">
      <c r="A21" s="739"/>
      <c r="B21" s="305" t="str">
        <f t="shared" ref="B21:C35" si="2">B3</f>
        <v>Air Comp</v>
      </c>
      <c r="C21" s="2">
        <f>C3</f>
        <v>0</v>
      </c>
      <c r="D21" s="2">
        <f>IF(SUM($C$17:$N$17)=0,0,C21+D3)</f>
        <v>0</v>
      </c>
      <c r="E21" s="2">
        <f t="shared" ref="E21:O21" si="3">IF(SUM($C$17:$N$17)=0,0,D21+E3)</f>
        <v>0</v>
      </c>
      <c r="F21" s="2">
        <f t="shared" si="3"/>
        <v>0</v>
      </c>
      <c r="G21" s="2">
        <f t="shared" si="3"/>
        <v>0</v>
      </c>
      <c r="H21" s="2">
        <f t="shared" si="3"/>
        <v>0</v>
      </c>
      <c r="I21" s="2">
        <f t="shared" si="3"/>
        <v>0</v>
      </c>
      <c r="J21" s="2">
        <f t="shared" si="3"/>
        <v>0</v>
      </c>
      <c r="K21" s="2">
        <f t="shared" si="3"/>
        <v>0</v>
      </c>
      <c r="L21" s="2">
        <f t="shared" si="3"/>
        <v>0</v>
      </c>
      <c r="M21" s="2">
        <f t="shared" si="3"/>
        <v>0</v>
      </c>
      <c r="N21" s="64">
        <f t="shared" si="3"/>
        <v>0</v>
      </c>
      <c r="O21" s="2">
        <f t="shared" si="3"/>
        <v>0</v>
      </c>
    </row>
    <row r="22" spans="1:16" x14ac:dyDescent="0.25">
      <c r="A22" s="739"/>
      <c r="B22" s="7" t="str">
        <f t="shared" si="2"/>
        <v>Building Shell</v>
      </c>
      <c r="C22" s="2">
        <f t="shared" si="2"/>
        <v>0</v>
      </c>
      <c r="D22" s="2">
        <f t="shared" ref="D22:O33" si="4">IF(SUM($C$17:$N$17)=0,0,C22+D4)</f>
        <v>0</v>
      </c>
      <c r="E22" s="2">
        <f t="shared" si="4"/>
        <v>0</v>
      </c>
      <c r="F22" s="2">
        <f t="shared" si="4"/>
        <v>0</v>
      </c>
      <c r="G22" s="2">
        <f t="shared" si="4"/>
        <v>0</v>
      </c>
      <c r="H22" s="2">
        <f t="shared" si="4"/>
        <v>0</v>
      </c>
      <c r="I22" s="2">
        <f t="shared" si="4"/>
        <v>0</v>
      </c>
      <c r="J22" s="2">
        <f t="shared" si="4"/>
        <v>0</v>
      </c>
      <c r="K22" s="2">
        <f t="shared" si="4"/>
        <v>0</v>
      </c>
      <c r="L22" s="2">
        <f t="shared" si="4"/>
        <v>0</v>
      </c>
      <c r="M22" s="2">
        <f t="shared" si="4"/>
        <v>0</v>
      </c>
      <c r="N22" s="64">
        <f t="shared" si="4"/>
        <v>0</v>
      </c>
      <c r="O22" s="2">
        <f t="shared" si="4"/>
        <v>0</v>
      </c>
    </row>
    <row r="23" spans="1:16" x14ac:dyDescent="0.25">
      <c r="A23" s="739"/>
      <c r="B23" s="6" t="str">
        <f t="shared" si="2"/>
        <v>Cooking</v>
      </c>
      <c r="C23" s="2">
        <f t="shared" si="2"/>
        <v>0</v>
      </c>
      <c r="D23" s="2">
        <f t="shared" si="4"/>
        <v>0</v>
      </c>
      <c r="E23" s="2">
        <f t="shared" ref="E23:O26" si="5">IF(SUM($C$17:$N$17)=0,0,D23+E5)</f>
        <v>44412.591460562937</v>
      </c>
      <c r="F23" s="2">
        <f t="shared" si="5"/>
        <v>44412.591460562937</v>
      </c>
      <c r="G23" s="2">
        <f t="shared" si="5"/>
        <v>44412.591460562937</v>
      </c>
      <c r="H23" s="2">
        <f t="shared" si="5"/>
        <v>44412.591460562937</v>
      </c>
      <c r="I23" s="2">
        <f t="shared" si="5"/>
        <v>44412.591460562937</v>
      </c>
      <c r="J23" s="2">
        <f t="shared" si="5"/>
        <v>44412.591460562937</v>
      </c>
      <c r="K23" s="2">
        <f t="shared" si="5"/>
        <v>44412.591460562937</v>
      </c>
      <c r="L23" s="2">
        <f t="shared" si="5"/>
        <v>44412.591460562937</v>
      </c>
      <c r="M23" s="2">
        <f t="shared" si="5"/>
        <v>46174.920088004852</v>
      </c>
      <c r="N23" s="64">
        <f t="shared" si="5"/>
        <v>68080.875954786956</v>
      </c>
      <c r="O23" s="2">
        <f t="shared" si="5"/>
        <v>68080.875954786956</v>
      </c>
    </row>
    <row r="24" spans="1:16" x14ac:dyDescent="0.25">
      <c r="A24" s="739"/>
      <c r="B24" s="6" t="str">
        <f t="shared" si="2"/>
        <v>Cooling</v>
      </c>
      <c r="C24" s="2">
        <f t="shared" si="2"/>
        <v>0</v>
      </c>
      <c r="D24" s="2">
        <f t="shared" si="4"/>
        <v>0</v>
      </c>
      <c r="E24" s="2">
        <f t="shared" si="5"/>
        <v>25128.246365746785</v>
      </c>
      <c r="F24" s="2">
        <f t="shared" si="5"/>
        <v>27010.51696523395</v>
      </c>
      <c r="G24" s="2">
        <f t="shared" si="5"/>
        <v>27981.414098068512</v>
      </c>
      <c r="H24" s="2">
        <f t="shared" si="5"/>
        <v>40005.194666823489</v>
      </c>
      <c r="I24" s="2">
        <f t="shared" si="5"/>
        <v>40976.091799658047</v>
      </c>
      <c r="J24" s="2">
        <f t="shared" si="5"/>
        <v>201770.67812731743</v>
      </c>
      <c r="K24" s="2">
        <f t="shared" si="5"/>
        <v>331970.10003745172</v>
      </c>
      <c r="L24" s="2">
        <f t="shared" si="5"/>
        <v>544515.88449184038</v>
      </c>
      <c r="M24" s="2">
        <f t="shared" si="5"/>
        <v>566122.72840206209</v>
      </c>
      <c r="N24" s="64">
        <f t="shared" si="5"/>
        <v>834698.38548867707</v>
      </c>
      <c r="O24" s="2">
        <f t="shared" si="5"/>
        <v>834698.38548867707</v>
      </c>
    </row>
    <row r="25" spans="1:16" x14ac:dyDescent="0.25">
      <c r="A25" s="739"/>
      <c r="B25" s="7" t="str">
        <f t="shared" si="2"/>
        <v>Ext Lighting</v>
      </c>
      <c r="C25" s="2">
        <f t="shared" si="2"/>
        <v>0</v>
      </c>
      <c r="D25" s="2">
        <f t="shared" si="4"/>
        <v>0</v>
      </c>
      <c r="E25" s="2">
        <f t="shared" si="5"/>
        <v>0</v>
      </c>
      <c r="F25" s="2">
        <f t="shared" si="5"/>
        <v>0</v>
      </c>
      <c r="G25" s="2">
        <f t="shared" si="5"/>
        <v>0</v>
      </c>
      <c r="H25" s="2">
        <f t="shared" si="5"/>
        <v>0</v>
      </c>
      <c r="I25" s="2">
        <f t="shared" si="5"/>
        <v>0</v>
      </c>
      <c r="J25" s="2">
        <f t="shared" si="5"/>
        <v>0</v>
      </c>
      <c r="K25" s="2">
        <f t="shared" si="5"/>
        <v>0</v>
      </c>
      <c r="L25" s="2">
        <f t="shared" si="5"/>
        <v>0</v>
      </c>
      <c r="M25" s="2">
        <f t="shared" si="5"/>
        <v>0</v>
      </c>
      <c r="N25" s="64">
        <f t="shared" si="5"/>
        <v>0</v>
      </c>
      <c r="O25" s="2">
        <f t="shared" si="5"/>
        <v>0</v>
      </c>
    </row>
    <row r="26" spans="1:16" x14ac:dyDescent="0.25">
      <c r="A26" s="739"/>
      <c r="B26" s="6" t="str">
        <f t="shared" si="2"/>
        <v>Heating</v>
      </c>
      <c r="C26" s="2">
        <f t="shared" si="2"/>
        <v>0</v>
      </c>
      <c r="D26" s="2">
        <f t="shared" si="4"/>
        <v>0</v>
      </c>
      <c r="E26" s="2">
        <f t="shared" si="5"/>
        <v>0</v>
      </c>
      <c r="F26" s="2">
        <f t="shared" si="5"/>
        <v>0</v>
      </c>
      <c r="G26" s="2">
        <f t="shared" si="5"/>
        <v>0</v>
      </c>
      <c r="H26" s="2">
        <f t="shared" si="5"/>
        <v>0</v>
      </c>
      <c r="I26" s="2">
        <f t="shared" si="5"/>
        <v>0</v>
      </c>
      <c r="J26" s="2">
        <f t="shared" si="5"/>
        <v>0</v>
      </c>
      <c r="K26" s="2">
        <f t="shared" si="5"/>
        <v>0</v>
      </c>
      <c r="L26" s="2">
        <f t="shared" si="5"/>
        <v>0</v>
      </c>
      <c r="M26" s="2">
        <f t="shared" si="5"/>
        <v>0</v>
      </c>
      <c r="N26" s="64">
        <f t="shared" si="5"/>
        <v>0</v>
      </c>
      <c r="O26" s="2">
        <f t="shared" si="5"/>
        <v>0</v>
      </c>
    </row>
    <row r="27" spans="1:16" x14ac:dyDescent="0.25">
      <c r="A27" s="739"/>
      <c r="B27" s="6" t="str">
        <f t="shared" si="2"/>
        <v>HVAC</v>
      </c>
      <c r="C27" s="2">
        <f t="shared" si="2"/>
        <v>0</v>
      </c>
      <c r="D27" s="2">
        <f t="shared" si="4"/>
        <v>0</v>
      </c>
      <c r="E27" s="2">
        <f t="shared" ref="E27:O30" si="6">IF(SUM($C$17:$N$17)=0,0,D27+E9)</f>
        <v>0</v>
      </c>
      <c r="F27" s="2">
        <f t="shared" si="6"/>
        <v>111091.00231758929</v>
      </c>
      <c r="G27" s="2">
        <f t="shared" si="6"/>
        <v>122138.5947609602</v>
      </c>
      <c r="H27" s="2">
        <f t="shared" si="6"/>
        <v>122138.5947609602</v>
      </c>
      <c r="I27" s="2">
        <f t="shared" si="6"/>
        <v>195343.44492780362</v>
      </c>
      <c r="J27" s="2">
        <f t="shared" si="6"/>
        <v>231213.72891718728</v>
      </c>
      <c r="K27" s="2">
        <f t="shared" si="6"/>
        <v>655647.89200168836</v>
      </c>
      <c r="L27" s="2">
        <f t="shared" si="6"/>
        <v>655647.89200168836</v>
      </c>
      <c r="M27" s="2">
        <f t="shared" si="6"/>
        <v>681664.54654936411</v>
      </c>
      <c r="N27" s="64">
        <f t="shared" si="6"/>
        <v>1005054.6779063975</v>
      </c>
      <c r="O27" s="2">
        <f t="shared" si="6"/>
        <v>1005054.6779063975</v>
      </c>
    </row>
    <row r="28" spans="1:16" x14ac:dyDescent="0.25">
      <c r="A28" s="739"/>
      <c r="B28" s="6" t="str">
        <f t="shared" si="2"/>
        <v>Lighting</v>
      </c>
      <c r="C28" s="2">
        <f t="shared" si="2"/>
        <v>0</v>
      </c>
      <c r="D28" s="2">
        <f t="shared" si="4"/>
        <v>0</v>
      </c>
      <c r="E28" s="2">
        <f t="shared" si="6"/>
        <v>0</v>
      </c>
      <c r="F28" s="2">
        <f t="shared" si="6"/>
        <v>0</v>
      </c>
      <c r="G28" s="2">
        <f t="shared" si="6"/>
        <v>0</v>
      </c>
      <c r="H28" s="2">
        <f t="shared" si="6"/>
        <v>0</v>
      </c>
      <c r="I28" s="2">
        <f t="shared" si="6"/>
        <v>0</v>
      </c>
      <c r="J28" s="2">
        <f t="shared" si="6"/>
        <v>0</v>
      </c>
      <c r="K28" s="2">
        <f t="shared" si="6"/>
        <v>0</v>
      </c>
      <c r="L28" s="2">
        <f t="shared" si="6"/>
        <v>0</v>
      </c>
      <c r="M28" s="2">
        <f t="shared" si="6"/>
        <v>0</v>
      </c>
      <c r="N28" s="64">
        <f t="shared" si="6"/>
        <v>0</v>
      </c>
      <c r="O28" s="2">
        <f t="shared" si="6"/>
        <v>0</v>
      </c>
    </row>
    <row r="29" spans="1:16" x14ac:dyDescent="0.25">
      <c r="A29" s="739"/>
      <c r="B29" s="6" t="str">
        <f t="shared" si="2"/>
        <v>Miscellaneous</v>
      </c>
      <c r="C29" s="2">
        <f t="shared" si="2"/>
        <v>0</v>
      </c>
      <c r="D29" s="2">
        <f t="shared" si="4"/>
        <v>0</v>
      </c>
      <c r="E29" s="2">
        <f t="shared" si="6"/>
        <v>0</v>
      </c>
      <c r="F29" s="2">
        <f t="shared" si="6"/>
        <v>0</v>
      </c>
      <c r="G29" s="2">
        <f t="shared" si="6"/>
        <v>0</v>
      </c>
      <c r="H29" s="2">
        <f t="shared" si="6"/>
        <v>0</v>
      </c>
      <c r="I29" s="2">
        <f t="shared" si="6"/>
        <v>0</v>
      </c>
      <c r="J29" s="2">
        <f t="shared" si="6"/>
        <v>0</v>
      </c>
      <c r="K29" s="2">
        <f t="shared" si="6"/>
        <v>0</v>
      </c>
      <c r="L29" s="2">
        <f t="shared" si="6"/>
        <v>0</v>
      </c>
      <c r="M29" s="2">
        <f t="shared" si="6"/>
        <v>0</v>
      </c>
      <c r="N29" s="64">
        <f t="shared" si="6"/>
        <v>0</v>
      </c>
      <c r="O29" s="2">
        <f t="shared" si="6"/>
        <v>0</v>
      </c>
    </row>
    <row r="30" spans="1:16" ht="15" customHeight="1" x14ac:dyDescent="0.25">
      <c r="A30" s="739"/>
      <c r="B30" s="6" t="str">
        <f t="shared" si="2"/>
        <v>Motors</v>
      </c>
      <c r="C30" s="2">
        <f t="shared" si="2"/>
        <v>0</v>
      </c>
      <c r="D30" s="2">
        <f t="shared" si="4"/>
        <v>0</v>
      </c>
      <c r="E30" s="2">
        <f t="shared" si="6"/>
        <v>0</v>
      </c>
      <c r="F30" s="2">
        <f t="shared" si="6"/>
        <v>0</v>
      </c>
      <c r="G30" s="2">
        <f t="shared" si="6"/>
        <v>0</v>
      </c>
      <c r="H30" s="2">
        <f t="shared" si="6"/>
        <v>0</v>
      </c>
      <c r="I30" s="2">
        <f t="shared" si="6"/>
        <v>169668.90358132019</v>
      </c>
      <c r="J30" s="2">
        <f t="shared" si="6"/>
        <v>169668.90358132019</v>
      </c>
      <c r="K30" s="2">
        <f t="shared" si="6"/>
        <v>169668.90358132019</v>
      </c>
      <c r="L30" s="2">
        <f t="shared" si="6"/>
        <v>169668.90358132019</v>
      </c>
      <c r="M30" s="2">
        <f t="shared" si="6"/>
        <v>176401.50701954911</v>
      </c>
      <c r="N30" s="64">
        <f t="shared" si="6"/>
        <v>260088.57394330832</v>
      </c>
      <c r="O30" s="2">
        <f t="shared" si="6"/>
        <v>260088.57394330832</v>
      </c>
    </row>
    <row r="31" spans="1:16" x14ac:dyDescent="0.25">
      <c r="A31" s="739"/>
      <c r="B31" s="6" t="str">
        <f t="shared" si="2"/>
        <v>Process</v>
      </c>
      <c r="C31" s="2">
        <f t="shared" si="2"/>
        <v>0</v>
      </c>
      <c r="D31" s="2">
        <f t="shared" si="4"/>
        <v>0</v>
      </c>
      <c r="E31" s="2">
        <f t="shared" ref="E31:O33" si="7">IF(SUM($C$17:$N$17)=0,0,D31+E13)</f>
        <v>0</v>
      </c>
      <c r="F31" s="2">
        <f t="shared" si="7"/>
        <v>0</v>
      </c>
      <c r="G31" s="2">
        <f t="shared" si="7"/>
        <v>0</v>
      </c>
      <c r="H31" s="2">
        <f t="shared" si="7"/>
        <v>0</v>
      </c>
      <c r="I31" s="2">
        <f t="shared" si="7"/>
        <v>191434.72418185521</v>
      </c>
      <c r="J31" s="2">
        <f t="shared" si="7"/>
        <v>191434.72418185521</v>
      </c>
      <c r="K31" s="2">
        <f t="shared" si="7"/>
        <v>191434.72418185521</v>
      </c>
      <c r="L31" s="2">
        <f t="shared" si="7"/>
        <v>191434.72418185521</v>
      </c>
      <c r="M31" s="2">
        <f t="shared" si="7"/>
        <v>199031.01351371521</v>
      </c>
      <c r="N31" s="64">
        <f t="shared" si="7"/>
        <v>293453.79951621813</v>
      </c>
      <c r="O31" s="2">
        <f t="shared" si="7"/>
        <v>293453.79951621813</v>
      </c>
    </row>
    <row r="32" spans="1:16" x14ac:dyDescent="0.25">
      <c r="A32" s="739"/>
      <c r="B32" s="6" t="str">
        <f t="shared" si="2"/>
        <v>Refrigeration</v>
      </c>
      <c r="C32" s="2">
        <f t="shared" si="2"/>
        <v>0</v>
      </c>
      <c r="D32" s="2">
        <f t="shared" si="4"/>
        <v>0</v>
      </c>
      <c r="E32" s="2">
        <f t="shared" si="7"/>
        <v>182039.24416206789</v>
      </c>
      <c r="F32" s="2">
        <f t="shared" si="7"/>
        <v>182039.24416206789</v>
      </c>
      <c r="G32" s="2">
        <f t="shared" si="7"/>
        <v>182039.24416206789</v>
      </c>
      <c r="H32" s="2">
        <f t="shared" si="7"/>
        <v>182039.24416206789</v>
      </c>
      <c r="I32" s="2">
        <f t="shared" si="7"/>
        <v>182039.24416206789</v>
      </c>
      <c r="J32" s="2">
        <f t="shared" si="7"/>
        <v>182039.24416206789</v>
      </c>
      <c r="K32" s="2">
        <f t="shared" si="7"/>
        <v>182039.24416206789</v>
      </c>
      <c r="L32" s="2">
        <f t="shared" si="7"/>
        <v>182039.24416206789</v>
      </c>
      <c r="M32" s="2">
        <f t="shared" si="7"/>
        <v>189262.71301975826</v>
      </c>
      <c r="N32" s="64">
        <f t="shared" si="7"/>
        <v>279051.29588544468</v>
      </c>
      <c r="O32" s="2">
        <f t="shared" si="7"/>
        <v>279051.29588544468</v>
      </c>
    </row>
    <row r="33" spans="1:15" x14ac:dyDescent="0.25">
      <c r="A33" s="739"/>
      <c r="B33" s="6" t="str">
        <f t="shared" si="2"/>
        <v>Water Heating</v>
      </c>
      <c r="C33" s="2">
        <f t="shared" si="2"/>
        <v>0</v>
      </c>
      <c r="D33" s="2">
        <f t="shared" si="4"/>
        <v>0</v>
      </c>
      <c r="E33" s="2">
        <f t="shared" si="7"/>
        <v>0</v>
      </c>
      <c r="F33" s="2">
        <f t="shared" si="7"/>
        <v>0</v>
      </c>
      <c r="G33" s="2">
        <f t="shared" si="7"/>
        <v>0</v>
      </c>
      <c r="H33" s="2">
        <f t="shared" si="7"/>
        <v>0</v>
      </c>
      <c r="I33" s="2">
        <f t="shared" si="7"/>
        <v>0</v>
      </c>
      <c r="J33" s="2">
        <f t="shared" si="7"/>
        <v>0</v>
      </c>
      <c r="K33" s="2">
        <f t="shared" si="7"/>
        <v>0</v>
      </c>
      <c r="L33" s="2">
        <f t="shared" si="7"/>
        <v>0</v>
      </c>
      <c r="M33" s="2">
        <f t="shared" si="7"/>
        <v>0</v>
      </c>
      <c r="N33" s="64">
        <f t="shared" si="7"/>
        <v>0</v>
      </c>
      <c r="O33" s="2">
        <f t="shared" si="7"/>
        <v>0</v>
      </c>
    </row>
    <row r="34" spans="1:15" ht="15" customHeight="1" x14ac:dyDescent="0.25">
      <c r="A34" s="739"/>
      <c r="B34" s="6" t="str">
        <f t="shared" si="2"/>
        <v xml:space="preserve"> 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64"/>
      <c r="O34" s="2"/>
    </row>
    <row r="35" spans="1:15" ht="15" customHeight="1" thickBot="1" x14ac:dyDescent="0.3">
      <c r="A35" s="740"/>
      <c r="B35" s="133" t="str">
        <f t="shared" si="2"/>
        <v>Monthly kWh</v>
      </c>
      <c r="C35" s="154">
        <f>SUM(C21:C34)</f>
        <v>0</v>
      </c>
      <c r="D35" s="154">
        <f t="shared" ref="D35" si="8">SUM(D21:D34)</f>
        <v>0</v>
      </c>
      <c r="E35" s="154">
        <f t="shared" ref="E35" si="9">SUM(E21:E34)</f>
        <v>251580.08198837761</v>
      </c>
      <c r="F35" s="154">
        <f t="shared" ref="F35" si="10">SUM(F21:F34)</f>
        <v>364553.35490545409</v>
      </c>
      <c r="G35" s="154">
        <f t="shared" ref="G35" si="11">SUM(G21:G34)</f>
        <v>376571.84448165953</v>
      </c>
      <c r="H35" s="154">
        <f t="shared" ref="H35" si="12">SUM(H21:H34)</f>
        <v>388595.62505041453</v>
      </c>
      <c r="I35" s="154">
        <f t="shared" ref="I35" si="13">SUM(I21:I34)</f>
        <v>823875.00011326792</v>
      </c>
      <c r="J35" s="154">
        <f t="shared" ref="J35" si="14">SUM(J21:J34)</f>
        <v>1020539.870430311</v>
      </c>
      <c r="K35" s="154">
        <f t="shared" ref="K35" si="15">SUM(K21:K34)</f>
        <v>1575173.4554249463</v>
      </c>
      <c r="L35" s="154">
        <f t="shared" ref="L35" si="16">SUM(L21:L34)</f>
        <v>1787719.2398793348</v>
      </c>
      <c r="M35" s="154">
        <f t="shared" ref="M35" si="17">SUM(M21:M34)</f>
        <v>1858657.4285924537</v>
      </c>
      <c r="N35" s="154">
        <f t="shared" ref="N35" si="18">SUM(N21:N34)</f>
        <v>2740427.6086948328</v>
      </c>
      <c r="O35" s="154">
        <f t="shared" ref="O35" si="19">SUM(O21:O34)</f>
        <v>2740427.6086948328</v>
      </c>
    </row>
    <row r="36" spans="1:15" x14ac:dyDescent="0.25">
      <c r="A36" s="301"/>
      <c r="B36" s="294"/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308" t="s">
        <v>178</v>
      </c>
      <c r="O36" s="204">
        <f>SUM(C3:N16)</f>
        <v>2740427.6086948323</v>
      </c>
    </row>
    <row r="37" spans="1:15" ht="15.75" thickBot="1" x14ac:dyDescent="0.3"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</row>
    <row r="38" spans="1:15" ht="16.5" thickBot="1" x14ac:dyDescent="0.3">
      <c r="A38" s="741" t="s">
        <v>14</v>
      </c>
      <c r="B38" s="306" t="s">
        <v>10</v>
      </c>
      <c r="C38" s="100">
        <f>C$2</f>
        <v>46023</v>
      </c>
      <c r="D38" s="100">
        <f t="shared" ref="D38:O38" si="20">D$2</f>
        <v>46054</v>
      </c>
      <c r="E38" s="100">
        <f t="shared" si="20"/>
        <v>46082</v>
      </c>
      <c r="F38" s="100">
        <f t="shared" si="20"/>
        <v>46113</v>
      </c>
      <c r="G38" s="100">
        <f t="shared" si="20"/>
        <v>46143</v>
      </c>
      <c r="H38" s="100">
        <f t="shared" si="20"/>
        <v>46174</v>
      </c>
      <c r="I38" s="100">
        <f t="shared" si="20"/>
        <v>46204</v>
      </c>
      <c r="J38" s="100">
        <f t="shared" si="20"/>
        <v>46235</v>
      </c>
      <c r="K38" s="100">
        <f t="shared" si="20"/>
        <v>46266</v>
      </c>
      <c r="L38" s="100">
        <f t="shared" si="20"/>
        <v>46296</v>
      </c>
      <c r="M38" s="100">
        <f t="shared" si="20"/>
        <v>46327</v>
      </c>
      <c r="N38" s="100">
        <f t="shared" si="20"/>
        <v>46357</v>
      </c>
      <c r="O38" s="100">
        <f t="shared" si="20"/>
        <v>46388</v>
      </c>
    </row>
    <row r="39" spans="1:15" ht="15" customHeight="1" x14ac:dyDescent="0.25">
      <c r="A39" s="742"/>
      <c r="B39" s="305" t="str">
        <f t="shared" ref="B39:B53" si="21">B21</f>
        <v>Air Comp</v>
      </c>
      <c r="C39" s="2">
        <v>0</v>
      </c>
      <c r="D39" s="2">
        <v>0</v>
      </c>
      <c r="E39" s="2">
        <v>0</v>
      </c>
      <c r="F39" s="2">
        <v>0</v>
      </c>
      <c r="G39" s="2">
        <f>F39</f>
        <v>0</v>
      </c>
      <c r="H39" s="2">
        <f t="shared" ref="H39:O39" si="22">G39</f>
        <v>0</v>
      </c>
      <c r="I39" s="2">
        <f t="shared" si="22"/>
        <v>0</v>
      </c>
      <c r="J39" s="2">
        <f t="shared" si="22"/>
        <v>0</v>
      </c>
      <c r="K39" s="2">
        <f t="shared" si="22"/>
        <v>0</v>
      </c>
      <c r="L39" s="2">
        <f t="shared" si="22"/>
        <v>0</v>
      </c>
      <c r="M39" s="2">
        <f t="shared" si="22"/>
        <v>0</v>
      </c>
      <c r="N39" s="2">
        <f t="shared" si="22"/>
        <v>0</v>
      </c>
      <c r="O39" s="2">
        <f t="shared" si="22"/>
        <v>0</v>
      </c>
    </row>
    <row r="40" spans="1:15" x14ac:dyDescent="0.25">
      <c r="A40" s="742"/>
      <c r="B40" s="7" t="str">
        <f t="shared" si="21"/>
        <v>Building Shell</v>
      </c>
      <c r="C40" s="2">
        <v>0</v>
      </c>
      <c r="D40" s="2">
        <v>0</v>
      </c>
      <c r="E40" s="2">
        <v>0</v>
      </c>
      <c r="F40" s="2">
        <v>0</v>
      </c>
      <c r="G40" s="2">
        <f t="shared" ref="G40:O40" si="23">F40</f>
        <v>0</v>
      </c>
      <c r="H40" s="2">
        <f t="shared" si="23"/>
        <v>0</v>
      </c>
      <c r="I40" s="2">
        <f t="shared" si="23"/>
        <v>0</v>
      </c>
      <c r="J40" s="2">
        <f t="shared" si="23"/>
        <v>0</v>
      </c>
      <c r="K40" s="2">
        <f t="shared" si="23"/>
        <v>0</v>
      </c>
      <c r="L40" s="2">
        <f t="shared" si="23"/>
        <v>0</v>
      </c>
      <c r="M40" s="2">
        <f t="shared" si="23"/>
        <v>0</v>
      </c>
      <c r="N40" s="2">
        <f t="shared" si="23"/>
        <v>0</v>
      </c>
      <c r="O40" s="2">
        <f t="shared" si="23"/>
        <v>0</v>
      </c>
    </row>
    <row r="41" spans="1:15" x14ac:dyDescent="0.25">
      <c r="A41" s="742"/>
      <c r="B41" s="6" t="str">
        <f t="shared" si="21"/>
        <v>Cooking</v>
      </c>
      <c r="C41" s="2">
        <v>0</v>
      </c>
      <c r="D41" s="2">
        <v>0</v>
      </c>
      <c r="E41" s="2">
        <v>0</v>
      </c>
      <c r="F41" s="2">
        <v>0</v>
      </c>
      <c r="G41" s="2">
        <f t="shared" ref="G41:O41" si="24">F41</f>
        <v>0</v>
      </c>
      <c r="H41" s="2">
        <f t="shared" si="24"/>
        <v>0</v>
      </c>
      <c r="I41" s="2">
        <f t="shared" si="24"/>
        <v>0</v>
      </c>
      <c r="J41" s="2">
        <f t="shared" si="24"/>
        <v>0</v>
      </c>
      <c r="K41" s="2">
        <f t="shared" si="24"/>
        <v>0</v>
      </c>
      <c r="L41" s="2">
        <f t="shared" si="24"/>
        <v>0</v>
      </c>
      <c r="M41" s="2">
        <f t="shared" si="24"/>
        <v>0</v>
      </c>
      <c r="N41" s="2">
        <f t="shared" si="24"/>
        <v>0</v>
      </c>
      <c r="O41" s="2">
        <f t="shared" si="24"/>
        <v>0</v>
      </c>
    </row>
    <row r="42" spans="1:15" x14ac:dyDescent="0.25">
      <c r="A42" s="742"/>
      <c r="B42" s="6" t="str">
        <f t="shared" si="21"/>
        <v>Cooling</v>
      </c>
      <c r="C42" s="2">
        <v>0</v>
      </c>
      <c r="D42" s="2">
        <v>0</v>
      </c>
      <c r="E42" s="2">
        <v>0</v>
      </c>
      <c r="F42" s="2">
        <v>0</v>
      </c>
      <c r="G42" s="2">
        <f t="shared" ref="G42:O42" si="25">F42</f>
        <v>0</v>
      </c>
      <c r="H42" s="2">
        <f t="shared" si="25"/>
        <v>0</v>
      </c>
      <c r="I42" s="2">
        <f t="shared" si="25"/>
        <v>0</v>
      </c>
      <c r="J42" s="2">
        <f t="shared" si="25"/>
        <v>0</v>
      </c>
      <c r="K42" s="2">
        <f t="shared" si="25"/>
        <v>0</v>
      </c>
      <c r="L42" s="2">
        <f t="shared" si="25"/>
        <v>0</v>
      </c>
      <c r="M42" s="2">
        <f t="shared" si="25"/>
        <v>0</v>
      </c>
      <c r="N42" s="2">
        <f t="shared" si="25"/>
        <v>0</v>
      </c>
      <c r="O42" s="2">
        <f t="shared" si="25"/>
        <v>0</v>
      </c>
    </row>
    <row r="43" spans="1:15" x14ac:dyDescent="0.25">
      <c r="A43" s="742"/>
      <c r="B43" s="7" t="str">
        <f t="shared" si="21"/>
        <v>Ext Lighting</v>
      </c>
      <c r="C43" s="2">
        <v>0</v>
      </c>
      <c r="D43" s="2">
        <v>0</v>
      </c>
      <c r="E43" s="2">
        <v>0</v>
      </c>
      <c r="F43" s="2">
        <v>0</v>
      </c>
      <c r="G43" s="2">
        <f t="shared" ref="G43:O43" si="26">F43</f>
        <v>0</v>
      </c>
      <c r="H43" s="2">
        <f t="shared" si="26"/>
        <v>0</v>
      </c>
      <c r="I43" s="2">
        <f t="shared" si="26"/>
        <v>0</v>
      </c>
      <c r="J43" s="2">
        <f t="shared" si="26"/>
        <v>0</v>
      </c>
      <c r="K43" s="2">
        <f t="shared" si="26"/>
        <v>0</v>
      </c>
      <c r="L43" s="2">
        <f t="shared" si="26"/>
        <v>0</v>
      </c>
      <c r="M43" s="2">
        <f t="shared" si="26"/>
        <v>0</v>
      </c>
      <c r="N43" s="2">
        <f t="shared" si="26"/>
        <v>0</v>
      </c>
      <c r="O43" s="2">
        <f t="shared" si="26"/>
        <v>0</v>
      </c>
    </row>
    <row r="44" spans="1:15" x14ac:dyDescent="0.25">
      <c r="A44" s="742"/>
      <c r="B44" s="6" t="str">
        <f t="shared" si="21"/>
        <v>Heating</v>
      </c>
      <c r="C44" s="2">
        <v>0</v>
      </c>
      <c r="D44" s="2">
        <v>0</v>
      </c>
      <c r="E44" s="2">
        <v>0</v>
      </c>
      <c r="F44" s="2">
        <v>0</v>
      </c>
      <c r="G44" s="2">
        <f t="shared" ref="G44:O44" si="27">F44</f>
        <v>0</v>
      </c>
      <c r="H44" s="2">
        <f t="shared" si="27"/>
        <v>0</v>
      </c>
      <c r="I44" s="2">
        <f t="shared" si="27"/>
        <v>0</v>
      </c>
      <c r="J44" s="2">
        <f t="shared" si="27"/>
        <v>0</v>
      </c>
      <c r="K44" s="2">
        <f t="shared" si="27"/>
        <v>0</v>
      </c>
      <c r="L44" s="2">
        <f t="shared" si="27"/>
        <v>0</v>
      </c>
      <c r="M44" s="2">
        <f t="shared" si="27"/>
        <v>0</v>
      </c>
      <c r="N44" s="2">
        <f t="shared" si="27"/>
        <v>0</v>
      </c>
      <c r="O44" s="2">
        <f t="shared" si="27"/>
        <v>0</v>
      </c>
    </row>
    <row r="45" spans="1:15" x14ac:dyDescent="0.25">
      <c r="A45" s="742"/>
      <c r="B45" s="6" t="str">
        <f t="shared" si="21"/>
        <v>HVAC</v>
      </c>
      <c r="C45" s="2">
        <v>0</v>
      </c>
      <c r="D45" s="2">
        <v>0</v>
      </c>
      <c r="E45" s="2">
        <v>0</v>
      </c>
      <c r="F45" s="2">
        <v>0</v>
      </c>
      <c r="G45" s="2">
        <f t="shared" ref="G45:O45" si="28">F45</f>
        <v>0</v>
      </c>
      <c r="H45" s="2">
        <f t="shared" si="28"/>
        <v>0</v>
      </c>
      <c r="I45" s="2">
        <f t="shared" si="28"/>
        <v>0</v>
      </c>
      <c r="J45" s="2">
        <f t="shared" si="28"/>
        <v>0</v>
      </c>
      <c r="K45" s="2">
        <f t="shared" si="28"/>
        <v>0</v>
      </c>
      <c r="L45" s="2">
        <f t="shared" si="28"/>
        <v>0</v>
      </c>
      <c r="M45" s="2">
        <f t="shared" si="28"/>
        <v>0</v>
      </c>
      <c r="N45" s="2">
        <f t="shared" si="28"/>
        <v>0</v>
      </c>
      <c r="O45" s="2">
        <f t="shared" si="28"/>
        <v>0</v>
      </c>
    </row>
    <row r="46" spans="1:15" x14ac:dyDescent="0.25">
      <c r="A46" s="742"/>
      <c r="B46" s="6" t="str">
        <f t="shared" si="21"/>
        <v>Lighting</v>
      </c>
      <c r="C46" s="2">
        <v>0</v>
      </c>
      <c r="D46" s="2">
        <v>0</v>
      </c>
      <c r="E46" s="2">
        <v>0</v>
      </c>
      <c r="F46" s="2">
        <v>0</v>
      </c>
      <c r="G46" s="2">
        <f t="shared" ref="G46:O46" si="29">F46</f>
        <v>0</v>
      </c>
      <c r="H46" s="2">
        <f t="shared" si="29"/>
        <v>0</v>
      </c>
      <c r="I46" s="2">
        <f t="shared" si="29"/>
        <v>0</v>
      </c>
      <c r="J46" s="2">
        <f t="shared" si="29"/>
        <v>0</v>
      </c>
      <c r="K46" s="2">
        <f t="shared" si="29"/>
        <v>0</v>
      </c>
      <c r="L46" s="2">
        <f t="shared" si="29"/>
        <v>0</v>
      </c>
      <c r="M46" s="2">
        <f t="shared" si="29"/>
        <v>0</v>
      </c>
      <c r="N46" s="2">
        <f t="shared" si="29"/>
        <v>0</v>
      </c>
      <c r="O46" s="2">
        <f t="shared" si="29"/>
        <v>0</v>
      </c>
    </row>
    <row r="47" spans="1:15" x14ac:dyDescent="0.25">
      <c r="A47" s="742"/>
      <c r="B47" s="6" t="str">
        <f t="shared" si="21"/>
        <v>Miscellaneous</v>
      </c>
      <c r="C47" s="2">
        <v>0</v>
      </c>
      <c r="D47" s="2">
        <v>0</v>
      </c>
      <c r="E47" s="2">
        <v>0</v>
      </c>
      <c r="F47" s="2">
        <v>0</v>
      </c>
      <c r="G47" s="2">
        <f t="shared" ref="G47:O47" si="30">F47</f>
        <v>0</v>
      </c>
      <c r="H47" s="2">
        <f t="shared" si="30"/>
        <v>0</v>
      </c>
      <c r="I47" s="2">
        <f t="shared" si="30"/>
        <v>0</v>
      </c>
      <c r="J47" s="2">
        <f t="shared" si="30"/>
        <v>0</v>
      </c>
      <c r="K47" s="2">
        <f t="shared" si="30"/>
        <v>0</v>
      </c>
      <c r="L47" s="2">
        <f t="shared" si="30"/>
        <v>0</v>
      </c>
      <c r="M47" s="2">
        <f t="shared" si="30"/>
        <v>0</v>
      </c>
      <c r="N47" s="2">
        <f t="shared" si="30"/>
        <v>0</v>
      </c>
      <c r="O47" s="2">
        <f t="shared" si="30"/>
        <v>0</v>
      </c>
    </row>
    <row r="48" spans="1:15" ht="15" customHeight="1" x14ac:dyDescent="0.25">
      <c r="A48" s="742"/>
      <c r="B48" s="6" t="str">
        <f t="shared" si="21"/>
        <v>Motors</v>
      </c>
      <c r="C48" s="2">
        <v>0</v>
      </c>
      <c r="D48" s="2">
        <v>0</v>
      </c>
      <c r="E48" s="2">
        <v>0</v>
      </c>
      <c r="F48" s="2">
        <v>0</v>
      </c>
      <c r="G48" s="2">
        <f t="shared" ref="G48:O48" si="31">F48</f>
        <v>0</v>
      </c>
      <c r="H48" s="2">
        <f t="shared" si="31"/>
        <v>0</v>
      </c>
      <c r="I48" s="2">
        <f t="shared" si="31"/>
        <v>0</v>
      </c>
      <c r="J48" s="2">
        <f t="shared" si="31"/>
        <v>0</v>
      </c>
      <c r="K48" s="2">
        <f t="shared" si="31"/>
        <v>0</v>
      </c>
      <c r="L48" s="2">
        <f t="shared" si="31"/>
        <v>0</v>
      </c>
      <c r="M48" s="2">
        <f t="shared" si="31"/>
        <v>0</v>
      </c>
      <c r="N48" s="2">
        <f t="shared" si="31"/>
        <v>0</v>
      </c>
      <c r="O48" s="2">
        <f t="shared" si="31"/>
        <v>0</v>
      </c>
    </row>
    <row r="49" spans="1:16" x14ac:dyDescent="0.25">
      <c r="A49" s="742"/>
      <c r="B49" s="6" t="str">
        <f t="shared" si="21"/>
        <v>Process</v>
      </c>
      <c r="C49" s="2">
        <v>0</v>
      </c>
      <c r="D49" s="2">
        <v>0</v>
      </c>
      <c r="E49" s="2">
        <v>0</v>
      </c>
      <c r="F49" s="2">
        <v>0</v>
      </c>
      <c r="G49" s="2">
        <f t="shared" ref="G49:O49" si="32">F49</f>
        <v>0</v>
      </c>
      <c r="H49" s="2">
        <f t="shared" si="32"/>
        <v>0</v>
      </c>
      <c r="I49" s="2">
        <f t="shared" si="32"/>
        <v>0</v>
      </c>
      <c r="J49" s="2">
        <f t="shared" si="32"/>
        <v>0</v>
      </c>
      <c r="K49" s="2">
        <f t="shared" si="32"/>
        <v>0</v>
      </c>
      <c r="L49" s="2">
        <f t="shared" si="32"/>
        <v>0</v>
      </c>
      <c r="M49" s="2">
        <f t="shared" si="32"/>
        <v>0</v>
      </c>
      <c r="N49" s="2">
        <f t="shared" si="32"/>
        <v>0</v>
      </c>
      <c r="O49" s="2">
        <f t="shared" si="32"/>
        <v>0</v>
      </c>
    </row>
    <row r="50" spans="1:16" x14ac:dyDescent="0.25">
      <c r="A50" s="742"/>
      <c r="B50" s="6" t="str">
        <f t="shared" si="21"/>
        <v>Refrigeration</v>
      </c>
      <c r="C50" s="2">
        <v>0</v>
      </c>
      <c r="D50" s="2">
        <v>0</v>
      </c>
      <c r="E50" s="2">
        <v>0</v>
      </c>
      <c r="F50" s="2">
        <v>0</v>
      </c>
      <c r="G50" s="2">
        <f t="shared" ref="G50:O50" si="33">F50</f>
        <v>0</v>
      </c>
      <c r="H50" s="2">
        <f t="shared" si="33"/>
        <v>0</v>
      </c>
      <c r="I50" s="2">
        <f t="shared" si="33"/>
        <v>0</v>
      </c>
      <c r="J50" s="2">
        <f t="shared" si="33"/>
        <v>0</v>
      </c>
      <c r="K50" s="2">
        <f t="shared" si="33"/>
        <v>0</v>
      </c>
      <c r="L50" s="2">
        <f t="shared" si="33"/>
        <v>0</v>
      </c>
      <c r="M50" s="2">
        <f t="shared" si="33"/>
        <v>0</v>
      </c>
      <c r="N50" s="2">
        <f t="shared" si="33"/>
        <v>0</v>
      </c>
      <c r="O50" s="2">
        <f t="shared" si="33"/>
        <v>0</v>
      </c>
    </row>
    <row r="51" spans="1:16" x14ac:dyDescent="0.25">
      <c r="A51" s="742"/>
      <c r="B51" s="6" t="str">
        <f t="shared" si="21"/>
        <v>Water Heating</v>
      </c>
      <c r="C51" s="2">
        <v>0</v>
      </c>
      <c r="D51" s="2">
        <v>0</v>
      </c>
      <c r="E51" s="2">
        <v>0</v>
      </c>
      <c r="F51" s="2">
        <v>0</v>
      </c>
      <c r="G51" s="2">
        <f t="shared" ref="G51:O51" si="34">F51</f>
        <v>0</v>
      </c>
      <c r="H51" s="2">
        <f t="shared" si="34"/>
        <v>0</v>
      </c>
      <c r="I51" s="2">
        <f t="shared" si="34"/>
        <v>0</v>
      </c>
      <c r="J51" s="2">
        <f t="shared" si="34"/>
        <v>0</v>
      </c>
      <c r="K51" s="2">
        <f t="shared" si="34"/>
        <v>0</v>
      </c>
      <c r="L51" s="2">
        <f t="shared" si="34"/>
        <v>0</v>
      </c>
      <c r="M51" s="2">
        <f t="shared" si="34"/>
        <v>0</v>
      </c>
      <c r="N51" s="2">
        <f t="shared" si="34"/>
        <v>0</v>
      </c>
      <c r="O51" s="2">
        <f t="shared" si="34"/>
        <v>0</v>
      </c>
    </row>
    <row r="52" spans="1:16" ht="15" customHeight="1" x14ac:dyDescent="0.25">
      <c r="A52" s="742"/>
      <c r="B52" s="6" t="str">
        <f t="shared" si="21"/>
        <v xml:space="preserve"> 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6" ht="15" customHeight="1" thickBot="1" x14ac:dyDescent="0.3">
      <c r="A53" s="743"/>
      <c r="B53" s="133" t="str">
        <f t="shared" si="21"/>
        <v>Monthly kWh</v>
      </c>
      <c r="C53" s="154">
        <f>SUM(C39:C52)</f>
        <v>0</v>
      </c>
      <c r="D53" s="154">
        <f t="shared" ref="D53:O53" si="35">SUM(D39:D52)</f>
        <v>0</v>
      </c>
      <c r="E53" s="154">
        <f t="shared" si="35"/>
        <v>0</v>
      </c>
      <c r="F53" s="154">
        <f t="shared" si="35"/>
        <v>0</v>
      </c>
      <c r="G53" s="154">
        <f t="shared" si="35"/>
        <v>0</v>
      </c>
      <c r="H53" s="154">
        <f t="shared" si="35"/>
        <v>0</v>
      </c>
      <c r="I53" s="154">
        <f t="shared" si="35"/>
        <v>0</v>
      </c>
      <c r="J53" s="154">
        <f t="shared" si="35"/>
        <v>0</v>
      </c>
      <c r="K53" s="154">
        <f t="shared" si="35"/>
        <v>0</v>
      </c>
      <c r="L53" s="154">
        <f t="shared" si="35"/>
        <v>0</v>
      </c>
      <c r="M53" s="154">
        <f t="shared" si="35"/>
        <v>0</v>
      </c>
      <c r="N53" s="154">
        <f t="shared" si="35"/>
        <v>0</v>
      </c>
      <c r="O53" s="154">
        <f t="shared" si="35"/>
        <v>0</v>
      </c>
    </row>
    <row r="54" spans="1:16" x14ac:dyDescent="0.25">
      <c r="A54" s="301"/>
      <c r="B54" s="294"/>
      <c r="C54" s="295"/>
      <c r="D54" s="294"/>
      <c r="E54" s="295"/>
      <c r="F54" s="294"/>
      <c r="G54" s="294"/>
      <c r="H54" s="295"/>
      <c r="I54" s="294"/>
      <c r="J54" s="294"/>
      <c r="K54" s="295"/>
      <c r="L54" s="294"/>
      <c r="M54" s="294"/>
      <c r="N54" s="295"/>
      <c r="O54" s="294"/>
    </row>
    <row r="55" spans="1:16" ht="15.75" thickBot="1" x14ac:dyDescent="0.3">
      <c r="A55" s="291" t="s">
        <v>216</v>
      </c>
      <c r="B55" s="289"/>
      <c r="C55" s="289"/>
      <c r="D55" s="289"/>
      <c r="E55" s="289"/>
      <c r="F55" s="289"/>
      <c r="G55" s="289"/>
      <c r="H55" s="301"/>
      <c r="I55" s="301"/>
      <c r="J55" s="301"/>
      <c r="K55" s="301"/>
      <c r="L55" s="301"/>
      <c r="M55" s="301"/>
      <c r="N55" s="301"/>
      <c r="O55" s="301"/>
      <c r="P55" s="134"/>
    </row>
    <row r="56" spans="1:16" ht="16.5" thickBot="1" x14ac:dyDescent="0.3">
      <c r="A56" s="750" t="s">
        <v>217</v>
      </c>
      <c r="B56" s="306" t="s">
        <v>10</v>
      </c>
      <c r="C56" s="100">
        <f>C$2</f>
        <v>46023</v>
      </c>
      <c r="D56" s="100">
        <f t="shared" ref="D56:O56" si="36">D$2</f>
        <v>46054</v>
      </c>
      <c r="E56" s="100">
        <f t="shared" si="36"/>
        <v>46082</v>
      </c>
      <c r="F56" s="100">
        <f t="shared" si="36"/>
        <v>46113</v>
      </c>
      <c r="G56" s="100">
        <f t="shared" si="36"/>
        <v>46143</v>
      </c>
      <c r="H56" s="100">
        <f t="shared" si="36"/>
        <v>46174</v>
      </c>
      <c r="I56" s="100">
        <f t="shared" si="36"/>
        <v>46204</v>
      </c>
      <c r="J56" s="100">
        <f t="shared" si="36"/>
        <v>46235</v>
      </c>
      <c r="K56" s="100">
        <f t="shared" si="36"/>
        <v>46266</v>
      </c>
      <c r="L56" s="100">
        <f t="shared" si="36"/>
        <v>46296</v>
      </c>
      <c r="M56" s="100">
        <f t="shared" si="36"/>
        <v>46327</v>
      </c>
      <c r="N56" s="100">
        <f t="shared" si="36"/>
        <v>46357</v>
      </c>
      <c r="O56" s="100">
        <f t="shared" si="36"/>
        <v>46388</v>
      </c>
    </row>
    <row r="57" spans="1:16" ht="15" customHeight="1" x14ac:dyDescent="0.25">
      <c r="A57" s="751"/>
      <c r="B57" s="305" t="str">
        <f t="shared" ref="B57:B71" si="37">B39</f>
        <v>Air Comp</v>
      </c>
      <c r="C57" s="2">
        <f>(C3*0.5)-C39</f>
        <v>0</v>
      </c>
      <c r="D57" s="2">
        <f>(D3*0.5)+C21-D39</f>
        <v>0</v>
      </c>
      <c r="E57" s="2">
        <f t="shared" ref="E57:O57" si="38">(E3*0.5)+D21-E39</f>
        <v>0</v>
      </c>
      <c r="F57" s="2">
        <f t="shared" si="38"/>
        <v>0</v>
      </c>
      <c r="G57" s="2">
        <f t="shared" si="38"/>
        <v>0</v>
      </c>
      <c r="H57" s="2">
        <f t="shared" si="38"/>
        <v>0</v>
      </c>
      <c r="I57" s="2">
        <f t="shared" si="38"/>
        <v>0</v>
      </c>
      <c r="J57" s="2">
        <f t="shared" si="38"/>
        <v>0</v>
      </c>
      <c r="K57" s="2">
        <f t="shared" si="38"/>
        <v>0</v>
      </c>
      <c r="L57" s="2">
        <f t="shared" si="38"/>
        <v>0</v>
      </c>
      <c r="M57" s="2">
        <f t="shared" si="38"/>
        <v>0</v>
      </c>
      <c r="N57" s="2">
        <f t="shared" si="38"/>
        <v>0</v>
      </c>
      <c r="O57" s="2">
        <f t="shared" si="38"/>
        <v>0</v>
      </c>
    </row>
    <row r="58" spans="1:16" x14ac:dyDescent="0.25">
      <c r="A58" s="751"/>
      <c r="B58" s="7" t="str">
        <f t="shared" si="37"/>
        <v>Building Shell</v>
      </c>
      <c r="C58" s="2">
        <f t="shared" ref="C58:C69" si="39">(C4*0.5)-C40</f>
        <v>0</v>
      </c>
      <c r="D58" s="2">
        <f t="shared" ref="D58:O58" si="40">(D4*0.5)+C22-D40</f>
        <v>0</v>
      </c>
      <c r="E58" s="2">
        <f t="shared" si="40"/>
        <v>0</v>
      </c>
      <c r="F58" s="2">
        <f t="shared" si="40"/>
        <v>0</v>
      </c>
      <c r="G58" s="2">
        <f t="shared" si="40"/>
        <v>0</v>
      </c>
      <c r="H58" s="2">
        <f t="shared" si="40"/>
        <v>0</v>
      </c>
      <c r="I58" s="2">
        <f t="shared" si="40"/>
        <v>0</v>
      </c>
      <c r="J58" s="2">
        <f t="shared" si="40"/>
        <v>0</v>
      </c>
      <c r="K58" s="2">
        <f t="shared" si="40"/>
        <v>0</v>
      </c>
      <c r="L58" s="2">
        <f t="shared" si="40"/>
        <v>0</v>
      </c>
      <c r="M58" s="2">
        <f t="shared" si="40"/>
        <v>0</v>
      </c>
      <c r="N58" s="2">
        <f t="shared" si="40"/>
        <v>0</v>
      </c>
      <c r="O58" s="2">
        <f t="shared" si="40"/>
        <v>0</v>
      </c>
    </row>
    <row r="59" spans="1:16" x14ac:dyDescent="0.25">
      <c r="A59" s="751"/>
      <c r="B59" s="6" t="str">
        <f t="shared" si="37"/>
        <v>Cooking</v>
      </c>
      <c r="C59" s="2">
        <f t="shared" si="39"/>
        <v>0</v>
      </c>
      <c r="D59" s="2">
        <f t="shared" ref="D59:O59" si="41">(D5*0.5)+C23-D41</f>
        <v>0</v>
      </c>
      <c r="E59" s="2">
        <f t="shared" si="41"/>
        <v>22206.295730281468</v>
      </c>
      <c r="F59" s="2">
        <f t="shared" si="41"/>
        <v>44412.591460562937</v>
      </c>
      <c r="G59" s="2">
        <f t="shared" si="41"/>
        <v>44412.591460562937</v>
      </c>
      <c r="H59" s="2">
        <f t="shared" si="41"/>
        <v>44412.591460562937</v>
      </c>
      <c r="I59" s="2">
        <f t="shared" si="41"/>
        <v>44412.591460562937</v>
      </c>
      <c r="J59" s="2">
        <f t="shared" si="41"/>
        <v>44412.591460562937</v>
      </c>
      <c r="K59" s="2">
        <f t="shared" si="41"/>
        <v>44412.591460562937</v>
      </c>
      <c r="L59" s="2">
        <f t="shared" si="41"/>
        <v>44412.591460562937</v>
      </c>
      <c r="M59" s="2">
        <f t="shared" si="41"/>
        <v>45293.755774283898</v>
      </c>
      <c r="N59" s="2">
        <f t="shared" si="41"/>
        <v>57127.8980213959</v>
      </c>
      <c r="O59" s="2">
        <f t="shared" si="41"/>
        <v>68080.875954786956</v>
      </c>
    </row>
    <row r="60" spans="1:16" x14ac:dyDescent="0.25">
      <c r="A60" s="751"/>
      <c r="B60" s="6" t="str">
        <f t="shared" si="37"/>
        <v>Cooling</v>
      </c>
      <c r="C60" s="2">
        <f t="shared" si="39"/>
        <v>0</v>
      </c>
      <c r="D60" s="2">
        <f t="shared" ref="D60:O60" si="42">(D6*0.5)+C24-D42</f>
        <v>0</v>
      </c>
      <c r="E60" s="2">
        <f t="shared" si="42"/>
        <v>12564.123182873393</v>
      </c>
      <c r="F60" s="2">
        <f t="shared" si="42"/>
        <v>26069.381665490368</v>
      </c>
      <c r="G60" s="2">
        <f t="shared" si="42"/>
        <v>27495.965531651229</v>
      </c>
      <c r="H60" s="2">
        <f t="shared" si="42"/>
        <v>33993.304382445996</v>
      </c>
      <c r="I60" s="2">
        <f t="shared" si="42"/>
        <v>40490.643233240771</v>
      </c>
      <c r="J60" s="2">
        <f t="shared" si="42"/>
        <v>121373.38496348774</v>
      </c>
      <c r="K60" s="2">
        <f t="shared" si="42"/>
        <v>266870.38908238459</v>
      </c>
      <c r="L60" s="2">
        <f t="shared" si="42"/>
        <v>438242.99226464605</v>
      </c>
      <c r="M60" s="2">
        <f t="shared" si="42"/>
        <v>555319.30644695123</v>
      </c>
      <c r="N60" s="2">
        <f t="shared" si="42"/>
        <v>700410.55694536958</v>
      </c>
      <c r="O60" s="2">
        <f t="shared" si="42"/>
        <v>834698.38548867707</v>
      </c>
    </row>
    <row r="61" spans="1:16" x14ac:dyDescent="0.25">
      <c r="A61" s="751"/>
      <c r="B61" s="7" t="str">
        <f t="shared" si="37"/>
        <v>Ext Lighting</v>
      </c>
      <c r="C61" s="2">
        <f t="shared" si="39"/>
        <v>0</v>
      </c>
      <c r="D61" s="2">
        <f t="shared" ref="D61:O61" si="43">(D7*0.5)+C25-D43</f>
        <v>0</v>
      </c>
      <c r="E61" s="2">
        <f t="shared" si="43"/>
        <v>0</v>
      </c>
      <c r="F61" s="2">
        <f t="shared" si="43"/>
        <v>0</v>
      </c>
      <c r="G61" s="2">
        <f t="shared" si="43"/>
        <v>0</v>
      </c>
      <c r="H61" s="2">
        <f t="shared" si="43"/>
        <v>0</v>
      </c>
      <c r="I61" s="2">
        <f t="shared" si="43"/>
        <v>0</v>
      </c>
      <c r="J61" s="2">
        <f t="shared" si="43"/>
        <v>0</v>
      </c>
      <c r="K61" s="2">
        <f t="shared" si="43"/>
        <v>0</v>
      </c>
      <c r="L61" s="2">
        <f t="shared" si="43"/>
        <v>0</v>
      </c>
      <c r="M61" s="2">
        <f t="shared" si="43"/>
        <v>0</v>
      </c>
      <c r="N61" s="2">
        <f t="shared" si="43"/>
        <v>0</v>
      </c>
      <c r="O61" s="2">
        <f t="shared" si="43"/>
        <v>0</v>
      </c>
    </row>
    <row r="62" spans="1:16" x14ac:dyDescent="0.25">
      <c r="A62" s="751"/>
      <c r="B62" s="6" t="str">
        <f t="shared" si="37"/>
        <v>Heating</v>
      </c>
      <c r="C62" s="2">
        <f t="shared" si="39"/>
        <v>0</v>
      </c>
      <c r="D62" s="2">
        <f t="shared" ref="D62:O62" si="44">(D8*0.5)+C26-D44</f>
        <v>0</v>
      </c>
      <c r="E62" s="2">
        <f t="shared" si="44"/>
        <v>0</v>
      </c>
      <c r="F62" s="2">
        <f t="shared" si="44"/>
        <v>0</v>
      </c>
      <c r="G62" s="2">
        <f t="shared" si="44"/>
        <v>0</v>
      </c>
      <c r="H62" s="2">
        <f t="shared" si="44"/>
        <v>0</v>
      </c>
      <c r="I62" s="2">
        <f t="shared" si="44"/>
        <v>0</v>
      </c>
      <c r="J62" s="2">
        <f t="shared" si="44"/>
        <v>0</v>
      </c>
      <c r="K62" s="2">
        <f t="shared" si="44"/>
        <v>0</v>
      </c>
      <c r="L62" s="2">
        <f t="shared" si="44"/>
        <v>0</v>
      </c>
      <c r="M62" s="2">
        <f t="shared" si="44"/>
        <v>0</v>
      </c>
      <c r="N62" s="2">
        <f t="shared" si="44"/>
        <v>0</v>
      </c>
      <c r="O62" s="2">
        <f t="shared" si="44"/>
        <v>0</v>
      </c>
    </row>
    <row r="63" spans="1:16" x14ac:dyDescent="0.25">
      <c r="A63" s="751"/>
      <c r="B63" s="6" t="str">
        <f t="shared" si="37"/>
        <v>HVAC</v>
      </c>
      <c r="C63" s="2">
        <f t="shared" si="39"/>
        <v>0</v>
      </c>
      <c r="D63" s="2">
        <f t="shared" ref="D63:O63" si="45">(D9*0.5)+C27-D45</f>
        <v>0</v>
      </c>
      <c r="E63" s="2">
        <f t="shared" si="45"/>
        <v>0</v>
      </c>
      <c r="F63" s="2">
        <f t="shared" si="45"/>
        <v>55545.501158794643</v>
      </c>
      <c r="G63" s="2">
        <f t="shared" si="45"/>
        <v>116614.79853927474</v>
      </c>
      <c r="H63" s="2">
        <f t="shared" si="45"/>
        <v>122138.5947609602</v>
      </c>
      <c r="I63" s="2">
        <f t="shared" si="45"/>
        <v>158741.0198443819</v>
      </c>
      <c r="J63" s="2">
        <f t="shared" si="45"/>
        <v>213278.58692249545</v>
      </c>
      <c r="K63" s="2">
        <f t="shared" si="45"/>
        <v>443430.81045943784</v>
      </c>
      <c r="L63" s="2">
        <f t="shared" si="45"/>
        <v>655647.89200168836</v>
      </c>
      <c r="M63" s="2">
        <f t="shared" si="45"/>
        <v>668656.21927552624</v>
      </c>
      <c r="N63" s="2">
        <f t="shared" si="45"/>
        <v>843359.61222788075</v>
      </c>
      <c r="O63" s="2">
        <f t="shared" si="45"/>
        <v>1005054.6779063975</v>
      </c>
    </row>
    <row r="64" spans="1:16" x14ac:dyDescent="0.25">
      <c r="A64" s="751"/>
      <c r="B64" s="6" t="str">
        <f t="shared" si="37"/>
        <v>Lighting</v>
      </c>
      <c r="C64" s="2">
        <f t="shared" si="39"/>
        <v>0</v>
      </c>
      <c r="D64" s="2">
        <f t="shared" ref="D64:O64" si="46">(D10*0.5)+C28-D46</f>
        <v>0</v>
      </c>
      <c r="E64" s="2">
        <f t="shared" si="46"/>
        <v>0</v>
      </c>
      <c r="F64" s="2">
        <f t="shared" si="46"/>
        <v>0</v>
      </c>
      <c r="G64" s="2">
        <f t="shared" si="46"/>
        <v>0</v>
      </c>
      <c r="H64" s="2">
        <f t="shared" si="46"/>
        <v>0</v>
      </c>
      <c r="I64" s="2">
        <f t="shared" si="46"/>
        <v>0</v>
      </c>
      <c r="J64" s="2">
        <f t="shared" si="46"/>
        <v>0</v>
      </c>
      <c r="K64" s="2">
        <f t="shared" si="46"/>
        <v>0</v>
      </c>
      <c r="L64" s="2">
        <f t="shared" si="46"/>
        <v>0</v>
      </c>
      <c r="M64" s="2">
        <f t="shared" si="46"/>
        <v>0</v>
      </c>
      <c r="N64" s="2">
        <f t="shared" si="46"/>
        <v>0</v>
      </c>
      <c r="O64" s="2">
        <f t="shared" si="46"/>
        <v>0</v>
      </c>
    </row>
    <row r="65" spans="1:23" x14ac:dyDescent="0.25">
      <c r="A65" s="751"/>
      <c r="B65" s="6" t="str">
        <f t="shared" si="37"/>
        <v>Miscellaneous</v>
      </c>
      <c r="C65" s="2">
        <f t="shared" si="39"/>
        <v>0</v>
      </c>
      <c r="D65" s="2">
        <f t="shared" ref="D65:O65" si="47">(D11*0.5)+C29-D47</f>
        <v>0</v>
      </c>
      <c r="E65" s="2">
        <f t="shared" si="47"/>
        <v>0</v>
      </c>
      <c r="F65" s="2">
        <f t="shared" si="47"/>
        <v>0</v>
      </c>
      <c r="G65" s="2">
        <f t="shared" si="47"/>
        <v>0</v>
      </c>
      <c r="H65" s="2">
        <f t="shared" si="47"/>
        <v>0</v>
      </c>
      <c r="I65" s="2">
        <f t="shared" si="47"/>
        <v>0</v>
      </c>
      <c r="J65" s="2">
        <f t="shared" si="47"/>
        <v>0</v>
      </c>
      <c r="K65" s="2">
        <f t="shared" si="47"/>
        <v>0</v>
      </c>
      <c r="L65" s="2">
        <f t="shared" si="47"/>
        <v>0</v>
      </c>
      <c r="M65" s="2">
        <f t="shared" si="47"/>
        <v>0</v>
      </c>
      <c r="N65" s="2">
        <f t="shared" si="47"/>
        <v>0</v>
      </c>
      <c r="O65" s="2">
        <f t="shared" si="47"/>
        <v>0</v>
      </c>
    </row>
    <row r="66" spans="1:23" ht="15" customHeight="1" x14ac:dyDescent="0.25">
      <c r="A66" s="751"/>
      <c r="B66" s="6" t="str">
        <f t="shared" si="37"/>
        <v>Motors</v>
      </c>
      <c r="C66" s="2">
        <f t="shared" si="39"/>
        <v>0</v>
      </c>
      <c r="D66" s="2">
        <f t="shared" ref="D66:O66" si="48">(D12*0.5)+C30-D48</f>
        <v>0</v>
      </c>
      <c r="E66" s="2">
        <f t="shared" si="48"/>
        <v>0</v>
      </c>
      <c r="F66" s="2">
        <f t="shared" si="48"/>
        <v>0</v>
      </c>
      <c r="G66" s="2">
        <f t="shared" si="48"/>
        <v>0</v>
      </c>
      <c r="H66" s="2">
        <f t="shared" si="48"/>
        <v>0</v>
      </c>
      <c r="I66" s="2">
        <f t="shared" si="48"/>
        <v>84834.451790660096</v>
      </c>
      <c r="J66" s="2">
        <f t="shared" si="48"/>
        <v>169668.90358132019</v>
      </c>
      <c r="K66" s="2">
        <f t="shared" si="48"/>
        <v>169668.90358132019</v>
      </c>
      <c r="L66" s="2">
        <f t="shared" si="48"/>
        <v>169668.90358132019</v>
      </c>
      <c r="M66" s="2">
        <f t="shared" si="48"/>
        <v>173035.20530043467</v>
      </c>
      <c r="N66" s="2">
        <f t="shared" si="48"/>
        <v>218245.04048142873</v>
      </c>
      <c r="O66" s="2">
        <f t="shared" si="48"/>
        <v>260088.57394330832</v>
      </c>
    </row>
    <row r="67" spans="1:23" x14ac:dyDescent="0.25">
      <c r="A67" s="751"/>
      <c r="B67" s="6" t="str">
        <f t="shared" si="37"/>
        <v>Process</v>
      </c>
      <c r="C67" s="2">
        <f t="shared" si="39"/>
        <v>0</v>
      </c>
      <c r="D67" s="2">
        <f t="shared" ref="D67:O67" si="49">(D13*0.5)+C31-D49</f>
        <v>0</v>
      </c>
      <c r="E67" s="2">
        <f t="shared" si="49"/>
        <v>0</v>
      </c>
      <c r="F67" s="2">
        <f t="shared" si="49"/>
        <v>0</v>
      </c>
      <c r="G67" s="2">
        <f t="shared" si="49"/>
        <v>0</v>
      </c>
      <c r="H67" s="2">
        <f t="shared" si="49"/>
        <v>0</v>
      </c>
      <c r="I67" s="2">
        <f t="shared" si="49"/>
        <v>95717.362090927607</v>
      </c>
      <c r="J67" s="2">
        <f t="shared" si="49"/>
        <v>191434.72418185521</v>
      </c>
      <c r="K67" s="2">
        <f t="shared" si="49"/>
        <v>191434.72418185521</v>
      </c>
      <c r="L67" s="2">
        <f t="shared" si="49"/>
        <v>191434.72418185521</v>
      </c>
      <c r="M67" s="2">
        <f t="shared" si="49"/>
        <v>195232.86884778523</v>
      </c>
      <c r="N67" s="2">
        <f t="shared" si="49"/>
        <v>246242.40651496669</v>
      </c>
      <c r="O67" s="2">
        <f t="shared" si="49"/>
        <v>293453.79951621813</v>
      </c>
    </row>
    <row r="68" spans="1:23" x14ac:dyDescent="0.25">
      <c r="A68" s="751"/>
      <c r="B68" s="6" t="str">
        <f t="shared" si="37"/>
        <v>Refrigeration</v>
      </c>
      <c r="C68" s="2">
        <f t="shared" si="39"/>
        <v>0</v>
      </c>
      <c r="D68" s="2">
        <f t="shared" ref="D68:O68" si="50">(D14*0.5)+C32-D50</f>
        <v>0</v>
      </c>
      <c r="E68" s="2">
        <f t="shared" si="50"/>
        <v>91019.622081033944</v>
      </c>
      <c r="F68" s="2">
        <f t="shared" si="50"/>
        <v>182039.24416206789</v>
      </c>
      <c r="G68" s="2">
        <f t="shared" si="50"/>
        <v>182039.24416206789</v>
      </c>
      <c r="H68" s="2">
        <f t="shared" si="50"/>
        <v>182039.24416206789</v>
      </c>
      <c r="I68" s="2">
        <f t="shared" si="50"/>
        <v>182039.24416206789</v>
      </c>
      <c r="J68" s="2">
        <f t="shared" si="50"/>
        <v>182039.24416206789</v>
      </c>
      <c r="K68" s="2">
        <f t="shared" si="50"/>
        <v>182039.24416206789</v>
      </c>
      <c r="L68" s="2">
        <f t="shared" si="50"/>
        <v>182039.24416206789</v>
      </c>
      <c r="M68" s="2">
        <f t="shared" si="50"/>
        <v>185650.97859091306</v>
      </c>
      <c r="N68" s="2">
        <f t="shared" si="50"/>
        <v>234157.00445260145</v>
      </c>
      <c r="O68" s="2">
        <f t="shared" si="50"/>
        <v>279051.29588544468</v>
      </c>
    </row>
    <row r="69" spans="1:23" x14ac:dyDescent="0.25">
      <c r="A69" s="751"/>
      <c r="B69" s="6" t="str">
        <f t="shared" si="37"/>
        <v>Water Heating</v>
      </c>
      <c r="C69" s="2">
        <f t="shared" si="39"/>
        <v>0</v>
      </c>
      <c r="D69" s="2">
        <f t="shared" ref="D69:O69" si="51">(D15*0.5)+C33-D51</f>
        <v>0</v>
      </c>
      <c r="E69" s="2">
        <f t="shared" si="51"/>
        <v>0</v>
      </c>
      <c r="F69" s="2">
        <f t="shared" si="51"/>
        <v>0</v>
      </c>
      <c r="G69" s="2">
        <f t="shared" si="51"/>
        <v>0</v>
      </c>
      <c r="H69" s="2">
        <f t="shared" si="51"/>
        <v>0</v>
      </c>
      <c r="I69" s="2">
        <f t="shared" si="51"/>
        <v>0</v>
      </c>
      <c r="J69" s="2">
        <f t="shared" si="51"/>
        <v>0</v>
      </c>
      <c r="K69" s="2">
        <f t="shared" si="51"/>
        <v>0</v>
      </c>
      <c r="L69" s="2">
        <f t="shared" si="51"/>
        <v>0</v>
      </c>
      <c r="M69" s="2">
        <f t="shared" si="51"/>
        <v>0</v>
      </c>
      <c r="N69" s="2">
        <f t="shared" si="51"/>
        <v>0</v>
      </c>
      <c r="O69" s="2">
        <f t="shared" si="51"/>
        <v>0</v>
      </c>
    </row>
    <row r="70" spans="1:23" ht="15" customHeight="1" x14ac:dyDescent="0.25">
      <c r="A70" s="751"/>
      <c r="B70" s="6" t="str">
        <f t="shared" si="37"/>
        <v xml:space="preserve"> 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23" ht="15" customHeight="1" thickBot="1" x14ac:dyDescent="0.3">
      <c r="A71" s="752"/>
      <c r="B71" s="133" t="str">
        <f t="shared" si="37"/>
        <v>Monthly kWh</v>
      </c>
      <c r="C71" s="154">
        <f>SUM(C57:C70)</f>
        <v>0</v>
      </c>
      <c r="D71" s="154">
        <f t="shared" ref="D71:O71" si="52">SUM(D57:D70)</f>
        <v>0</v>
      </c>
      <c r="E71" s="154">
        <f t="shared" si="52"/>
        <v>125790.04099418881</v>
      </c>
      <c r="F71" s="154">
        <f t="shared" si="52"/>
        <v>308066.71844691585</v>
      </c>
      <c r="G71" s="154">
        <f t="shared" si="52"/>
        <v>370562.59969355678</v>
      </c>
      <c r="H71" s="154">
        <f t="shared" si="52"/>
        <v>382583.73476603703</v>
      </c>
      <c r="I71" s="154">
        <f t="shared" si="52"/>
        <v>606235.31258184114</v>
      </c>
      <c r="J71" s="154">
        <f t="shared" si="52"/>
        <v>922207.43527178944</v>
      </c>
      <c r="K71" s="154">
        <f t="shared" si="52"/>
        <v>1297856.6629276285</v>
      </c>
      <c r="L71" s="154">
        <f t="shared" si="52"/>
        <v>1681446.3476521405</v>
      </c>
      <c r="M71" s="154">
        <f t="shared" si="52"/>
        <v>1823188.3342358945</v>
      </c>
      <c r="N71" s="154">
        <f t="shared" si="52"/>
        <v>2299542.5186436428</v>
      </c>
      <c r="O71" s="154">
        <f t="shared" si="52"/>
        <v>2740427.6086948328</v>
      </c>
    </row>
    <row r="72" spans="1:23" x14ac:dyDescent="0.25">
      <c r="A72" s="301"/>
      <c r="B72" s="294"/>
      <c r="C72" s="295"/>
      <c r="D72" s="294"/>
      <c r="E72" s="295"/>
      <c r="F72" s="294"/>
      <c r="G72" s="294"/>
      <c r="H72" s="295"/>
      <c r="I72" s="294"/>
      <c r="J72" s="294"/>
      <c r="K72" s="295"/>
      <c r="L72" s="294"/>
      <c r="M72" s="294"/>
      <c r="N72" s="295"/>
      <c r="O72" s="294"/>
    </row>
    <row r="73" spans="1:23" ht="15.75" thickBot="1" x14ac:dyDescent="0.3">
      <c r="B73" s="304"/>
      <c r="C73" s="301"/>
      <c r="D73" s="301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134"/>
    </row>
    <row r="74" spans="1:23" ht="16.5" thickBot="1" x14ac:dyDescent="0.3">
      <c r="A74" s="747" t="s">
        <v>12</v>
      </c>
      <c r="B74" s="327" t="s">
        <v>147</v>
      </c>
      <c r="C74" s="100">
        <f>C$2</f>
        <v>46023</v>
      </c>
      <c r="D74" s="100">
        <f t="shared" ref="D74:O74" si="53">D$2</f>
        <v>46054</v>
      </c>
      <c r="E74" s="100">
        <f t="shared" si="53"/>
        <v>46082</v>
      </c>
      <c r="F74" s="100">
        <f t="shared" si="53"/>
        <v>46113</v>
      </c>
      <c r="G74" s="100">
        <f t="shared" si="53"/>
        <v>46143</v>
      </c>
      <c r="H74" s="100">
        <f t="shared" si="53"/>
        <v>46174</v>
      </c>
      <c r="I74" s="100">
        <f t="shared" si="53"/>
        <v>46204</v>
      </c>
      <c r="J74" s="100">
        <f t="shared" si="53"/>
        <v>46235</v>
      </c>
      <c r="K74" s="100">
        <f t="shared" si="53"/>
        <v>46266</v>
      </c>
      <c r="L74" s="100">
        <f t="shared" si="53"/>
        <v>46296</v>
      </c>
      <c r="M74" s="100">
        <f t="shared" si="53"/>
        <v>46327</v>
      </c>
      <c r="N74" s="100">
        <f t="shared" si="53"/>
        <v>46357</v>
      </c>
      <c r="O74" s="100">
        <f t="shared" si="53"/>
        <v>46388</v>
      </c>
      <c r="Q74" s="135" t="s">
        <v>226</v>
      </c>
    </row>
    <row r="75" spans="1:23" ht="15.75" customHeight="1" x14ac:dyDescent="0.25">
      <c r="A75" s="748"/>
      <c r="B75" s="310" t="str">
        <f t="shared" ref="B75:B87" si="54">B98</f>
        <v>Air Comp</v>
      </c>
      <c r="C75" s="473">
        <v>8.5109000000000004E-2</v>
      </c>
      <c r="D75" s="473">
        <v>7.7715000000000006E-2</v>
      </c>
      <c r="E75" s="473">
        <v>8.6136000000000004E-2</v>
      </c>
      <c r="F75" s="473">
        <v>7.9796000000000006E-2</v>
      </c>
      <c r="G75" s="473">
        <v>8.5334999999999994E-2</v>
      </c>
      <c r="H75" s="473">
        <v>8.1994999999999998E-2</v>
      </c>
      <c r="I75" s="473">
        <v>8.4098999999999993E-2</v>
      </c>
      <c r="J75" s="473">
        <v>8.4198999999999996E-2</v>
      </c>
      <c r="K75" s="473">
        <v>8.2512000000000002E-2</v>
      </c>
      <c r="L75" s="473">
        <v>8.5277000000000006E-2</v>
      </c>
      <c r="M75" s="473">
        <v>8.2588999999999996E-2</v>
      </c>
      <c r="N75" s="473">
        <v>8.5237999999999994E-2</v>
      </c>
      <c r="O75" s="197">
        <f>C75</f>
        <v>8.5109000000000004E-2</v>
      </c>
      <c r="Q75" s="342">
        <f t="shared" ref="Q75:Q87" si="55">SUM(C75:N75)</f>
        <v>1.0000000000000002</v>
      </c>
      <c r="R75" s="342"/>
      <c r="S75" s="342"/>
      <c r="T75" s="342"/>
      <c r="U75" s="342"/>
      <c r="V75" s="342"/>
      <c r="W75" s="342"/>
    </row>
    <row r="76" spans="1:23" ht="15.75" x14ac:dyDescent="0.25">
      <c r="A76" s="748"/>
      <c r="B76" s="8" t="str">
        <f t="shared" si="54"/>
        <v>Building Shell</v>
      </c>
      <c r="C76" s="473">
        <v>0.107824</v>
      </c>
      <c r="D76" s="473">
        <v>9.1051999999999994E-2</v>
      </c>
      <c r="E76" s="473">
        <v>7.1135000000000004E-2</v>
      </c>
      <c r="F76" s="473">
        <v>4.1179E-2</v>
      </c>
      <c r="G76" s="473">
        <v>4.4423999999999998E-2</v>
      </c>
      <c r="H76" s="473">
        <v>0.106128</v>
      </c>
      <c r="I76" s="473">
        <v>0.14288100000000001</v>
      </c>
      <c r="J76" s="473">
        <v>0.133494</v>
      </c>
      <c r="K76" s="473">
        <v>5.781E-2</v>
      </c>
      <c r="L76" s="473">
        <v>3.8018000000000003E-2</v>
      </c>
      <c r="M76" s="473">
        <v>6.2103999999999999E-2</v>
      </c>
      <c r="N76" s="473">
        <v>0.103951</v>
      </c>
      <c r="O76" s="197">
        <f t="shared" ref="O76:O87" si="56">C76</f>
        <v>0.107824</v>
      </c>
      <c r="Q76" s="342">
        <f t="shared" si="55"/>
        <v>1</v>
      </c>
      <c r="R76" s="342"/>
      <c r="S76" s="342"/>
      <c r="T76" s="342"/>
      <c r="U76" s="342"/>
      <c r="V76" s="342"/>
      <c r="W76" s="342"/>
    </row>
    <row r="77" spans="1:23" ht="15.75" x14ac:dyDescent="0.25">
      <c r="A77" s="748"/>
      <c r="B77" s="8" t="str">
        <f t="shared" si="54"/>
        <v>Cooking</v>
      </c>
      <c r="C77" s="473">
        <v>8.6096000000000006E-2</v>
      </c>
      <c r="D77" s="473">
        <v>7.8608999999999998E-2</v>
      </c>
      <c r="E77" s="473">
        <v>8.1547999999999995E-2</v>
      </c>
      <c r="F77" s="473">
        <v>7.2947999999999999E-2</v>
      </c>
      <c r="G77" s="473">
        <v>8.6277000000000006E-2</v>
      </c>
      <c r="H77" s="473">
        <v>8.3294000000000007E-2</v>
      </c>
      <c r="I77" s="473">
        <v>8.5859000000000005E-2</v>
      </c>
      <c r="J77" s="473">
        <v>8.5885000000000003E-2</v>
      </c>
      <c r="K77" s="473">
        <v>8.3474999999999994E-2</v>
      </c>
      <c r="L77" s="473">
        <v>8.6262000000000005E-2</v>
      </c>
      <c r="M77" s="473">
        <v>8.3496000000000001E-2</v>
      </c>
      <c r="N77" s="473">
        <v>8.6250999999999994E-2</v>
      </c>
      <c r="O77" s="197">
        <f t="shared" si="56"/>
        <v>8.6096000000000006E-2</v>
      </c>
      <c r="Q77" s="342">
        <f t="shared" si="55"/>
        <v>0.99999999999999989</v>
      </c>
      <c r="R77" s="342"/>
      <c r="S77" s="342"/>
      <c r="T77" s="342"/>
      <c r="U77" s="342"/>
      <c r="V77" s="342"/>
      <c r="W77" s="342"/>
    </row>
    <row r="78" spans="1:23" ht="15.75" x14ac:dyDescent="0.25">
      <c r="A78" s="748"/>
      <c r="B78" s="8" t="str">
        <f t="shared" si="54"/>
        <v>Cooling</v>
      </c>
      <c r="C78" s="473">
        <v>6.0000000000000002E-6</v>
      </c>
      <c r="D78" s="473">
        <v>2.4699999999999999E-4</v>
      </c>
      <c r="E78" s="473">
        <v>7.2360000000000002E-3</v>
      </c>
      <c r="F78" s="473">
        <v>2.1690999999999998E-2</v>
      </c>
      <c r="G78" s="473">
        <v>6.2979999999999994E-2</v>
      </c>
      <c r="H78" s="473">
        <v>0.21317</v>
      </c>
      <c r="I78" s="473">
        <v>0.29002899999999998</v>
      </c>
      <c r="J78" s="473">
        <v>0.270206</v>
      </c>
      <c r="K78" s="473">
        <v>0.108695</v>
      </c>
      <c r="L78" s="473">
        <v>1.9643000000000001E-2</v>
      </c>
      <c r="M78" s="473">
        <v>6.0299999999999998E-3</v>
      </c>
      <c r="N78" s="473">
        <v>6.7000000000000002E-5</v>
      </c>
      <c r="O78" s="197">
        <f t="shared" si="56"/>
        <v>6.0000000000000002E-6</v>
      </c>
      <c r="Q78" s="342">
        <f t="shared" si="55"/>
        <v>0.99999999999999989</v>
      </c>
      <c r="R78" s="342"/>
      <c r="S78" s="342"/>
      <c r="T78" s="342"/>
      <c r="U78" s="342"/>
      <c r="V78" s="342"/>
      <c r="W78" s="342"/>
    </row>
    <row r="79" spans="1:23" ht="15.75" x14ac:dyDescent="0.25">
      <c r="A79" s="748"/>
      <c r="B79" s="8" t="str">
        <f t="shared" si="54"/>
        <v>Ext Lighting</v>
      </c>
      <c r="C79" s="473">
        <v>0.106265</v>
      </c>
      <c r="D79" s="473">
        <v>8.2161999999999999E-2</v>
      </c>
      <c r="E79" s="473">
        <v>7.0887000000000006E-2</v>
      </c>
      <c r="F79" s="473">
        <v>6.8145999999999998E-2</v>
      </c>
      <c r="G79" s="473">
        <v>8.1852999999999995E-2</v>
      </c>
      <c r="H79" s="473">
        <v>6.7163E-2</v>
      </c>
      <c r="I79" s="473">
        <v>8.6751999999999996E-2</v>
      </c>
      <c r="J79" s="473">
        <v>6.9401000000000004E-2</v>
      </c>
      <c r="K79" s="473">
        <v>8.2907999999999996E-2</v>
      </c>
      <c r="L79" s="473">
        <v>0.100507</v>
      </c>
      <c r="M79" s="473">
        <v>8.7251999999999996E-2</v>
      </c>
      <c r="N79" s="473">
        <v>9.6703999999999998E-2</v>
      </c>
      <c r="O79" s="197">
        <f t="shared" si="56"/>
        <v>0.106265</v>
      </c>
      <c r="Q79" s="342">
        <f t="shared" si="55"/>
        <v>1</v>
      </c>
      <c r="R79" s="342"/>
      <c r="S79" s="342"/>
      <c r="T79" s="342"/>
      <c r="U79" s="342"/>
      <c r="V79" s="342"/>
      <c r="W79" s="342"/>
    </row>
    <row r="80" spans="1:23" ht="15.75" x14ac:dyDescent="0.25">
      <c r="A80" s="748"/>
      <c r="B80" s="8" t="str">
        <f t="shared" si="54"/>
        <v>Heating</v>
      </c>
      <c r="C80" s="473">
        <v>0.210397</v>
      </c>
      <c r="D80" s="473">
        <v>0.17743600000000001</v>
      </c>
      <c r="E80" s="473">
        <v>0.13192400000000001</v>
      </c>
      <c r="F80" s="473">
        <v>5.9718E-2</v>
      </c>
      <c r="G80" s="473">
        <v>2.6769000000000001E-2</v>
      </c>
      <c r="H80" s="473">
        <v>4.2950000000000002E-3</v>
      </c>
      <c r="I80" s="473">
        <v>2.895E-3</v>
      </c>
      <c r="J80" s="473">
        <v>3.4320000000000002E-3</v>
      </c>
      <c r="K80" s="473">
        <v>9.4020000000000006E-3</v>
      </c>
      <c r="L80" s="473">
        <v>5.5496999999999998E-2</v>
      </c>
      <c r="M80" s="473">
        <v>0.115452</v>
      </c>
      <c r="N80" s="473">
        <v>0.20278299999999999</v>
      </c>
      <c r="O80" s="197">
        <f t="shared" si="56"/>
        <v>0.210397</v>
      </c>
      <c r="Q80" s="342">
        <f t="shared" si="55"/>
        <v>1.0000000000000002</v>
      </c>
      <c r="R80" s="342"/>
      <c r="S80" s="342"/>
      <c r="T80" s="342"/>
      <c r="U80" s="342"/>
      <c r="V80" s="342"/>
      <c r="W80" s="342"/>
    </row>
    <row r="81" spans="1:23" ht="15.75" x14ac:dyDescent="0.25">
      <c r="A81" s="748"/>
      <c r="B81" s="8" t="str">
        <f t="shared" si="54"/>
        <v>HVAC</v>
      </c>
      <c r="C81" s="473">
        <v>0.107824</v>
      </c>
      <c r="D81" s="473">
        <v>9.1051999999999994E-2</v>
      </c>
      <c r="E81" s="473">
        <v>7.1135000000000004E-2</v>
      </c>
      <c r="F81" s="473">
        <v>4.1179E-2</v>
      </c>
      <c r="G81" s="473">
        <v>4.4423999999999998E-2</v>
      </c>
      <c r="H81" s="473">
        <v>0.106128</v>
      </c>
      <c r="I81" s="473">
        <v>0.14288100000000001</v>
      </c>
      <c r="J81" s="473">
        <v>0.133494</v>
      </c>
      <c r="K81" s="473">
        <v>5.781E-2</v>
      </c>
      <c r="L81" s="473">
        <v>3.8018000000000003E-2</v>
      </c>
      <c r="M81" s="473">
        <v>6.2103999999999999E-2</v>
      </c>
      <c r="N81" s="473">
        <v>0.103951</v>
      </c>
      <c r="O81" s="197">
        <f t="shared" si="56"/>
        <v>0.107824</v>
      </c>
      <c r="Q81" s="342">
        <f t="shared" si="55"/>
        <v>1</v>
      </c>
      <c r="R81" s="342"/>
      <c r="S81" s="342"/>
      <c r="T81" s="342"/>
      <c r="U81" s="342"/>
      <c r="V81" s="342"/>
      <c r="W81" s="342"/>
    </row>
    <row r="82" spans="1:23" ht="15.75" x14ac:dyDescent="0.25">
      <c r="A82" s="748"/>
      <c r="B82" s="8" t="str">
        <f t="shared" si="54"/>
        <v>Lighting</v>
      </c>
      <c r="C82" s="473">
        <v>9.3563999999999994E-2</v>
      </c>
      <c r="D82" s="473">
        <v>7.2162000000000004E-2</v>
      </c>
      <c r="E82" s="473">
        <v>7.8372999999999998E-2</v>
      </c>
      <c r="F82" s="473">
        <v>7.6534000000000005E-2</v>
      </c>
      <c r="G82" s="473">
        <v>9.4246999999999997E-2</v>
      </c>
      <c r="H82" s="473">
        <v>7.5599E-2</v>
      </c>
      <c r="I82" s="473">
        <v>9.6199999999999994E-2</v>
      </c>
      <c r="J82" s="473">
        <v>7.7077999999999994E-2</v>
      </c>
      <c r="K82" s="473">
        <v>8.1374000000000002E-2</v>
      </c>
      <c r="L82" s="473">
        <v>9.4072000000000003E-2</v>
      </c>
      <c r="M82" s="473">
        <v>7.6706999999999997E-2</v>
      </c>
      <c r="N82" s="473">
        <v>8.4089999999999998E-2</v>
      </c>
      <c r="O82" s="197">
        <f t="shared" si="56"/>
        <v>9.3563999999999994E-2</v>
      </c>
      <c r="Q82" s="342">
        <f t="shared" si="55"/>
        <v>1</v>
      </c>
      <c r="R82" s="342"/>
      <c r="S82" s="342"/>
      <c r="T82" s="342"/>
      <c r="U82" s="342"/>
      <c r="V82" s="342"/>
      <c r="W82" s="342"/>
    </row>
    <row r="83" spans="1:23" ht="15.75" x14ac:dyDescent="0.25">
      <c r="A83" s="748"/>
      <c r="B83" s="8" t="str">
        <f t="shared" si="54"/>
        <v>Miscellaneous</v>
      </c>
      <c r="C83" s="473">
        <v>8.5109000000000004E-2</v>
      </c>
      <c r="D83" s="473">
        <v>7.7715000000000006E-2</v>
      </c>
      <c r="E83" s="473">
        <v>8.6136000000000004E-2</v>
      </c>
      <c r="F83" s="473">
        <v>7.9796000000000006E-2</v>
      </c>
      <c r="G83" s="473">
        <v>8.5334999999999994E-2</v>
      </c>
      <c r="H83" s="473">
        <v>8.1994999999999998E-2</v>
      </c>
      <c r="I83" s="473">
        <v>8.4098999999999993E-2</v>
      </c>
      <c r="J83" s="473">
        <v>8.4198999999999996E-2</v>
      </c>
      <c r="K83" s="473">
        <v>8.2512000000000002E-2</v>
      </c>
      <c r="L83" s="473">
        <v>8.5277000000000006E-2</v>
      </c>
      <c r="M83" s="473">
        <v>8.2588999999999996E-2</v>
      </c>
      <c r="N83" s="473">
        <v>8.5237999999999994E-2</v>
      </c>
      <c r="O83" s="197">
        <f t="shared" si="56"/>
        <v>8.5109000000000004E-2</v>
      </c>
      <c r="Q83" s="342">
        <f t="shared" si="55"/>
        <v>1.0000000000000002</v>
      </c>
      <c r="R83" s="342"/>
      <c r="S83" s="342"/>
      <c r="T83" s="342"/>
      <c r="U83" s="342"/>
      <c r="V83" s="342"/>
      <c r="W83" s="342"/>
    </row>
    <row r="84" spans="1:23" ht="15.75" x14ac:dyDescent="0.25">
      <c r="A84" s="748"/>
      <c r="B84" s="8" t="str">
        <f t="shared" si="54"/>
        <v>Motors</v>
      </c>
      <c r="C84" s="473">
        <v>8.5109000000000004E-2</v>
      </c>
      <c r="D84" s="473">
        <v>7.7715000000000006E-2</v>
      </c>
      <c r="E84" s="473">
        <v>8.6136000000000004E-2</v>
      </c>
      <c r="F84" s="473">
        <v>7.9796000000000006E-2</v>
      </c>
      <c r="G84" s="473">
        <v>8.5334999999999994E-2</v>
      </c>
      <c r="H84" s="473">
        <v>8.1994999999999998E-2</v>
      </c>
      <c r="I84" s="473">
        <v>8.4098999999999993E-2</v>
      </c>
      <c r="J84" s="473">
        <v>8.4198999999999996E-2</v>
      </c>
      <c r="K84" s="473">
        <v>8.2512000000000002E-2</v>
      </c>
      <c r="L84" s="473">
        <v>8.5277000000000006E-2</v>
      </c>
      <c r="M84" s="473">
        <v>8.2588999999999996E-2</v>
      </c>
      <c r="N84" s="473">
        <v>8.5237999999999994E-2</v>
      </c>
      <c r="O84" s="197">
        <f t="shared" si="56"/>
        <v>8.5109000000000004E-2</v>
      </c>
      <c r="Q84" s="342">
        <f t="shared" si="55"/>
        <v>1.0000000000000002</v>
      </c>
      <c r="R84" s="342"/>
      <c r="S84" s="342"/>
      <c r="T84" s="342"/>
      <c r="U84" s="342"/>
      <c r="V84" s="342"/>
      <c r="W84" s="342"/>
    </row>
    <row r="85" spans="1:23" ht="15.75" x14ac:dyDescent="0.25">
      <c r="A85" s="748"/>
      <c r="B85" s="8" t="str">
        <f t="shared" si="54"/>
        <v>Process</v>
      </c>
      <c r="C85" s="473">
        <v>8.5109000000000004E-2</v>
      </c>
      <c r="D85" s="473">
        <v>7.7715000000000006E-2</v>
      </c>
      <c r="E85" s="473">
        <v>8.6136000000000004E-2</v>
      </c>
      <c r="F85" s="473">
        <v>7.9796000000000006E-2</v>
      </c>
      <c r="G85" s="473">
        <v>8.5334999999999994E-2</v>
      </c>
      <c r="H85" s="473">
        <v>8.1994999999999998E-2</v>
      </c>
      <c r="I85" s="473">
        <v>8.4098999999999993E-2</v>
      </c>
      <c r="J85" s="473">
        <v>8.4198999999999996E-2</v>
      </c>
      <c r="K85" s="473">
        <v>8.2512000000000002E-2</v>
      </c>
      <c r="L85" s="473">
        <v>8.5277000000000006E-2</v>
      </c>
      <c r="M85" s="473">
        <v>8.2588999999999996E-2</v>
      </c>
      <c r="N85" s="473">
        <v>8.5237999999999994E-2</v>
      </c>
      <c r="O85" s="197">
        <f t="shared" si="56"/>
        <v>8.5109000000000004E-2</v>
      </c>
      <c r="Q85" s="342">
        <f t="shared" si="55"/>
        <v>1.0000000000000002</v>
      </c>
      <c r="R85" s="342"/>
      <c r="S85" s="342"/>
      <c r="T85" s="342"/>
      <c r="U85" s="342"/>
      <c r="V85" s="342"/>
      <c r="W85" s="342"/>
    </row>
    <row r="86" spans="1:23" ht="15.75" x14ac:dyDescent="0.25">
      <c r="A86" s="748"/>
      <c r="B86" s="8" t="str">
        <f t="shared" si="54"/>
        <v>Refrigeration</v>
      </c>
      <c r="C86" s="473">
        <v>8.3486000000000005E-2</v>
      </c>
      <c r="D86" s="473">
        <v>7.6158000000000003E-2</v>
      </c>
      <c r="E86" s="473">
        <v>8.3346000000000003E-2</v>
      </c>
      <c r="F86" s="473">
        <v>8.0782999999999994E-2</v>
      </c>
      <c r="G86" s="473">
        <v>8.5133E-2</v>
      </c>
      <c r="H86" s="473">
        <v>8.4294999999999995E-2</v>
      </c>
      <c r="I86" s="473">
        <v>8.7456999999999993E-2</v>
      </c>
      <c r="J86" s="473">
        <v>8.7230000000000002E-2</v>
      </c>
      <c r="K86" s="473">
        <v>8.3319000000000004E-2</v>
      </c>
      <c r="L86" s="473">
        <v>8.4562999999999999E-2</v>
      </c>
      <c r="M86" s="473">
        <v>8.1112000000000004E-2</v>
      </c>
      <c r="N86" s="473">
        <v>8.3117999999999997E-2</v>
      </c>
      <c r="O86" s="197">
        <f t="shared" si="56"/>
        <v>8.3486000000000005E-2</v>
      </c>
      <c r="Q86" s="342">
        <f t="shared" si="55"/>
        <v>1</v>
      </c>
      <c r="R86" s="342"/>
      <c r="S86" s="342"/>
      <c r="T86" s="342"/>
      <c r="U86" s="342"/>
      <c r="V86" s="342"/>
      <c r="W86" s="342"/>
    </row>
    <row r="87" spans="1:23" ht="16.5" thickBot="1" x14ac:dyDescent="0.3">
      <c r="A87" s="749"/>
      <c r="B87" s="9" t="str">
        <f t="shared" si="54"/>
        <v>Water Heating</v>
      </c>
      <c r="C87" s="474">
        <v>0.108255</v>
      </c>
      <c r="D87" s="474">
        <v>9.1078000000000006E-2</v>
      </c>
      <c r="E87" s="474">
        <v>8.5239999999999996E-2</v>
      </c>
      <c r="F87" s="474">
        <v>7.2980000000000003E-2</v>
      </c>
      <c r="G87" s="474">
        <v>7.9849000000000003E-2</v>
      </c>
      <c r="H87" s="474">
        <v>7.2720999999999994E-2</v>
      </c>
      <c r="I87" s="474">
        <v>7.4929999999999997E-2</v>
      </c>
      <c r="J87" s="474">
        <v>7.5861999999999999E-2</v>
      </c>
      <c r="K87" s="474">
        <v>7.5733999999999996E-2</v>
      </c>
      <c r="L87" s="474">
        <v>8.2808000000000007E-2</v>
      </c>
      <c r="M87" s="474">
        <v>8.6345000000000005E-2</v>
      </c>
      <c r="N87" s="474">
        <v>9.4198000000000004E-2</v>
      </c>
      <c r="O87" s="198">
        <f t="shared" si="56"/>
        <v>0.108255</v>
      </c>
      <c r="Q87" s="342">
        <f t="shared" si="55"/>
        <v>1</v>
      </c>
      <c r="R87" s="342"/>
      <c r="S87" s="342"/>
      <c r="T87" s="342"/>
      <c r="U87" s="342"/>
      <c r="V87" s="342"/>
      <c r="W87" s="342"/>
    </row>
    <row r="88" spans="1:23" x14ac:dyDescent="0.25">
      <c r="B88" s="475" t="s">
        <v>229</v>
      </c>
      <c r="Q88" s="135" t="s">
        <v>227</v>
      </c>
    </row>
    <row r="89" spans="1:23" ht="15.75" thickBot="1" x14ac:dyDescent="0.3">
      <c r="Q89" s="135"/>
    </row>
    <row r="90" spans="1:23" ht="15" customHeight="1" thickBot="1" x14ac:dyDescent="0.3">
      <c r="A90" s="731" t="s">
        <v>218</v>
      </c>
      <c r="B90" s="733" t="s">
        <v>151</v>
      </c>
      <c r="C90" s="100">
        <f>C$2</f>
        <v>46023</v>
      </c>
      <c r="D90" s="100">
        <f t="shared" ref="D90:O90" si="57">D$2</f>
        <v>46054</v>
      </c>
      <c r="E90" s="100">
        <f t="shared" si="57"/>
        <v>46082</v>
      </c>
      <c r="F90" s="100">
        <f t="shared" si="57"/>
        <v>46113</v>
      </c>
      <c r="G90" s="100">
        <f t="shared" si="57"/>
        <v>46143</v>
      </c>
      <c r="H90" s="100">
        <f t="shared" si="57"/>
        <v>46174</v>
      </c>
      <c r="I90" s="100">
        <f t="shared" si="57"/>
        <v>46204</v>
      </c>
      <c r="J90" s="100">
        <f t="shared" si="57"/>
        <v>46235</v>
      </c>
      <c r="K90" s="100">
        <f t="shared" si="57"/>
        <v>46266</v>
      </c>
      <c r="L90" s="100">
        <f t="shared" si="57"/>
        <v>46296</v>
      </c>
      <c r="M90" s="100">
        <f t="shared" si="57"/>
        <v>46327</v>
      </c>
      <c r="N90" s="100">
        <f t="shared" si="57"/>
        <v>46357</v>
      </c>
      <c r="O90" s="100">
        <f t="shared" si="57"/>
        <v>46388</v>
      </c>
    </row>
    <row r="91" spans="1:23" ht="15" customHeight="1" thickBot="1" x14ac:dyDescent="0.3">
      <c r="A91" s="732"/>
      <c r="B91" s="734"/>
      <c r="C91" s="621">
        <v>6.7943000000000003E-2</v>
      </c>
      <c r="D91" s="621">
        <v>6.7743999999999999E-2</v>
      </c>
      <c r="E91" s="621">
        <v>7.3926000000000006E-2</v>
      </c>
      <c r="F91" s="621">
        <v>7.6427999999999996E-2</v>
      </c>
      <c r="G91" s="621">
        <v>8.2613000000000006E-2</v>
      </c>
      <c r="H91" s="621">
        <v>0.11962399999999999</v>
      </c>
      <c r="I91" s="621">
        <v>0.11962399999999999</v>
      </c>
      <c r="J91" s="621">
        <v>0.11962399999999999</v>
      </c>
      <c r="K91" s="621">
        <v>0.11962399999999999</v>
      </c>
      <c r="L91" s="621">
        <v>7.6688000000000006E-2</v>
      </c>
      <c r="M91" s="621">
        <v>7.8514E-2</v>
      </c>
      <c r="N91" s="621">
        <v>7.3032E-2</v>
      </c>
      <c r="O91" s="621">
        <f>C91</f>
        <v>6.7943000000000003E-2</v>
      </c>
      <c r="Q91" s="135"/>
    </row>
    <row r="92" spans="1:23" x14ac:dyDescent="0.25">
      <c r="C92" s="622" t="s">
        <v>301</v>
      </c>
    </row>
    <row r="93" spans="1:23" ht="15.75" thickBot="1" x14ac:dyDescent="0.3">
      <c r="A93" s="480" t="s">
        <v>273</v>
      </c>
      <c r="B93" s="361"/>
    </row>
    <row r="94" spans="1:23" s="287" customFormat="1" ht="19.5" thickBot="1" x14ac:dyDescent="0.3">
      <c r="A94" s="290" t="s">
        <v>219</v>
      </c>
      <c r="B94" s="322" t="s">
        <v>13</v>
      </c>
      <c r="C94" s="482">
        <v>0.7</v>
      </c>
      <c r="D94" s="323">
        <f>C94</f>
        <v>0.7</v>
      </c>
      <c r="E94" s="286">
        <f t="shared" ref="E94:O94" si="58">D94</f>
        <v>0.7</v>
      </c>
      <c r="F94" s="326">
        <f t="shared" si="58"/>
        <v>0.7</v>
      </c>
      <c r="G94" s="324">
        <f t="shared" si="58"/>
        <v>0.7</v>
      </c>
      <c r="H94" s="324">
        <f t="shared" si="58"/>
        <v>0.7</v>
      </c>
      <c r="I94" s="324">
        <f t="shared" si="58"/>
        <v>0.7</v>
      </c>
      <c r="J94" s="324">
        <f t="shared" si="58"/>
        <v>0.7</v>
      </c>
      <c r="K94" s="324">
        <f t="shared" si="58"/>
        <v>0.7</v>
      </c>
      <c r="L94" s="324">
        <f t="shared" si="58"/>
        <v>0.7</v>
      </c>
      <c r="M94" s="324">
        <f t="shared" si="58"/>
        <v>0.7</v>
      </c>
      <c r="N94" s="324">
        <f t="shared" si="58"/>
        <v>0.7</v>
      </c>
      <c r="O94" s="324">
        <f t="shared" si="58"/>
        <v>0.7</v>
      </c>
    </row>
    <row r="95" spans="1:23" x14ac:dyDescent="0.25"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</row>
    <row r="96" spans="1:23" ht="15.75" thickBot="1" x14ac:dyDescent="0.3">
      <c r="A96" s="292" t="s">
        <v>162</v>
      </c>
      <c r="B96" s="288"/>
      <c r="C96" s="288"/>
      <c r="D96" s="288"/>
      <c r="E96" s="288"/>
      <c r="F96" s="288"/>
      <c r="G96" s="288"/>
      <c r="H96" s="288"/>
      <c r="I96" s="288"/>
      <c r="J96" s="215"/>
      <c r="K96" s="215"/>
      <c r="L96" s="215"/>
      <c r="M96" s="215"/>
      <c r="N96" s="215"/>
      <c r="O96" s="215"/>
    </row>
    <row r="97" spans="1:15" ht="16.5" thickBot="1" x14ac:dyDescent="0.3">
      <c r="A97" s="744" t="s">
        <v>15</v>
      </c>
      <c r="B97" s="327" t="s">
        <v>146</v>
      </c>
      <c r="C97" s="100">
        <f>C$2</f>
        <v>46023</v>
      </c>
      <c r="D97" s="100">
        <f t="shared" ref="D97:O97" si="59">D$2</f>
        <v>46054</v>
      </c>
      <c r="E97" s="100">
        <f t="shared" si="59"/>
        <v>46082</v>
      </c>
      <c r="F97" s="100">
        <f t="shared" si="59"/>
        <v>46113</v>
      </c>
      <c r="G97" s="100">
        <f t="shared" si="59"/>
        <v>46143</v>
      </c>
      <c r="H97" s="100">
        <f t="shared" si="59"/>
        <v>46174</v>
      </c>
      <c r="I97" s="100">
        <f t="shared" si="59"/>
        <v>46204</v>
      </c>
      <c r="J97" s="100">
        <f t="shared" si="59"/>
        <v>46235</v>
      </c>
      <c r="K97" s="100">
        <f t="shared" si="59"/>
        <v>46266</v>
      </c>
      <c r="L97" s="100">
        <f t="shared" si="59"/>
        <v>46296</v>
      </c>
      <c r="M97" s="100">
        <f t="shared" si="59"/>
        <v>46327</v>
      </c>
      <c r="N97" s="100">
        <f t="shared" si="59"/>
        <v>46357</v>
      </c>
      <c r="O97" s="100">
        <f t="shared" si="59"/>
        <v>46388</v>
      </c>
    </row>
    <row r="98" spans="1:15" ht="15" customHeight="1" x14ac:dyDescent="0.25">
      <c r="A98" s="745"/>
      <c r="B98" s="310" t="str">
        <f t="shared" ref="B98:B111" si="60">B39</f>
        <v>Air Comp</v>
      </c>
      <c r="C98" s="13">
        <f>C57*C75*C$91*C$94</f>
        <v>0</v>
      </c>
      <c r="D98" s="13">
        <f t="shared" ref="D98:O98" si="61">D57*D75*D$91*D$94</f>
        <v>0</v>
      </c>
      <c r="E98" s="13">
        <f t="shared" si="61"/>
        <v>0</v>
      </c>
      <c r="F98" s="13">
        <f t="shared" si="61"/>
        <v>0</v>
      </c>
      <c r="G98" s="13">
        <f t="shared" si="61"/>
        <v>0</v>
      </c>
      <c r="H98" s="13">
        <f t="shared" si="61"/>
        <v>0</v>
      </c>
      <c r="I98" s="13">
        <f t="shared" si="61"/>
        <v>0</v>
      </c>
      <c r="J98" s="13">
        <f t="shared" si="61"/>
        <v>0</v>
      </c>
      <c r="K98" s="13">
        <f t="shared" si="61"/>
        <v>0</v>
      </c>
      <c r="L98" s="13">
        <f t="shared" si="61"/>
        <v>0</v>
      </c>
      <c r="M98" s="13">
        <f t="shared" si="61"/>
        <v>0</v>
      </c>
      <c r="N98" s="13">
        <f t="shared" si="61"/>
        <v>0</v>
      </c>
      <c r="O98" s="13">
        <f t="shared" si="61"/>
        <v>0</v>
      </c>
    </row>
    <row r="99" spans="1:15" ht="15.75" x14ac:dyDescent="0.25">
      <c r="A99" s="745"/>
      <c r="B99" s="8" t="str">
        <f t="shared" si="60"/>
        <v>Building Shell</v>
      </c>
      <c r="C99" s="13">
        <f t="shared" ref="C99:O99" si="62">C58*C76*C$91*C$94</f>
        <v>0</v>
      </c>
      <c r="D99" s="13">
        <f t="shared" si="62"/>
        <v>0</v>
      </c>
      <c r="E99" s="13">
        <f t="shared" si="62"/>
        <v>0</v>
      </c>
      <c r="F99" s="13">
        <f t="shared" si="62"/>
        <v>0</v>
      </c>
      <c r="G99" s="13">
        <f t="shared" si="62"/>
        <v>0</v>
      </c>
      <c r="H99" s="13">
        <f t="shared" si="62"/>
        <v>0</v>
      </c>
      <c r="I99" s="13">
        <f t="shared" si="62"/>
        <v>0</v>
      </c>
      <c r="J99" s="13">
        <f t="shared" si="62"/>
        <v>0</v>
      </c>
      <c r="K99" s="13">
        <f t="shared" si="62"/>
        <v>0</v>
      </c>
      <c r="L99" s="13">
        <f t="shared" si="62"/>
        <v>0</v>
      </c>
      <c r="M99" s="13">
        <f t="shared" si="62"/>
        <v>0</v>
      </c>
      <c r="N99" s="13">
        <f t="shared" si="62"/>
        <v>0</v>
      </c>
      <c r="O99" s="13">
        <f t="shared" si="62"/>
        <v>0</v>
      </c>
    </row>
    <row r="100" spans="1:15" ht="15.75" x14ac:dyDescent="0.25">
      <c r="A100" s="745"/>
      <c r="B100" s="8" t="str">
        <f t="shared" si="60"/>
        <v>Cooking</v>
      </c>
      <c r="C100" s="13">
        <f t="shared" ref="C100:O100" si="63">C59*C77*C$91*C$94</f>
        <v>0</v>
      </c>
      <c r="D100" s="13">
        <f t="shared" si="63"/>
        <v>0</v>
      </c>
      <c r="E100" s="13">
        <f t="shared" si="63"/>
        <v>93.709728885814812</v>
      </c>
      <c r="F100" s="13">
        <f t="shared" si="63"/>
        <v>173.32852419589651</v>
      </c>
      <c r="G100" s="13">
        <f t="shared" si="63"/>
        <v>221.58868681696995</v>
      </c>
      <c r="H100" s="13">
        <f t="shared" si="63"/>
        <v>309.76774463188667</v>
      </c>
      <c r="I100" s="13">
        <f t="shared" si="63"/>
        <v>319.3068982921838</v>
      </c>
      <c r="J100" s="13">
        <f t="shared" si="63"/>
        <v>319.40359146768776</v>
      </c>
      <c r="K100" s="13">
        <f t="shared" si="63"/>
        <v>310.44087789212591</v>
      </c>
      <c r="L100" s="13">
        <f t="shared" si="63"/>
        <v>205.66059580851891</v>
      </c>
      <c r="M100" s="13">
        <f t="shared" si="63"/>
        <v>207.84957850035684</v>
      </c>
      <c r="N100" s="13">
        <f t="shared" si="63"/>
        <v>251.89736115628085</v>
      </c>
      <c r="O100" s="13">
        <f t="shared" si="63"/>
        <v>278.77310268454039</v>
      </c>
    </row>
    <row r="101" spans="1:15" ht="15.75" x14ac:dyDescent="0.25">
      <c r="A101" s="745"/>
      <c r="B101" s="8" t="str">
        <f t="shared" si="60"/>
        <v>Cooling</v>
      </c>
      <c r="C101" s="13">
        <f t="shared" ref="C101:O101" si="64">C60*C78*C$91*C$94</f>
        <v>0</v>
      </c>
      <c r="D101" s="13">
        <f t="shared" si="64"/>
        <v>0</v>
      </c>
      <c r="E101" s="13">
        <f t="shared" si="64"/>
        <v>4.704635614236687</v>
      </c>
      <c r="F101" s="13">
        <f t="shared" si="64"/>
        <v>30.252470048896022</v>
      </c>
      <c r="G101" s="13">
        <f t="shared" si="64"/>
        <v>100.14241590175743</v>
      </c>
      <c r="H101" s="13">
        <f t="shared" si="64"/>
        <v>606.78638636792675</v>
      </c>
      <c r="I101" s="13">
        <f t="shared" si="64"/>
        <v>983.35982549497282</v>
      </c>
      <c r="J101" s="13">
        <f t="shared" si="64"/>
        <v>2746.2167570284305</v>
      </c>
      <c r="K101" s="13">
        <f t="shared" si="64"/>
        <v>2428.9932951390697</v>
      </c>
      <c r="L101" s="13">
        <f t="shared" si="64"/>
        <v>462.11306642123782</v>
      </c>
      <c r="M101" s="13">
        <f t="shared" si="64"/>
        <v>184.03703525133278</v>
      </c>
      <c r="N101" s="13">
        <f t="shared" si="64"/>
        <v>2.3990467999777252</v>
      </c>
      <c r="O101" s="13">
        <f t="shared" si="64"/>
        <v>0.2381900321020802</v>
      </c>
    </row>
    <row r="102" spans="1:15" ht="15.75" x14ac:dyDescent="0.25">
      <c r="A102" s="745"/>
      <c r="B102" s="8" t="str">
        <f t="shared" si="60"/>
        <v>Ext Lighting</v>
      </c>
      <c r="C102" s="13">
        <f t="shared" ref="C102:O102" si="65">C61*C79*C$91*C$94</f>
        <v>0</v>
      </c>
      <c r="D102" s="13">
        <f t="shared" si="65"/>
        <v>0</v>
      </c>
      <c r="E102" s="13">
        <f t="shared" si="65"/>
        <v>0</v>
      </c>
      <c r="F102" s="13">
        <f t="shared" si="65"/>
        <v>0</v>
      </c>
      <c r="G102" s="13">
        <f t="shared" si="65"/>
        <v>0</v>
      </c>
      <c r="H102" s="13">
        <f t="shared" si="65"/>
        <v>0</v>
      </c>
      <c r="I102" s="13">
        <f t="shared" si="65"/>
        <v>0</v>
      </c>
      <c r="J102" s="13">
        <f t="shared" si="65"/>
        <v>0</v>
      </c>
      <c r="K102" s="13">
        <f t="shared" si="65"/>
        <v>0</v>
      </c>
      <c r="L102" s="13">
        <f t="shared" si="65"/>
        <v>0</v>
      </c>
      <c r="M102" s="13">
        <f t="shared" si="65"/>
        <v>0</v>
      </c>
      <c r="N102" s="13">
        <f t="shared" si="65"/>
        <v>0</v>
      </c>
      <c r="O102" s="13">
        <f t="shared" si="65"/>
        <v>0</v>
      </c>
    </row>
    <row r="103" spans="1:15" ht="15.75" x14ac:dyDescent="0.25">
      <c r="A103" s="745"/>
      <c r="B103" s="8" t="str">
        <f t="shared" si="60"/>
        <v>Heating</v>
      </c>
      <c r="C103" s="13">
        <f t="shared" ref="C103:O103" si="66">C62*C80*C$91*C$94</f>
        <v>0</v>
      </c>
      <c r="D103" s="13">
        <f t="shared" si="66"/>
        <v>0</v>
      </c>
      <c r="E103" s="13">
        <f t="shared" si="66"/>
        <v>0</v>
      </c>
      <c r="F103" s="13">
        <f t="shared" si="66"/>
        <v>0</v>
      </c>
      <c r="G103" s="13">
        <f t="shared" si="66"/>
        <v>0</v>
      </c>
      <c r="H103" s="13">
        <f t="shared" si="66"/>
        <v>0</v>
      </c>
      <c r="I103" s="13">
        <f t="shared" si="66"/>
        <v>0</v>
      </c>
      <c r="J103" s="13">
        <f t="shared" si="66"/>
        <v>0</v>
      </c>
      <c r="K103" s="13">
        <f t="shared" si="66"/>
        <v>0</v>
      </c>
      <c r="L103" s="13">
        <f t="shared" si="66"/>
        <v>0</v>
      </c>
      <c r="M103" s="13">
        <f t="shared" si="66"/>
        <v>0</v>
      </c>
      <c r="N103" s="13">
        <f t="shared" si="66"/>
        <v>0</v>
      </c>
      <c r="O103" s="13">
        <f t="shared" si="66"/>
        <v>0</v>
      </c>
    </row>
    <row r="104" spans="1:15" ht="15.75" x14ac:dyDescent="0.25">
      <c r="A104" s="745"/>
      <c r="B104" s="8" t="str">
        <f t="shared" si="60"/>
        <v>HVAC</v>
      </c>
      <c r="C104" s="13">
        <f t="shared" ref="C104:O104" si="67">C63*C81*C$91*C$94</f>
        <v>0</v>
      </c>
      <c r="D104" s="13">
        <f t="shared" si="67"/>
        <v>0</v>
      </c>
      <c r="E104" s="13">
        <f t="shared" si="67"/>
        <v>0</v>
      </c>
      <c r="F104" s="13">
        <f t="shared" si="67"/>
        <v>122.37007336038634</v>
      </c>
      <c r="G104" s="13">
        <f t="shared" si="67"/>
        <v>299.5834102639252</v>
      </c>
      <c r="H104" s="13">
        <f t="shared" si="67"/>
        <v>1085.4235980391024</v>
      </c>
      <c r="I104" s="13">
        <f t="shared" si="67"/>
        <v>1899.2406960235903</v>
      </c>
      <c r="J104" s="13">
        <f t="shared" si="67"/>
        <v>2384.1049057861865</v>
      </c>
      <c r="K104" s="13">
        <f t="shared" si="67"/>
        <v>2146.5706905312682</v>
      </c>
      <c r="L104" s="13">
        <f t="shared" si="67"/>
        <v>1338.0901915143847</v>
      </c>
      <c r="M104" s="13">
        <f t="shared" si="67"/>
        <v>2282.2730670249566</v>
      </c>
      <c r="N104" s="13">
        <f t="shared" si="67"/>
        <v>4481.8023999719271</v>
      </c>
      <c r="O104" s="13">
        <f t="shared" si="67"/>
        <v>5154.041218389516</v>
      </c>
    </row>
    <row r="105" spans="1:15" ht="15.75" x14ac:dyDescent="0.25">
      <c r="A105" s="745"/>
      <c r="B105" s="8" t="str">
        <f t="shared" si="60"/>
        <v>Lighting</v>
      </c>
      <c r="C105" s="13">
        <f t="shared" ref="C105:O105" si="68">C64*C82*C$91*C$94</f>
        <v>0</v>
      </c>
      <c r="D105" s="13">
        <f t="shared" si="68"/>
        <v>0</v>
      </c>
      <c r="E105" s="13">
        <f t="shared" si="68"/>
        <v>0</v>
      </c>
      <c r="F105" s="13">
        <f t="shared" si="68"/>
        <v>0</v>
      </c>
      <c r="G105" s="13">
        <f t="shared" si="68"/>
        <v>0</v>
      </c>
      <c r="H105" s="13">
        <f t="shared" si="68"/>
        <v>0</v>
      </c>
      <c r="I105" s="13">
        <f t="shared" si="68"/>
        <v>0</v>
      </c>
      <c r="J105" s="13">
        <f t="shared" si="68"/>
        <v>0</v>
      </c>
      <c r="K105" s="13">
        <f t="shared" si="68"/>
        <v>0</v>
      </c>
      <c r="L105" s="13">
        <f t="shared" si="68"/>
        <v>0</v>
      </c>
      <c r="M105" s="13">
        <f t="shared" si="68"/>
        <v>0</v>
      </c>
      <c r="N105" s="13">
        <f t="shared" si="68"/>
        <v>0</v>
      </c>
      <c r="O105" s="13">
        <f t="shared" si="68"/>
        <v>0</v>
      </c>
    </row>
    <row r="106" spans="1:15" ht="15.75" x14ac:dyDescent="0.25">
      <c r="A106" s="745"/>
      <c r="B106" s="8" t="str">
        <f t="shared" si="60"/>
        <v>Miscellaneous</v>
      </c>
      <c r="C106" s="13">
        <f t="shared" ref="C106:O106" si="69">C65*C83*C$91*C$94</f>
        <v>0</v>
      </c>
      <c r="D106" s="13">
        <f t="shared" si="69"/>
        <v>0</v>
      </c>
      <c r="E106" s="13">
        <f t="shared" si="69"/>
        <v>0</v>
      </c>
      <c r="F106" s="13">
        <f t="shared" si="69"/>
        <v>0</v>
      </c>
      <c r="G106" s="13">
        <f t="shared" si="69"/>
        <v>0</v>
      </c>
      <c r="H106" s="13">
        <f t="shared" si="69"/>
        <v>0</v>
      </c>
      <c r="I106" s="13">
        <f t="shared" si="69"/>
        <v>0</v>
      </c>
      <c r="J106" s="13">
        <f t="shared" si="69"/>
        <v>0</v>
      </c>
      <c r="K106" s="13">
        <f t="shared" si="69"/>
        <v>0</v>
      </c>
      <c r="L106" s="13">
        <f t="shared" si="69"/>
        <v>0</v>
      </c>
      <c r="M106" s="13">
        <f t="shared" si="69"/>
        <v>0</v>
      </c>
      <c r="N106" s="13">
        <f t="shared" si="69"/>
        <v>0</v>
      </c>
      <c r="O106" s="13">
        <f t="shared" si="69"/>
        <v>0</v>
      </c>
    </row>
    <row r="107" spans="1:15" ht="15.75" customHeight="1" x14ac:dyDescent="0.25">
      <c r="A107" s="745"/>
      <c r="B107" s="8" t="str">
        <f t="shared" si="60"/>
        <v>Motors</v>
      </c>
      <c r="C107" s="13">
        <f t="shared" ref="C107:O107" si="70">C66*C84*C$91*C$94</f>
        <v>0</v>
      </c>
      <c r="D107" s="13">
        <f t="shared" si="70"/>
        <v>0</v>
      </c>
      <c r="E107" s="13">
        <f t="shared" si="70"/>
        <v>0</v>
      </c>
      <c r="F107" s="13">
        <f t="shared" si="70"/>
        <v>0</v>
      </c>
      <c r="G107" s="13">
        <f t="shared" si="70"/>
        <v>0</v>
      </c>
      <c r="H107" s="13">
        <f t="shared" si="70"/>
        <v>0</v>
      </c>
      <c r="I107" s="13">
        <f t="shared" si="70"/>
        <v>597.41957669389581</v>
      </c>
      <c r="J107" s="13">
        <f t="shared" si="70"/>
        <v>1196.2599064923327</v>
      </c>
      <c r="K107" s="13">
        <f t="shared" si="70"/>
        <v>1172.2918016187291</v>
      </c>
      <c r="L107" s="13">
        <f t="shared" si="70"/>
        <v>776.71129143714893</v>
      </c>
      <c r="M107" s="13">
        <f t="shared" si="70"/>
        <v>785.41976103693139</v>
      </c>
      <c r="N107" s="13">
        <f t="shared" si="70"/>
        <v>951.018287929449</v>
      </c>
      <c r="O107" s="13">
        <f t="shared" si="70"/>
        <v>1052.7845921819271</v>
      </c>
    </row>
    <row r="108" spans="1:15" ht="15.75" x14ac:dyDescent="0.25">
      <c r="A108" s="745"/>
      <c r="B108" s="8" t="str">
        <f t="shared" si="60"/>
        <v>Process</v>
      </c>
      <c r="C108" s="13">
        <f t="shared" ref="C108:O108" si="71">C67*C85*C$91*C$94</f>
        <v>0</v>
      </c>
      <c r="D108" s="13">
        <f t="shared" si="71"/>
        <v>0</v>
      </c>
      <c r="E108" s="13">
        <f t="shared" si="71"/>
        <v>0</v>
      </c>
      <c r="F108" s="13">
        <f t="shared" si="71"/>
        <v>0</v>
      </c>
      <c r="G108" s="13">
        <f t="shared" si="71"/>
        <v>0</v>
      </c>
      <c r="H108" s="13">
        <f t="shared" si="71"/>
        <v>0</v>
      </c>
      <c r="I108" s="13">
        <f t="shared" si="71"/>
        <v>674.05900239357675</v>
      </c>
      <c r="J108" s="13">
        <f t="shared" si="71"/>
        <v>1349.7210179083406</v>
      </c>
      <c r="K108" s="13">
        <f t="shared" si="71"/>
        <v>1322.6781865539142</v>
      </c>
      <c r="L108" s="13">
        <f t="shared" si="71"/>
        <v>876.35099129368837</v>
      </c>
      <c r="M108" s="13">
        <f t="shared" si="71"/>
        <v>886.17661897614346</v>
      </c>
      <c r="N108" s="13">
        <f t="shared" si="71"/>
        <v>1073.0188019068335</v>
      </c>
      <c r="O108" s="13">
        <f t="shared" si="71"/>
        <v>1187.8401037150497</v>
      </c>
    </row>
    <row r="109" spans="1:15" ht="15.75" x14ac:dyDescent="0.25">
      <c r="A109" s="745"/>
      <c r="B109" s="8" t="str">
        <f t="shared" si="60"/>
        <v>Refrigeration</v>
      </c>
      <c r="C109" s="13">
        <f t="shared" ref="C109:O109" si="72">C68*C86*C$91*C$94</f>
        <v>0</v>
      </c>
      <c r="D109" s="13">
        <f t="shared" si="72"/>
        <v>0</v>
      </c>
      <c r="E109" s="13">
        <f t="shared" si="72"/>
        <v>392.56812856817351</v>
      </c>
      <c r="F109" s="13">
        <f t="shared" si="72"/>
        <v>786.747797700717</v>
      </c>
      <c r="G109" s="13">
        <f t="shared" si="72"/>
        <v>896.20919367073259</v>
      </c>
      <c r="H109" s="13">
        <f t="shared" si="72"/>
        <v>1284.9410357814827</v>
      </c>
      <c r="I109" s="13">
        <f t="shared" si="72"/>
        <v>1333.1406152955826</v>
      </c>
      <c r="J109" s="13">
        <f t="shared" si="72"/>
        <v>1329.6803671773978</v>
      </c>
      <c r="K109" s="13">
        <f t="shared" si="72"/>
        <v>1270.0634932116659</v>
      </c>
      <c r="L109" s="13">
        <f t="shared" si="72"/>
        <v>826.362987602217</v>
      </c>
      <c r="M109" s="13">
        <f t="shared" si="72"/>
        <v>827.61336705918393</v>
      </c>
      <c r="N109" s="13">
        <f t="shared" si="72"/>
        <v>994.97798651673918</v>
      </c>
      <c r="O109" s="13">
        <f t="shared" si="72"/>
        <v>1108.0017754708276</v>
      </c>
    </row>
    <row r="110" spans="1:15" ht="15.75" x14ac:dyDescent="0.25">
      <c r="A110" s="745"/>
      <c r="B110" s="8" t="str">
        <f t="shared" si="60"/>
        <v>Water Heating</v>
      </c>
      <c r="C110" s="13">
        <f t="shared" ref="C110:O110" si="73">C69*C87*C$91*C$94</f>
        <v>0</v>
      </c>
      <c r="D110" s="13">
        <f t="shared" si="73"/>
        <v>0</v>
      </c>
      <c r="E110" s="13">
        <f t="shared" si="73"/>
        <v>0</v>
      </c>
      <c r="F110" s="13">
        <f t="shared" si="73"/>
        <v>0</v>
      </c>
      <c r="G110" s="13">
        <f t="shared" si="73"/>
        <v>0</v>
      </c>
      <c r="H110" s="13">
        <f t="shared" si="73"/>
        <v>0</v>
      </c>
      <c r="I110" s="13">
        <f t="shared" si="73"/>
        <v>0</v>
      </c>
      <c r="J110" s="13">
        <f t="shared" si="73"/>
        <v>0</v>
      </c>
      <c r="K110" s="13">
        <f t="shared" si="73"/>
        <v>0</v>
      </c>
      <c r="L110" s="13">
        <f t="shared" si="73"/>
        <v>0</v>
      </c>
      <c r="M110" s="13">
        <f t="shared" si="73"/>
        <v>0</v>
      </c>
      <c r="N110" s="13">
        <f t="shared" si="73"/>
        <v>0</v>
      </c>
      <c r="O110" s="13">
        <f t="shared" si="73"/>
        <v>0</v>
      </c>
    </row>
    <row r="111" spans="1:15" ht="15.75" customHeight="1" x14ac:dyDescent="0.25">
      <c r="A111" s="745"/>
      <c r="B111" s="8" t="str">
        <f t="shared" si="60"/>
        <v xml:space="preserve"> 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ht="15.75" customHeight="1" x14ac:dyDescent="0.25">
      <c r="A112" s="745"/>
      <c r="B112" s="156" t="s">
        <v>24</v>
      </c>
      <c r="C112" s="13">
        <f>SUM(C98:C111)</f>
        <v>0</v>
      </c>
      <c r="D112" s="13">
        <f>SUM(D98:D111)</f>
        <v>0</v>
      </c>
      <c r="E112" s="13">
        <f t="shared" ref="E112:O112" si="74">SUM(E98:E111)</f>
        <v>490.98249306822504</v>
      </c>
      <c r="F112" s="13">
        <f t="shared" si="74"/>
        <v>1112.6988653058959</v>
      </c>
      <c r="G112" s="13">
        <f t="shared" si="74"/>
        <v>1517.523706653385</v>
      </c>
      <c r="H112" s="13">
        <f t="shared" si="74"/>
        <v>3286.9187648203988</v>
      </c>
      <c r="I112" s="13">
        <f t="shared" si="74"/>
        <v>5806.5266141938018</v>
      </c>
      <c r="J112" s="13">
        <f t="shared" si="74"/>
        <v>9325.3865458603759</v>
      </c>
      <c r="K112" s="13">
        <f t="shared" si="74"/>
        <v>8651.0383449467736</v>
      </c>
      <c r="L112" s="13">
        <f t="shared" si="74"/>
        <v>4485.289124077196</v>
      </c>
      <c r="M112" s="13">
        <f t="shared" si="74"/>
        <v>5173.3694278489056</v>
      </c>
      <c r="N112" s="13">
        <f t="shared" si="74"/>
        <v>7755.1138842812079</v>
      </c>
      <c r="O112" s="13">
        <f t="shared" si="74"/>
        <v>8781.6789824739626</v>
      </c>
    </row>
    <row r="113" spans="1:15" ht="16.5" customHeight="1" thickBot="1" x14ac:dyDescent="0.3">
      <c r="A113" s="746"/>
      <c r="B113" s="92" t="s">
        <v>25</v>
      </c>
      <c r="C113" s="14">
        <f>C112</f>
        <v>0</v>
      </c>
      <c r="D113" s="14">
        <f>C113+D112</f>
        <v>0</v>
      </c>
      <c r="E113" s="14">
        <f t="shared" ref="E113:O113" si="75">D113+E112</f>
        <v>490.98249306822504</v>
      </c>
      <c r="F113" s="14">
        <f t="shared" si="75"/>
        <v>1603.6813583741209</v>
      </c>
      <c r="G113" s="14">
        <f t="shared" si="75"/>
        <v>3121.205065027506</v>
      </c>
      <c r="H113" s="14">
        <f t="shared" si="75"/>
        <v>6408.1238298479047</v>
      </c>
      <c r="I113" s="14">
        <f t="shared" si="75"/>
        <v>12214.650444041707</v>
      </c>
      <c r="J113" s="14">
        <f t="shared" si="75"/>
        <v>21540.036989902081</v>
      </c>
      <c r="K113" s="14">
        <f t="shared" si="75"/>
        <v>30191.075334848854</v>
      </c>
      <c r="L113" s="14">
        <f t="shared" si="75"/>
        <v>34676.364458926051</v>
      </c>
      <c r="M113" s="14">
        <f t="shared" si="75"/>
        <v>39849.733886774957</v>
      </c>
      <c r="N113" s="14">
        <f t="shared" si="75"/>
        <v>47604.847771056164</v>
      </c>
      <c r="O113" s="14">
        <f t="shared" si="75"/>
        <v>56386.526753530125</v>
      </c>
    </row>
    <row r="130" spans="4:10" x14ac:dyDescent="0.25">
      <c r="J130" s="3"/>
    </row>
    <row r="131" spans="4:10" x14ac:dyDescent="0.25">
      <c r="D131" s="4"/>
    </row>
  </sheetData>
  <mergeCells count="8">
    <mergeCell ref="B90:B91"/>
    <mergeCell ref="A2:A17"/>
    <mergeCell ref="A20:A35"/>
    <mergeCell ref="A38:A53"/>
    <mergeCell ref="A97:A113"/>
    <mergeCell ref="A74:A87"/>
    <mergeCell ref="A90:A91"/>
    <mergeCell ref="A56:A71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EED3FD"/>
  </sheetPr>
  <dimension ref="A1:W224"/>
  <sheetViews>
    <sheetView tabSelected="1" zoomScale="80" zoomScaleNormal="80" workbookViewId="0">
      <pane xSplit="2" topLeftCell="C1" activePane="topRight" state="frozen"/>
      <selection activeCell="A41" sqref="A41"/>
      <selection pane="topRight" activeCell="A41" sqref="A41"/>
    </sheetView>
  </sheetViews>
  <sheetFormatPr defaultRowHeight="15" x14ac:dyDescent="0.25"/>
  <cols>
    <col min="1" max="1" width="9.85546875" customWidth="1"/>
    <col min="2" max="2" width="24.85546875" customWidth="1"/>
    <col min="3" max="15" width="14" customWidth="1"/>
    <col min="16" max="16" width="10.5703125" bestFit="1" customWidth="1"/>
    <col min="17" max="23" width="11.85546875" customWidth="1"/>
  </cols>
  <sheetData>
    <row r="1" spans="1:17" s="296" customFormat="1" ht="15.75" thickBot="1" x14ac:dyDescent="0.3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/>
      <c r="Q1"/>
    </row>
    <row r="2" spans="1:17" ht="15.75" customHeight="1" thickBot="1" x14ac:dyDescent="0.3">
      <c r="A2" s="735" t="s">
        <v>214</v>
      </c>
      <c r="B2" s="306" t="s">
        <v>10</v>
      </c>
      <c r="C2" s="100">
        <f>'1M - RES'!C2</f>
        <v>46023</v>
      </c>
      <c r="D2" s="100">
        <f>'1M - RES'!D2</f>
        <v>46054</v>
      </c>
      <c r="E2" s="100">
        <f>'1M - RES'!E2</f>
        <v>46082</v>
      </c>
      <c r="F2" s="100">
        <f>'1M - RES'!F2</f>
        <v>46113</v>
      </c>
      <c r="G2" s="100">
        <f>'1M - RES'!G2</f>
        <v>46143</v>
      </c>
      <c r="H2" s="100">
        <f>'1M - RES'!H2</f>
        <v>46174</v>
      </c>
      <c r="I2" s="100">
        <f>'1M - RES'!I2</f>
        <v>46204</v>
      </c>
      <c r="J2" s="100">
        <f>'1M - RES'!J2</f>
        <v>46235</v>
      </c>
      <c r="K2" s="100">
        <f>'1M - RES'!K2</f>
        <v>46266</v>
      </c>
      <c r="L2" s="100">
        <f>'1M - RES'!L2</f>
        <v>46296</v>
      </c>
      <c r="M2" s="100">
        <f>'1M - RES'!M2</f>
        <v>46327</v>
      </c>
      <c r="N2" s="100">
        <f>'1M - RES'!N2</f>
        <v>46357</v>
      </c>
      <c r="O2" s="100">
        <f>'1M - RES'!O2</f>
        <v>46388</v>
      </c>
    </row>
    <row r="3" spans="1:17" ht="15" customHeight="1" x14ac:dyDescent="0.25">
      <c r="A3" s="736"/>
      <c r="B3" s="305" t="s">
        <v>18</v>
      </c>
      <c r="C3" s="464">
        <f>'BIZ kWh ENTRY'!Y70</f>
        <v>0</v>
      </c>
      <c r="D3" s="464">
        <f>'BIZ kWh ENTRY'!Z70</f>
        <v>0</v>
      </c>
      <c r="E3" s="464">
        <f>'BIZ kWh ENTRY'!AA70</f>
        <v>0</v>
      </c>
      <c r="F3" s="464">
        <f>'BIZ kWh ENTRY'!AB70</f>
        <v>0</v>
      </c>
      <c r="G3" s="464">
        <f>'BIZ kWh ENTRY'!AC70</f>
        <v>0</v>
      </c>
      <c r="H3" s="464">
        <f>'BIZ kWh ENTRY'!AD70</f>
        <v>0</v>
      </c>
      <c r="I3" s="464">
        <f>'BIZ kWh ENTRY'!AE70</f>
        <v>0</v>
      </c>
      <c r="J3" s="464">
        <f>'BIZ kWh ENTRY'!AF70</f>
        <v>0</v>
      </c>
      <c r="K3" s="464">
        <f>'BIZ kWh ENTRY'!AG70</f>
        <v>0</v>
      </c>
      <c r="L3" s="464">
        <f>'BIZ kWh ENTRY'!AH70</f>
        <v>649351.61086777493</v>
      </c>
      <c r="M3" s="464">
        <f>'BIZ kWh ENTRY'!AI70</f>
        <v>25766.812867111606</v>
      </c>
      <c r="N3" s="464">
        <f>SUM('BIZ kWh ENTRY'!AJ70:AP70)</f>
        <v>320284.56935066328</v>
      </c>
      <c r="O3" s="106"/>
    </row>
    <row r="4" spans="1:17" x14ac:dyDescent="0.25">
      <c r="A4" s="736"/>
      <c r="B4" s="7" t="s">
        <v>0</v>
      </c>
      <c r="C4" s="464">
        <f>'BIZ kWh ENTRY'!Y71</f>
        <v>0</v>
      </c>
      <c r="D4" s="464">
        <f>'BIZ kWh ENTRY'!Z71</f>
        <v>0</v>
      </c>
      <c r="E4" s="464">
        <f>'BIZ kWh ENTRY'!AA71</f>
        <v>0</v>
      </c>
      <c r="F4" s="464">
        <f>'BIZ kWh ENTRY'!AB71</f>
        <v>0</v>
      </c>
      <c r="G4" s="464">
        <f>'BIZ kWh ENTRY'!AC71</f>
        <v>0</v>
      </c>
      <c r="H4" s="464">
        <f>'BIZ kWh ENTRY'!AD71</f>
        <v>0</v>
      </c>
      <c r="I4" s="464">
        <f>'BIZ kWh ENTRY'!AE71</f>
        <v>0</v>
      </c>
      <c r="J4" s="464">
        <f>'BIZ kWh ENTRY'!AF71</f>
        <v>0</v>
      </c>
      <c r="K4" s="464">
        <f>'BIZ kWh ENTRY'!AG71</f>
        <v>0</v>
      </c>
      <c r="L4" s="464">
        <f>'BIZ kWh ENTRY'!AH71</f>
        <v>0</v>
      </c>
      <c r="M4" s="464">
        <f>'BIZ kWh ENTRY'!AI71</f>
        <v>0</v>
      </c>
      <c r="N4" s="464">
        <f>SUM('BIZ kWh ENTRY'!AJ71:AP71)</f>
        <v>0</v>
      </c>
      <c r="O4" s="106"/>
    </row>
    <row r="5" spans="1:17" x14ac:dyDescent="0.25">
      <c r="A5" s="736"/>
      <c r="B5" s="6" t="s">
        <v>19</v>
      </c>
      <c r="C5" s="464">
        <f>'BIZ kWh ENTRY'!Y72</f>
        <v>0</v>
      </c>
      <c r="D5" s="464">
        <f>'BIZ kWh ENTRY'!Z72</f>
        <v>0</v>
      </c>
      <c r="E5" s="464">
        <f>'BIZ kWh ENTRY'!AA72</f>
        <v>38861.017527992568</v>
      </c>
      <c r="F5" s="464">
        <f>'BIZ kWh ENTRY'!AB72</f>
        <v>0</v>
      </c>
      <c r="G5" s="464">
        <f>'BIZ kWh ENTRY'!AC72</f>
        <v>0</v>
      </c>
      <c r="H5" s="464">
        <f>'BIZ kWh ENTRY'!AD72</f>
        <v>0</v>
      </c>
      <c r="I5" s="464">
        <f>'BIZ kWh ENTRY'!AE72</f>
        <v>0</v>
      </c>
      <c r="J5" s="464">
        <f>'BIZ kWh ENTRY'!AF72</f>
        <v>0</v>
      </c>
      <c r="K5" s="464">
        <f>'BIZ kWh ENTRY'!AG72</f>
        <v>0</v>
      </c>
      <c r="L5" s="464">
        <f>'BIZ kWh ENTRY'!AH72</f>
        <v>0</v>
      </c>
      <c r="M5" s="464">
        <f>'BIZ kWh ENTRY'!AI72</f>
        <v>1542.0375490116778</v>
      </c>
      <c r="N5" s="464">
        <f>SUM('BIZ kWh ENTRY'!AJ72:AP72)</f>
        <v>19167.71138343434</v>
      </c>
      <c r="O5" s="106"/>
    </row>
    <row r="6" spans="1:17" x14ac:dyDescent="0.25">
      <c r="A6" s="736"/>
      <c r="B6" s="6" t="s">
        <v>1</v>
      </c>
      <c r="C6" s="464">
        <f>'BIZ kWh ENTRY'!Y73</f>
        <v>0</v>
      </c>
      <c r="D6" s="464">
        <f>'BIZ kWh ENTRY'!Z73</f>
        <v>0</v>
      </c>
      <c r="E6" s="464">
        <f>'BIZ kWh ENTRY'!AA73</f>
        <v>198655.60626379508</v>
      </c>
      <c r="F6" s="464">
        <f>'BIZ kWh ENTRY'!AB73</f>
        <v>92961.416346703059</v>
      </c>
      <c r="G6" s="464">
        <f>'BIZ kWh ENTRY'!AC73</f>
        <v>746102.70062806248</v>
      </c>
      <c r="H6" s="464">
        <f>'BIZ kWh ENTRY'!AD73</f>
        <v>1002407.63896315</v>
      </c>
      <c r="I6" s="464">
        <f>'BIZ kWh ENTRY'!AE73</f>
        <v>378544.06195448834</v>
      </c>
      <c r="J6" s="464">
        <f>'BIZ kWh ENTRY'!AF73</f>
        <v>1405610.3716946165</v>
      </c>
      <c r="K6" s="464">
        <f>'BIZ kWh ENTRY'!AG73</f>
        <v>354245.17867087678</v>
      </c>
      <c r="L6" s="464">
        <f>'BIZ kWh ENTRY'!AH73</f>
        <v>466885.11905733426</v>
      </c>
      <c r="M6" s="464">
        <f>'BIZ kWh ENTRY'!AI73</f>
        <v>184333.8217732418</v>
      </c>
      <c r="N6" s="464">
        <f>SUM('BIZ kWh ENTRY'!AJ73:AP73)</f>
        <v>2291291.4774477822</v>
      </c>
      <c r="O6" s="106"/>
    </row>
    <row r="7" spans="1:17" x14ac:dyDescent="0.25">
      <c r="A7" s="736"/>
      <c r="B7" s="7" t="s">
        <v>20</v>
      </c>
      <c r="C7" s="464">
        <f>'BIZ kWh ENTRY'!Y74</f>
        <v>0</v>
      </c>
      <c r="D7" s="464">
        <f>'BIZ kWh ENTRY'!Z74</f>
        <v>0</v>
      </c>
      <c r="E7" s="464">
        <f>'BIZ kWh ENTRY'!AA74</f>
        <v>0</v>
      </c>
      <c r="F7" s="464">
        <f>'BIZ kWh ENTRY'!AB74</f>
        <v>0</v>
      </c>
      <c r="G7" s="464">
        <f>'BIZ kWh ENTRY'!AC74</f>
        <v>0</v>
      </c>
      <c r="H7" s="464">
        <f>'BIZ kWh ENTRY'!AD74</f>
        <v>0</v>
      </c>
      <c r="I7" s="464">
        <f>'BIZ kWh ENTRY'!AE74</f>
        <v>0</v>
      </c>
      <c r="J7" s="464">
        <f>'BIZ kWh ENTRY'!AF74</f>
        <v>0</v>
      </c>
      <c r="K7" s="464">
        <f>'BIZ kWh ENTRY'!AG74</f>
        <v>0</v>
      </c>
      <c r="L7" s="464">
        <f>'BIZ kWh ENTRY'!AH74</f>
        <v>0</v>
      </c>
      <c r="M7" s="464">
        <f>'BIZ kWh ENTRY'!AI74</f>
        <v>0</v>
      </c>
      <c r="N7" s="464">
        <f>SUM('BIZ kWh ENTRY'!AJ74:AP74)</f>
        <v>0</v>
      </c>
      <c r="O7" s="106"/>
    </row>
    <row r="8" spans="1:17" x14ac:dyDescent="0.25">
      <c r="A8" s="736"/>
      <c r="B8" s="6" t="s">
        <v>9</v>
      </c>
      <c r="C8" s="464">
        <f>'BIZ kWh ENTRY'!Y75</f>
        <v>0</v>
      </c>
      <c r="D8" s="464">
        <f>'BIZ kWh ENTRY'!Z75</f>
        <v>0</v>
      </c>
      <c r="E8" s="464">
        <f>'BIZ kWh ENTRY'!AA75</f>
        <v>0</v>
      </c>
      <c r="F8" s="464">
        <f>'BIZ kWh ENTRY'!AB75</f>
        <v>0</v>
      </c>
      <c r="G8" s="464">
        <f>'BIZ kWh ENTRY'!AC75</f>
        <v>0</v>
      </c>
      <c r="H8" s="464">
        <f>'BIZ kWh ENTRY'!AD75</f>
        <v>0</v>
      </c>
      <c r="I8" s="464">
        <f>'BIZ kWh ENTRY'!AE75</f>
        <v>0</v>
      </c>
      <c r="J8" s="464">
        <f>'BIZ kWh ENTRY'!AF75</f>
        <v>0</v>
      </c>
      <c r="K8" s="464">
        <f>'BIZ kWh ENTRY'!AG75</f>
        <v>0</v>
      </c>
      <c r="L8" s="464">
        <f>'BIZ kWh ENTRY'!AH75</f>
        <v>0</v>
      </c>
      <c r="M8" s="464">
        <f>'BIZ kWh ENTRY'!AI75</f>
        <v>0</v>
      </c>
      <c r="N8" s="464">
        <f>SUM('BIZ kWh ENTRY'!AJ75:AP75)</f>
        <v>0</v>
      </c>
      <c r="O8" s="106"/>
    </row>
    <row r="9" spans="1:17" x14ac:dyDescent="0.25">
      <c r="A9" s="736"/>
      <c r="B9" s="6" t="s">
        <v>3</v>
      </c>
      <c r="C9" s="464">
        <f>'BIZ kWh ENTRY'!Y76</f>
        <v>0</v>
      </c>
      <c r="D9" s="464">
        <f>'BIZ kWh ENTRY'!Z76</f>
        <v>0</v>
      </c>
      <c r="E9" s="464">
        <f>'BIZ kWh ENTRY'!AA76</f>
        <v>181256.17726474087</v>
      </c>
      <c r="F9" s="464">
        <f>'BIZ kWh ENTRY'!AB76</f>
        <v>86339.739170994886</v>
      </c>
      <c r="G9" s="464">
        <f>'BIZ kWh ENTRY'!AC76</f>
        <v>95837.070797360197</v>
      </c>
      <c r="H9" s="464">
        <f>'BIZ kWh ENTRY'!AD76</f>
        <v>2409175.415277971</v>
      </c>
      <c r="I9" s="464">
        <f>'BIZ kWh ENTRY'!AE76</f>
        <v>286072.06241861469</v>
      </c>
      <c r="J9" s="464">
        <f>'BIZ kWh ENTRY'!AF76</f>
        <v>1620045.0404891788</v>
      </c>
      <c r="K9" s="464">
        <f>'BIZ kWh ENTRY'!AG76</f>
        <v>525611.16811245144</v>
      </c>
      <c r="L9" s="464">
        <f>'BIZ kWh ENTRY'!AH76</f>
        <v>1310097.3741909135</v>
      </c>
      <c r="M9" s="464">
        <f>'BIZ kWh ENTRY'!AI76</f>
        <v>258498.16991826775</v>
      </c>
      <c r="N9" s="464">
        <f>SUM('BIZ kWh ENTRY'!AJ76:AP76)</f>
        <v>3213163.2056009052</v>
      </c>
      <c r="O9" s="106"/>
    </row>
    <row r="10" spans="1:17" x14ac:dyDescent="0.25">
      <c r="A10" s="736"/>
      <c r="B10" s="6" t="s">
        <v>4</v>
      </c>
      <c r="C10" s="464">
        <f>'BIZ kWh ENTRY'!Y77</f>
        <v>0</v>
      </c>
      <c r="D10" s="464">
        <f>'BIZ kWh ENTRY'!Z77</f>
        <v>0</v>
      </c>
      <c r="E10" s="464">
        <f>'BIZ kWh ENTRY'!AA77</f>
        <v>0</v>
      </c>
      <c r="F10" s="464">
        <f>'BIZ kWh ENTRY'!AB77</f>
        <v>0</v>
      </c>
      <c r="G10" s="464">
        <f>'BIZ kWh ENTRY'!AC77</f>
        <v>0</v>
      </c>
      <c r="H10" s="464">
        <f>'BIZ kWh ENTRY'!AD77</f>
        <v>0</v>
      </c>
      <c r="I10" s="464">
        <f>'BIZ kWh ENTRY'!AE77</f>
        <v>0</v>
      </c>
      <c r="J10" s="464">
        <f>'BIZ kWh ENTRY'!AF77</f>
        <v>0</v>
      </c>
      <c r="K10" s="464">
        <f>'BIZ kWh ENTRY'!AG77</f>
        <v>0</v>
      </c>
      <c r="L10" s="464">
        <f>'BIZ kWh ENTRY'!AH77</f>
        <v>93856.916835707161</v>
      </c>
      <c r="M10" s="464">
        <f>'BIZ kWh ENTRY'!AI77</f>
        <v>3724.3206483431231</v>
      </c>
      <c r="N10" s="464">
        <f>SUM('BIZ kWh ENTRY'!AJ77:AP77)</f>
        <v>46293.751622688556</v>
      </c>
      <c r="O10" s="106"/>
    </row>
    <row r="11" spans="1:17" x14ac:dyDescent="0.25">
      <c r="A11" s="736"/>
      <c r="B11" s="6" t="s">
        <v>5</v>
      </c>
      <c r="C11" s="464">
        <f>'BIZ kWh ENTRY'!Y78</f>
        <v>0</v>
      </c>
      <c r="D11" s="464">
        <f>'BIZ kWh ENTRY'!Z78</f>
        <v>0</v>
      </c>
      <c r="E11" s="464">
        <f>'BIZ kWh ENTRY'!AA78</f>
        <v>0</v>
      </c>
      <c r="F11" s="464">
        <f>'BIZ kWh ENTRY'!AB78</f>
        <v>0</v>
      </c>
      <c r="G11" s="464">
        <f>'BIZ kWh ENTRY'!AC78</f>
        <v>243158.14459769963</v>
      </c>
      <c r="H11" s="464">
        <f>'BIZ kWh ENTRY'!AD78</f>
        <v>0</v>
      </c>
      <c r="I11" s="464">
        <f>'BIZ kWh ENTRY'!AE78</f>
        <v>0</v>
      </c>
      <c r="J11" s="464">
        <f>'BIZ kWh ENTRY'!AF78</f>
        <v>0</v>
      </c>
      <c r="K11" s="464">
        <f>'BIZ kWh ENTRY'!AG78</f>
        <v>0</v>
      </c>
      <c r="L11" s="464">
        <f>'BIZ kWh ENTRY'!AH78</f>
        <v>0</v>
      </c>
      <c r="M11" s="464">
        <f>'BIZ kWh ENTRY'!AI78</f>
        <v>9648.717742595687</v>
      </c>
      <c r="N11" s="464">
        <f>SUM('BIZ kWh ENTRY'!AJ78:AP78)</f>
        <v>119934.71691323626</v>
      </c>
      <c r="O11" s="106"/>
    </row>
    <row r="12" spans="1:17" x14ac:dyDescent="0.25">
      <c r="A12" s="736"/>
      <c r="B12" s="6" t="s">
        <v>21</v>
      </c>
      <c r="C12" s="464">
        <f>'BIZ kWh ENTRY'!Y79</f>
        <v>0</v>
      </c>
      <c r="D12" s="464">
        <f>'BIZ kWh ENTRY'!Z79</f>
        <v>0</v>
      </c>
      <c r="E12" s="464">
        <f>'BIZ kWh ENTRY'!AA79</f>
        <v>0</v>
      </c>
      <c r="F12" s="464">
        <f>'BIZ kWh ENTRY'!AB79</f>
        <v>0</v>
      </c>
      <c r="G12" s="464">
        <f>'BIZ kWh ENTRY'!AC79</f>
        <v>217687.30646437226</v>
      </c>
      <c r="H12" s="464">
        <f>'BIZ kWh ENTRY'!AD79</f>
        <v>0</v>
      </c>
      <c r="I12" s="464">
        <f>'BIZ kWh ENTRY'!AE79</f>
        <v>228951.82960227298</v>
      </c>
      <c r="J12" s="464">
        <f>'BIZ kWh ENTRY'!AF79</f>
        <v>0</v>
      </c>
      <c r="K12" s="464">
        <f>'BIZ kWh ENTRY'!AG79</f>
        <v>0</v>
      </c>
      <c r="L12" s="464">
        <f>'BIZ kWh ENTRY'!AH79</f>
        <v>274433.20155783632</v>
      </c>
      <c r="M12" s="464">
        <f>'BIZ kWh ENTRY'!AI79</f>
        <v>28612.751052378702</v>
      </c>
      <c r="N12" s="464">
        <f>SUM('BIZ kWh ENTRY'!AJ79:AP79)</f>
        <v>355659.92177658627</v>
      </c>
      <c r="O12" s="106"/>
    </row>
    <row r="13" spans="1:17" x14ac:dyDescent="0.25">
      <c r="A13" s="736"/>
      <c r="B13" s="6" t="s">
        <v>22</v>
      </c>
      <c r="C13" s="464">
        <f>'BIZ kWh ENTRY'!Y80</f>
        <v>0</v>
      </c>
      <c r="D13" s="464">
        <f>'BIZ kWh ENTRY'!Z80</f>
        <v>0</v>
      </c>
      <c r="E13" s="464">
        <f>'BIZ kWh ENTRY'!AA80</f>
        <v>0</v>
      </c>
      <c r="F13" s="464">
        <f>'BIZ kWh ENTRY'!AB80</f>
        <v>50375.540063857487</v>
      </c>
      <c r="G13" s="464">
        <f>'BIZ kWh ENTRY'!AC80</f>
        <v>1926148.8007002277</v>
      </c>
      <c r="H13" s="464">
        <f>'BIZ kWh ENTRY'!AD80</f>
        <v>0</v>
      </c>
      <c r="I13" s="464">
        <f>'BIZ kWh ENTRY'!AE80</f>
        <v>-191434.72418185521</v>
      </c>
      <c r="J13" s="464">
        <f>'BIZ kWh ENTRY'!AF80</f>
        <v>412149.80113268294</v>
      </c>
      <c r="K13" s="464">
        <f>'BIZ kWh ENTRY'!AG80</f>
        <v>0</v>
      </c>
      <c r="L13" s="464">
        <f>'BIZ kWh ENTRY'!AH80</f>
        <v>0</v>
      </c>
      <c r="M13" s="464">
        <f>'BIZ kWh ENTRY'!AI80</f>
        <v>87188.290523899108</v>
      </c>
      <c r="N13" s="464">
        <f>SUM('BIZ kWh ENTRY'!AJ80:AP80)</f>
        <v>1083760.8914570375</v>
      </c>
      <c r="O13" s="106"/>
    </row>
    <row r="14" spans="1:17" x14ac:dyDescent="0.25">
      <c r="A14" s="736"/>
      <c r="B14" s="6" t="s">
        <v>7</v>
      </c>
      <c r="C14" s="464">
        <f>'BIZ kWh ENTRY'!Y81</f>
        <v>0</v>
      </c>
      <c r="D14" s="464">
        <f>'BIZ kWh ENTRY'!Z81</f>
        <v>0</v>
      </c>
      <c r="E14" s="464">
        <f>'BIZ kWh ENTRY'!AA81</f>
        <v>27956.281883458352</v>
      </c>
      <c r="F14" s="464">
        <f>'BIZ kWh ENTRY'!AB81</f>
        <v>0</v>
      </c>
      <c r="G14" s="464">
        <f>'BIZ kWh ENTRY'!AC81</f>
        <v>5388.8759116730225</v>
      </c>
      <c r="H14" s="464">
        <f>'BIZ kWh ENTRY'!AD81</f>
        <v>13437.798327610759</v>
      </c>
      <c r="I14" s="464">
        <f>'BIZ kWh ENTRY'!AE81</f>
        <v>1812949.3378516599</v>
      </c>
      <c r="J14" s="464">
        <f>'BIZ kWh ENTRY'!AF81</f>
        <v>0</v>
      </c>
      <c r="K14" s="464">
        <f>'BIZ kWh ENTRY'!AG81</f>
        <v>0</v>
      </c>
      <c r="L14" s="464">
        <f>'BIZ kWh ENTRY'!AH81</f>
        <v>0</v>
      </c>
      <c r="M14" s="464">
        <f>'BIZ kWh ENTRY'!AI81</f>
        <v>73795.726690697687</v>
      </c>
      <c r="N14" s="464">
        <f>SUM('BIZ kWh ENTRY'!AJ81:AP81)</f>
        <v>917289.71933574078</v>
      </c>
      <c r="O14" s="106"/>
    </row>
    <row r="15" spans="1:17" x14ac:dyDescent="0.25">
      <c r="A15" s="736"/>
      <c r="B15" s="6" t="s">
        <v>8</v>
      </c>
      <c r="C15" s="464">
        <f>'BIZ kWh ENTRY'!Y82</f>
        <v>0</v>
      </c>
      <c r="D15" s="464">
        <f>'BIZ kWh ENTRY'!Z82</f>
        <v>0</v>
      </c>
      <c r="E15" s="464">
        <f>'BIZ kWh ENTRY'!AA82</f>
        <v>0</v>
      </c>
      <c r="F15" s="464">
        <f>'BIZ kWh ENTRY'!AB82</f>
        <v>0</v>
      </c>
      <c r="G15" s="464">
        <f>'BIZ kWh ENTRY'!AC82</f>
        <v>0</v>
      </c>
      <c r="H15" s="464">
        <f>'BIZ kWh ENTRY'!AD82</f>
        <v>0</v>
      </c>
      <c r="I15" s="464">
        <f>'BIZ kWh ENTRY'!AE82</f>
        <v>0</v>
      </c>
      <c r="J15" s="464">
        <f>'BIZ kWh ENTRY'!AF82</f>
        <v>0</v>
      </c>
      <c r="K15" s="464">
        <f>'BIZ kWh ENTRY'!AG82</f>
        <v>0</v>
      </c>
      <c r="L15" s="464">
        <f>'BIZ kWh ENTRY'!AH82</f>
        <v>0</v>
      </c>
      <c r="M15" s="464">
        <f>'BIZ kWh ENTRY'!AI82</f>
        <v>0</v>
      </c>
      <c r="N15" s="464">
        <f>SUM('BIZ kWh ENTRY'!AJ82:AP82)</f>
        <v>0</v>
      </c>
      <c r="O15" s="106"/>
    </row>
    <row r="16" spans="1:17" x14ac:dyDescent="0.25">
      <c r="A16" s="736"/>
      <c r="B16" s="6" t="s">
        <v>11</v>
      </c>
      <c r="C16" s="2"/>
      <c r="D16" s="2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06"/>
    </row>
    <row r="17" spans="1:15" ht="15.75" thickBot="1" x14ac:dyDescent="0.3">
      <c r="A17" s="737"/>
      <c r="B17" s="133" t="str">
        <f>'1M - RES'!B14</f>
        <v>Monthly kWh</v>
      </c>
      <c r="C17" s="154">
        <f>SUM(C3:C16)</f>
        <v>0</v>
      </c>
      <c r="D17" s="154">
        <f t="shared" ref="D17:O17" si="0">SUM(D3:D16)</f>
        <v>0</v>
      </c>
      <c r="E17" s="154">
        <f t="shared" si="0"/>
        <v>446729.0829399869</v>
      </c>
      <c r="F17" s="154">
        <f t="shared" si="0"/>
        <v>229676.69558155542</v>
      </c>
      <c r="G17" s="154">
        <f t="shared" si="0"/>
        <v>3234322.8990993951</v>
      </c>
      <c r="H17" s="154">
        <f t="shared" si="0"/>
        <v>3425020.8525687316</v>
      </c>
      <c r="I17" s="154">
        <f t="shared" si="0"/>
        <v>2515082.5676451805</v>
      </c>
      <c r="J17" s="154">
        <f t="shared" si="0"/>
        <v>3437805.2133164778</v>
      </c>
      <c r="K17" s="154">
        <f t="shared" si="0"/>
        <v>879856.34678332822</v>
      </c>
      <c r="L17" s="154">
        <f t="shared" si="0"/>
        <v>2794624.2225095662</v>
      </c>
      <c r="M17" s="154">
        <f t="shared" si="0"/>
        <v>673110.6487655472</v>
      </c>
      <c r="N17" s="154">
        <f t="shared" si="0"/>
        <v>8366845.9648880754</v>
      </c>
      <c r="O17" s="155">
        <f t="shared" si="0"/>
        <v>0</v>
      </c>
    </row>
    <row r="18" spans="1:15" x14ac:dyDescent="0.25">
      <c r="A18" s="297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</row>
    <row r="19" spans="1:15" ht="15.75" thickBot="1" x14ac:dyDescent="0.3">
      <c r="A19" s="299"/>
    </row>
    <row r="20" spans="1:15" ht="16.350000000000001" customHeight="1" thickBot="1" x14ac:dyDescent="0.3">
      <c r="A20" s="738" t="s">
        <v>215</v>
      </c>
      <c r="B20" s="306" t="s">
        <v>10</v>
      </c>
      <c r="C20" s="100">
        <f>C$2</f>
        <v>46023</v>
      </c>
      <c r="D20" s="100">
        <f t="shared" ref="D20:O20" si="1">D$2</f>
        <v>46054</v>
      </c>
      <c r="E20" s="100">
        <f t="shared" si="1"/>
        <v>46082</v>
      </c>
      <c r="F20" s="100">
        <f t="shared" si="1"/>
        <v>46113</v>
      </c>
      <c r="G20" s="100">
        <f t="shared" si="1"/>
        <v>46143</v>
      </c>
      <c r="H20" s="100">
        <f t="shared" si="1"/>
        <v>46174</v>
      </c>
      <c r="I20" s="100">
        <f t="shared" si="1"/>
        <v>46204</v>
      </c>
      <c r="J20" s="100">
        <f t="shared" si="1"/>
        <v>46235</v>
      </c>
      <c r="K20" s="100">
        <f t="shared" si="1"/>
        <v>46266</v>
      </c>
      <c r="L20" s="100">
        <f t="shared" si="1"/>
        <v>46296</v>
      </c>
      <c r="M20" s="100">
        <f t="shared" si="1"/>
        <v>46327</v>
      </c>
      <c r="N20" s="100">
        <f t="shared" si="1"/>
        <v>46357</v>
      </c>
      <c r="O20" s="100">
        <f t="shared" si="1"/>
        <v>46388</v>
      </c>
    </row>
    <row r="21" spans="1:15" ht="15" customHeight="1" x14ac:dyDescent="0.25">
      <c r="A21" s="739"/>
      <c r="B21" s="305" t="str">
        <f t="shared" ref="B21:C35" si="2">B3</f>
        <v>Air Comp</v>
      </c>
      <c r="C21" s="2">
        <f>C3</f>
        <v>0</v>
      </c>
      <c r="D21" s="2">
        <f>IF(SUM($C$17:$N$17)=0,0,C21+D3)</f>
        <v>0</v>
      </c>
      <c r="E21" s="2">
        <f t="shared" ref="E21:O21" si="3">IF(SUM($C$17:$N$17)=0,0,D21+E3)</f>
        <v>0</v>
      </c>
      <c r="F21" s="2">
        <f t="shared" si="3"/>
        <v>0</v>
      </c>
      <c r="G21" s="2">
        <f t="shared" si="3"/>
        <v>0</v>
      </c>
      <c r="H21" s="2">
        <f t="shared" si="3"/>
        <v>0</v>
      </c>
      <c r="I21" s="2">
        <f t="shared" si="3"/>
        <v>0</v>
      </c>
      <c r="J21" s="2">
        <f t="shared" si="3"/>
        <v>0</v>
      </c>
      <c r="K21" s="2">
        <f t="shared" si="3"/>
        <v>0</v>
      </c>
      <c r="L21" s="2">
        <f t="shared" si="3"/>
        <v>649351.61086777493</v>
      </c>
      <c r="M21" s="2">
        <f t="shared" si="3"/>
        <v>675118.42373488657</v>
      </c>
      <c r="N21" s="64">
        <f t="shared" si="3"/>
        <v>995402.99308554991</v>
      </c>
      <c r="O21" s="2">
        <f t="shared" si="3"/>
        <v>995402.99308554991</v>
      </c>
    </row>
    <row r="22" spans="1:15" x14ac:dyDescent="0.25">
      <c r="A22" s="739"/>
      <c r="B22" s="7" t="str">
        <f t="shared" si="2"/>
        <v>Building Shell</v>
      </c>
      <c r="C22" s="2">
        <f t="shared" si="2"/>
        <v>0</v>
      </c>
      <c r="D22" s="2">
        <f t="shared" ref="D22:O22" si="4">IF(SUM($C$17:$N$17)=0,0,C22+D4)</f>
        <v>0</v>
      </c>
      <c r="E22" s="2">
        <f t="shared" si="4"/>
        <v>0</v>
      </c>
      <c r="F22" s="2">
        <f t="shared" si="4"/>
        <v>0</v>
      </c>
      <c r="G22" s="2">
        <f t="shared" si="4"/>
        <v>0</v>
      </c>
      <c r="H22" s="2">
        <f t="shared" si="4"/>
        <v>0</v>
      </c>
      <c r="I22" s="2">
        <f t="shared" si="4"/>
        <v>0</v>
      </c>
      <c r="J22" s="2">
        <f t="shared" si="4"/>
        <v>0</v>
      </c>
      <c r="K22" s="2">
        <f t="shared" si="4"/>
        <v>0</v>
      </c>
      <c r="L22" s="2">
        <f t="shared" si="4"/>
        <v>0</v>
      </c>
      <c r="M22" s="2">
        <f t="shared" si="4"/>
        <v>0</v>
      </c>
      <c r="N22" s="64">
        <f t="shared" si="4"/>
        <v>0</v>
      </c>
      <c r="O22" s="2">
        <f t="shared" si="4"/>
        <v>0</v>
      </c>
    </row>
    <row r="23" spans="1:15" x14ac:dyDescent="0.25">
      <c r="A23" s="739"/>
      <c r="B23" s="6" t="str">
        <f t="shared" si="2"/>
        <v>Cooking</v>
      </c>
      <c r="C23" s="2">
        <f t="shared" si="2"/>
        <v>0</v>
      </c>
      <c r="D23" s="2">
        <f t="shared" ref="D23:O23" si="5">IF(SUM($C$17:$N$17)=0,0,C23+D5)</f>
        <v>0</v>
      </c>
      <c r="E23" s="2">
        <f t="shared" si="5"/>
        <v>38861.017527992568</v>
      </c>
      <c r="F23" s="2">
        <f t="shared" si="5"/>
        <v>38861.017527992568</v>
      </c>
      <c r="G23" s="2">
        <f t="shared" si="5"/>
        <v>38861.017527992568</v>
      </c>
      <c r="H23" s="2">
        <f t="shared" si="5"/>
        <v>38861.017527992568</v>
      </c>
      <c r="I23" s="2">
        <f t="shared" si="5"/>
        <v>38861.017527992568</v>
      </c>
      <c r="J23" s="2">
        <f t="shared" si="5"/>
        <v>38861.017527992568</v>
      </c>
      <c r="K23" s="2">
        <f t="shared" si="5"/>
        <v>38861.017527992568</v>
      </c>
      <c r="L23" s="2">
        <f t="shared" si="5"/>
        <v>38861.017527992568</v>
      </c>
      <c r="M23" s="2">
        <f t="shared" si="5"/>
        <v>40403.055077004246</v>
      </c>
      <c r="N23" s="64">
        <f t="shared" si="5"/>
        <v>59570.766460438586</v>
      </c>
      <c r="O23" s="2">
        <f t="shared" si="5"/>
        <v>59570.766460438586</v>
      </c>
    </row>
    <row r="24" spans="1:15" x14ac:dyDescent="0.25">
      <c r="A24" s="739"/>
      <c r="B24" s="6" t="str">
        <f t="shared" si="2"/>
        <v>Cooling</v>
      </c>
      <c r="C24" s="2">
        <f t="shared" si="2"/>
        <v>0</v>
      </c>
      <c r="D24" s="2">
        <f t="shared" ref="D24:O24" si="6">IF(SUM($C$17:$N$17)=0,0,C24+D6)</f>
        <v>0</v>
      </c>
      <c r="E24" s="2">
        <f t="shared" si="6"/>
        <v>198655.60626379508</v>
      </c>
      <c r="F24" s="2">
        <f t="shared" si="6"/>
        <v>291617.02261049813</v>
      </c>
      <c r="G24" s="2">
        <f t="shared" si="6"/>
        <v>1037719.7232385606</v>
      </c>
      <c r="H24" s="2">
        <f t="shared" si="6"/>
        <v>2040127.3622017107</v>
      </c>
      <c r="I24" s="2">
        <f t="shared" si="6"/>
        <v>2418671.4241561992</v>
      </c>
      <c r="J24" s="2">
        <f t="shared" si="6"/>
        <v>3824281.7958508157</v>
      </c>
      <c r="K24" s="2">
        <f t="shared" si="6"/>
        <v>4178526.9745216924</v>
      </c>
      <c r="L24" s="2">
        <f t="shared" si="6"/>
        <v>4645412.0935790269</v>
      </c>
      <c r="M24" s="2">
        <f t="shared" si="6"/>
        <v>4829745.9153522691</v>
      </c>
      <c r="N24" s="64">
        <f t="shared" si="6"/>
        <v>7121037.3928000517</v>
      </c>
      <c r="O24" s="2">
        <f t="shared" si="6"/>
        <v>7121037.3928000517</v>
      </c>
    </row>
    <row r="25" spans="1:15" x14ac:dyDescent="0.25">
      <c r="A25" s="739"/>
      <c r="B25" s="7" t="str">
        <f t="shared" si="2"/>
        <v>Ext Lighting</v>
      </c>
      <c r="C25" s="2">
        <f t="shared" si="2"/>
        <v>0</v>
      </c>
      <c r="D25" s="2">
        <f t="shared" ref="D25:O25" si="7">IF(SUM($C$17:$N$17)=0,0,C25+D7)</f>
        <v>0</v>
      </c>
      <c r="E25" s="2">
        <f t="shared" si="7"/>
        <v>0</v>
      </c>
      <c r="F25" s="2">
        <f t="shared" si="7"/>
        <v>0</v>
      </c>
      <c r="G25" s="2">
        <f t="shared" si="7"/>
        <v>0</v>
      </c>
      <c r="H25" s="2">
        <f t="shared" si="7"/>
        <v>0</v>
      </c>
      <c r="I25" s="2">
        <f t="shared" si="7"/>
        <v>0</v>
      </c>
      <c r="J25" s="2">
        <f t="shared" si="7"/>
        <v>0</v>
      </c>
      <c r="K25" s="2">
        <f t="shared" si="7"/>
        <v>0</v>
      </c>
      <c r="L25" s="2">
        <f t="shared" si="7"/>
        <v>0</v>
      </c>
      <c r="M25" s="2">
        <f t="shared" si="7"/>
        <v>0</v>
      </c>
      <c r="N25" s="64">
        <f t="shared" si="7"/>
        <v>0</v>
      </c>
      <c r="O25" s="2">
        <f t="shared" si="7"/>
        <v>0</v>
      </c>
    </row>
    <row r="26" spans="1:15" x14ac:dyDescent="0.25">
      <c r="A26" s="739"/>
      <c r="B26" s="6" t="str">
        <f t="shared" si="2"/>
        <v>Heating</v>
      </c>
      <c r="C26" s="2">
        <f t="shared" si="2"/>
        <v>0</v>
      </c>
      <c r="D26" s="2">
        <f t="shared" ref="D26:O26" si="8">IF(SUM($C$17:$N$17)=0,0,C26+D8)</f>
        <v>0</v>
      </c>
      <c r="E26" s="2">
        <f t="shared" si="8"/>
        <v>0</v>
      </c>
      <c r="F26" s="2">
        <f t="shared" si="8"/>
        <v>0</v>
      </c>
      <c r="G26" s="2">
        <f t="shared" si="8"/>
        <v>0</v>
      </c>
      <c r="H26" s="2">
        <f t="shared" si="8"/>
        <v>0</v>
      </c>
      <c r="I26" s="2">
        <f t="shared" si="8"/>
        <v>0</v>
      </c>
      <c r="J26" s="2">
        <f t="shared" si="8"/>
        <v>0</v>
      </c>
      <c r="K26" s="2">
        <f t="shared" si="8"/>
        <v>0</v>
      </c>
      <c r="L26" s="2">
        <f t="shared" si="8"/>
        <v>0</v>
      </c>
      <c r="M26" s="2">
        <f t="shared" si="8"/>
        <v>0</v>
      </c>
      <c r="N26" s="64">
        <f t="shared" si="8"/>
        <v>0</v>
      </c>
      <c r="O26" s="2">
        <f t="shared" si="8"/>
        <v>0</v>
      </c>
    </row>
    <row r="27" spans="1:15" x14ac:dyDescent="0.25">
      <c r="A27" s="739"/>
      <c r="B27" s="6" t="str">
        <f t="shared" si="2"/>
        <v>HVAC</v>
      </c>
      <c r="C27" s="2">
        <f t="shared" si="2"/>
        <v>0</v>
      </c>
      <c r="D27" s="2">
        <f t="shared" ref="D27:O27" si="9">IF(SUM($C$17:$N$17)=0,0,C27+D9)</f>
        <v>0</v>
      </c>
      <c r="E27" s="2">
        <f t="shared" si="9"/>
        <v>181256.17726474087</v>
      </c>
      <c r="F27" s="2">
        <f t="shared" si="9"/>
        <v>267595.91643573577</v>
      </c>
      <c r="G27" s="2">
        <f t="shared" si="9"/>
        <v>363432.98723309598</v>
      </c>
      <c r="H27" s="2">
        <f t="shared" si="9"/>
        <v>2772608.4025110668</v>
      </c>
      <c r="I27" s="2">
        <f t="shared" si="9"/>
        <v>3058680.4649296813</v>
      </c>
      <c r="J27" s="2">
        <f t="shared" si="9"/>
        <v>4678725.5054188604</v>
      </c>
      <c r="K27" s="2">
        <f t="shared" si="9"/>
        <v>5204336.6735313116</v>
      </c>
      <c r="L27" s="2">
        <f t="shared" si="9"/>
        <v>6514434.0477222251</v>
      </c>
      <c r="M27" s="2">
        <f t="shared" si="9"/>
        <v>6772932.2176404931</v>
      </c>
      <c r="N27" s="64">
        <f t="shared" si="9"/>
        <v>9986095.4232413992</v>
      </c>
      <c r="O27" s="2">
        <f t="shared" si="9"/>
        <v>9986095.4232413992</v>
      </c>
    </row>
    <row r="28" spans="1:15" x14ac:dyDescent="0.25">
      <c r="A28" s="739"/>
      <c r="B28" s="6" t="str">
        <f t="shared" si="2"/>
        <v>Lighting</v>
      </c>
      <c r="C28" s="2">
        <f t="shared" si="2"/>
        <v>0</v>
      </c>
      <c r="D28" s="2">
        <f t="shared" ref="D28:O28" si="10">IF(SUM($C$17:$N$17)=0,0,C28+D10)</f>
        <v>0</v>
      </c>
      <c r="E28" s="2">
        <f t="shared" si="10"/>
        <v>0</v>
      </c>
      <c r="F28" s="2">
        <f t="shared" si="10"/>
        <v>0</v>
      </c>
      <c r="G28" s="2">
        <f t="shared" si="10"/>
        <v>0</v>
      </c>
      <c r="H28" s="2">
        <f t="shared" si="10"/>
        <v>0</v>
      </c>
      <c r="I28" s="2">
        <f t="shared" si="10"/>
        <v>0</v>
      </c>
      <c r="J28" s="2">
        <f t="shared" si="10"/>
        <v>0</v>
      </c>
      <c r="K28" s="2">
        <f t="shared" si="10"/>
        <v>0</v>
      </c>
      <c r="L28" s="2">
        <f t="shared" si="10"/>
        <v>93856.916835707161</v>
      </c>
      <c r="M28" s="2">
        <f t="shared" si="10"/>
        <v>97581.237484050289</v>
      </c>
      <c r="N28" s="64">
        <f t="shared" si="10"/>
        <v>143874.98910673885</v>
      </c>
      <c r="O28" s="2">
        <f t="shared" si="10"/>
        <v>143874.98910673885</v>
      </c>
    </row>
    <row r="29" spans="1:15" x14ac:dyDescent="0.25">
      <c r="A29" s="739"/>
      <c r="B29" s="6" t="str">
        <f t="shared" si="2"/>
        <v>Miscellaneous</v>
      </c>
      <c r="C29" s="2">
        <f t="shared" si="2"/>
        <v>0</v>
      </c>
      <c r="D29" s="2">
        <f t="shared" ref="D29:O29" si="11">IF(SUM($C$17:$N$17)=0,0,C29+D11)</f>
        <v>0</v>
      </c>
      <c r="E29" s="2">
        <f t="shared" si="11"/>
        <v>0</v>
      </c>
      <c r="F29" s="2">
        <f t="shared" si="11"/>
        <v>0</v>
      </c>
      <c r="G29" s="2">
        <f t="shared" si="11"/>
        <v>243158.14459769963</v>
      </c>
      <c r="H29" s="2">
        <f t="shared" si="11"/>
        <v>243158.14459769963</v>
      </c>
      <c r="I29" s="2">
        <f t="shared" si="11"/>
        <v>243158.14459769963</v>
      </c>
      <c r="J29" s="2">
        <f t="shared" si="11"/>
        <v>243158.14459769963</v>
      </c>
      <c r="K29" s="2">
        <f t="shared" si="11"/>
        <v>243158.14459769963</v>
      </c>
      <c r="L29" s="2">
        <f t="shared" si="11"/>
        <v>243158.14459769963</v>
      </c>
      <c r="M29" s="2">
        <f t="shared" si="11"/>
        <v>252806.86234029531</v>
      </c>
      <c r="N29" s="64">
        <f t="shared" si="11"/>
        <v>372741.57925353158</v>
      </c>
      <c r="O29" s="2">
        <f t="shared" si="11"/>
        <v>372741.57925353158</v>
      </c>
    </row>
    <row r="30" spans="1:15" ht="15" customHeight="1" x14ac:dyDescent="0.25">
      <c r="A30" s="739"/>
      <c r="B30" s="6" t="str">
        <f t="shared" si="2"/>
        <v>Motors</v>
      </c>
      <c r="C30" s="2">
        <f t="shared" si="2"/>
        <v>0</v>
      </c>
      <c r="D30" s="2">
        <f t="shared" ref="D30:O30" si="12">IF(SUM($C$17:$N$17)=0,0,C30+D12)</f>
        <v>0</v>
      </c>
      <c r="E30" s="2">
        <f t="shared" si="12"/>
        <v>0</v>
      </c>
      <c r="F30" s="2">
        <f t="shared" si="12"/>
        <v>0</v>
      </c>
      <c r="G30" s="2">
        <f t="shared" si="12"/>
        <v>217687.30646437226</v>
      </c>
      <c r="H30" s="2">
        <f t="shared" si="12"/>
        <v>217687.30646437226</v>
      </c>
      <c r="I30" s="2">
        <f t="shared" si="12"/>
        <v>446639.13606664527</v>
      </c>
      <c r="J30" s="2">
        <f t="shared" si="12"/>
        <v>446639.13606664527</v>
      </c>
      <c r="K30" s="2">
        <f t="shared" si="12"/>
        <v>446639.13606664527</v>
      </c>
      <c r="L30" s="2">
        <f t="shared" si="12"/>
        <v>721072.33762448165</v>
      </c>
      <c r="M30" s="2">
        <f t="shared" si="12"/>
        <v>749685.08867686032</v>
      </c>
      <c r="N30" s="64">
        <f t="shared" si="12"/>
        <v>1105345.0104534465</v>
      </c>
      <c r="O30" s="2">
        <f t="shared" si="12"/>
        <v>1105345.0104534465</v>
      </c>
    </row>
    <row r="31" spans="1:15" x14ac:dyDescent="0.25">
      <c r="A31" s="739"/>
      <c r="B31" s="6" t="str">
        <f t="shared" si="2"/>
        <v>Process</v>
      </c>
      <c r="C31" s="2">
        <f t="shared" si="2"/>
        <v>0</v>
      </c>
      <c r="D31" s="2">
        <f t="shared" ref="D31:O31" si="13">IF(SUM($C$17:$N$17)=0,0,C31+D13)</f>
        <v>0</v>
      </c>
      <c r="E31" s="2">
        <f t="shared" si="13"/>
        <v>0</v>
      </c>
      <c r="F31" s="2">
        <f t="shared" si="13"/>
        <v>50375.540063857487</v>
      </c>
      <c r="G31" s="2">
        <f t="shared" si="13"/>
        <v>1976524.3407640853</v>
      </c>
      <c r="H31" s="2">
        <f t="shared" si="13"/>
        <v>1976524.3407640853</v>
      </c>
      <c r="I31" s="2">
        <f t="shared" si="13"/>
        <v>1785089.6165822302</v>
      </c>
      <c r="J31" s="2">
        <f t="shared" si="13"/>
        <v>2197239.4177149134</v>
      </c>
      <c r="K31" s="2">
        <f t="shared" si="13"/>
        <v>2197239.4177149134</v>
      </c>
      <c r="L31" s="2">
        <f t="shared" si="13"/>
        <v>2197239.4177149134</v>
      </c>
      <c r="M31" s="2">
        <f t="shared" si="13"/>
        <v>2284427.7082388126</v>
      </c>
      <c r="N31" s="64">
        <f t="shared" si="13"/>
        <v>3368188.5996958502</v>
      </c>
      <c r="O31" s="2">
        <f t="shared" si="13"/>
        <v>3368188.5996958502</v>
      </c>
    </row>
    <row r="32" spans="1:15" x14ac:dyDescent="0.25">
      <c r="A32" s="739"/>
      <c r="B32" s="6" t="str">
        <f t="shared" si="2"/>
        <v>Refrigeration</v>
      </c>
      <c r="C32" s="2">
        <f t="shared" si="2"/>
        <v>0</v>
      </c>
      <c r="D32" s="2">
        <f t="shared" ref="D32:O32" si="14">IF(SUM($C$17:$N$17)=0,0,C32+D14)</f>
        <v>0</v>
      </c>
      <c r="E32" s="2">
        <f t="shared" si="14"/>
        <v>27956.281883458352</v>
      </c>
      <c r="F32" s="2">
        <f t="shared" si="14"/>
        <v>27956.281883458352</v>
      </c>
      <c r="G32" s="2">
        <f t="shared" si="14"/>
        <v>33345.157795131374</v>
      </c>
      <c r="H32" s="2">
        <f t="shared" si="14"/>
        <v>46782.956122742136</v>
      </c>
      <c r="I32" s="2">
        <f t="shared" si="14"/>
        <v>1859732.2939744019</v>
      </c>
      <c r="J32" s="2">
        <f t="shared" si="14"/>
        <v>1859732.2939744019</v>
      </c>
      <c r="K32" s="2">
        <f t="shared" si="14"/>
        <v>1859732.2939744019</v>
      </c>
      <c r="L32" s="2">
        <f t="shared" si="14"/>
        <v>1859732.2939744019</v>
      </c>
      <c r="M32" s="2">
        <f t="shared" si="14"/>
        <v>1933528.0206650996</v>
      </c>
      <c r="N32" s="64">
        <f t="shared" si="14"/>
        <v>2850817.7400008403</v>
      </c>
      <c r="O32" s="2">
        <f t="shared" si="14"/>
        <v>2850817.7400008403</v>
      </c>
    </row>
    <row r="33" spans="1:15" x14ac:dyDescent="0.25">
      <c r="A33" s="739"/>
      <c r="B33" s="6" t="str">
        <f t="shared" si="2"/>
        <v>Water Heating</v>
      </c>
      <c r="C33" s="2">
        <f t="shared" si="2"/>
        <v>0</v>
      </c>
      <c r="D33" s="2">
        <f t="shared" ref="D33:O33" si="15">IF(SUM($C$17:$N$17)=0,0,C33+D15)</f>
        <v>0</v>
      </c>
      <c r="E33" s="2">
        <f t="shared" si="15"/>
        <v>0</v>
      </c>
      <c r="F33" s="2">
        <f t="shared" si="15"/>
        <v>0</v>
      </c>
      <c r="G33" s="2">
        <f t="shared" si="15"/>
        <v>0</v>
      </c>
      <c r="H33" s="2">
        <f t="shared" si="15"/>
        <v>0</v>
      </c>
      <c r="I33" s="2">
        <f t="shared" si="15"/>
        <v>0</v>
      </c>
      <c r="J33" s="2">
        <f t="shared" si="15"/>
        <v>0</v>
      </c>
      <c r="K33" s="2">
        <f t="shared" si="15"/>
        <v>0</v>
      </c>
      <c r="L33" s="2">
        <f t="shared" si="15"/>
        <v>0</v>
      </c>
      <c r="M33" s="2">
        <f t="shared" si="15"/>
        <v>0</v>
      </c>
      <c r="N33" s="64">
        <f t="shared" si="15"/>
        <v>0</v>
      </c>
      <c r="O33" s="2">
        <f t="shared" si="15"/>
        <v>0</v>
      </c>
    </row>
    <row r="34" spans="1:15" ht="15" customHeight="1" x14ac:dyDescent="0.25">
      <c r="A34" s="739"/>
      <c r="B34" s="6" t="str">
        <f t="shared" si="2"/>
        <v xml:space="preserve"> 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64"/>
      <c r="O34" s="2"/>
    </row>
    <row r="35" spans="1:15" ht="15" customHeight="1" thickBot="1" x14ac:dyDescent="0.3">
      <c r="A35" s="740"/>
      <c r="B35" s="10" t="str">
        <f t="shared" si="2"/>
        <v>Monthly kWh</v>
      </c>
      <c r="C35" s="154">
        <f>SUM(C21:C34)</f>
        <v>0</v>
      </c>
      <c r="D35" s="154">
        <f t="shared" ref="D35:O35" si="16">SUM(D21:D34)</f>
        <v>0</v>
      </c>
      <c r="E35" s="154">
        <f t="shared" si="16"/>
        <v>446729.0829399869</v>
      </c>
      <c r="F35" s="154">
        <f t="shared" si="16"/>
        <v>676405.77852154232</v>
      </c>
      <c r="G35" s="154">
        <f t="shared" si="16"/>
        <v>3910728.6776209376</v>
      </c>
      <c r="H35" s="154">
        <f t="shared" si="16"/>
        <v>7335749.5301896697</v>
      </c>
      <c r="I35" s="154">
        <f t="shared" si="16"/>
        <v>9850832.0978348497</v>
      </c>
      <c r="J35" s="154">
        <f t="shared" si="16"/>
        <v>13288637.311151328</v>
      </c>
      <c r="K35" s="154">
        <f t="shared" si="16"/>
        <v>14168493.657934656</v>
      </c>
      <c r="L35" s="154">
        <f t="shared" si="16"/>
        <v>16963117.880444225</v>
      </c>
      <c r="M35" s="154">
        <f t="shared" si="16"/>
        <v>17636228.52920977</v>
      </c>
      <c r="N35" s="154">
        <f t="shared" si="16"/>
        <v>26003074.494097847</v>
      </c>
      <c r="O35" s="154">
        <f t="shared" si="16"/>
        <v>26003074.494097847</v>
      </c>
    </row>
    <row r="36" spans="1:15" x14ac:dyDescent="0.25">
      <c r="N36" s="308" t="s">
        <v>178</v>
      </c>
      <c r="O36" s="204">
        <f>SUM(C3:N16)</f>
        <v>26003074.494097836</v>
      </c>
    </row>
    <row r="37" spans="1:15" ht="15.75" thickBot="1" x14ac:dyDescent="0.3"/>
    <row r="38" spans="1:15" ht="16.350000000000001" customHeight="1" thickBot="1" x14ac:dyDescent="0.3">
      <c r="A38" s="741" t="s">
        <v>14</v>
      </c>
      <c r="B38" s="306" t="s">
        <v>10</v>
      </c>
      <c r="C38" s="100">
        <f>C$2</f>
        <v>46023</v>
      </c>
      <c r="D38" s="100">
        <f t="shared" ref="D38:O38" si="17">D$2</f>
        <v>46054</v>
      </c>
      <c r="E38" s="100">
        <f t="shared" si="17"/>
        <v>46082</v>
      </c>
      <c r="F38" s="100">
        <f t="shared" si="17"/>
        <v>46113</v>
      </c>
      <c r="G38" s="100">
        <f t="shared" si="17"/>
        <v>46143</v>
      </c>
      <c r="H38" s="100">
        <f t="shared" si="17"/>
        <v>46174</v>
      </c>
      <c r="I38" s="100">
        <f t="shared" si="17"/>
        <v>46204</v>
      </c>
      <c r="J38" s="100">
        <f t="shared" si="17"/>
        <v>46235</v>
      </c>
      <c r="K38" s="100">
        <f t="shared" si="17"/>
        <v>46266</v>
      </c>
      <c r="L38" s="100">
        <f t="shared" si="17"/>
        <v>46296</v>
      </c>
      <c r="M38" s="100">
        <f t="shared" si="17"/>
        <v>46327</v>
      </c>
      <c r="N38" s="100">
        <f t="shared" si="17"/>
        <v>46357</v>
      </c>
      <c r="O38" s="100">
        <f t="shared" si="17"/>
        <v>46388</v>
      </c>
    </row>
    <row r="39" spans="1:15" ht="15" customHeight="1" x14ac:dyDescent="0.25">
      <c r="A39" s="742"/>
      <c r="B39" s="305" t="str">
        <f t="shared" ref="B39:B53" si="18">B21</f>
        <v>Air Comp</v>
      </c>
      <c r="C39" s="2">
        <v>0</v>
      </c>
      <c r="D39" s="2">
        <v>0</v>
      </c>
      <c r="E39" s="2">
        <v>0</v>
      </c>
      <c r="F39" s="2">
        <v>0</v>
      </c>
      <c r="G39" s="2">
        <f>F39</f>
        <v>0</v>
      </c>
      <c r="H39" s="2">
        <f t="shared" ref="H39:O39" si="19">G39</f>
        <v>0</v>
      </c>
      <c r="I39" s="2">
        <f t="shared" si="19"/>
        <v>0</v>
      </c>
      <c r="J39" s="2">
        <f t="shared" si="19"/>
        <v>0</v>
      </c>
      <c r="K39" s="2">
        <f t="shared" si="19"/>
        <v>0</v>
      </c>
      <c r="L39" s="2">
        <f t="shared" si="19"/>
        <v>0</v>
      </c>
      <c r="M39" s="2">
        <f t="shared" si="19"/>
        <v>0</v>
      </c>
      <c r="N39" s="2">
        <f t="shared" si="19"/>
        <v>0</v>
      </c>
      <c r="O39" s="2">
        <f t="shared" si="19"/>
        <v>0</v>
      </c>
    </row>
    <row r="40" spans="1:15" x14ac:dyDescent="0.25">
      <c r="A40" s="742"/>
      <c r="B40" s="7" t="str">
        <f t="shared" si="18"/>
        <v>Building Shell</v>
      </c>
      <c r="C40" s="2">
        <v>0</v>
      </c>
      <c r="D40" s="2">
        <v>0</v>
      </c>
      <c r="E40" s="2">
        <v>0</v>
      </c>
      <c r="F40" s="2">
        <v>0</v>
      </c>
      <c r="G40" s="2">
        <f t="shared" ref="G40:O40" si="20">F40</f>
        <v>0</v>
      </c>
      <c r="H40" s="2">
        <f t="shared" si="20"/>
        <v>0</v>
      </c>
      <c r="I40" s="2">
        <f t="shared" si="20"/>
        <v>0</v>
      </c>
      <c r="J40" s="2">
        <f t="shared" si="20"/>
        <v>0</v>
      </c>
      <c r="K40" s="2">
        <f t="shared" si="20"/>
        <v>0</v>
      </c>
      <c r="L40" s="2">
        <f t="shared" si="20"/>
        <v>0</v>
      </c>
      <c r="M40" s="2">
        <f t="shared" si="20"/>
        <v>0</v>
      </c>
      <c r="N40" s="2">
        <f t="shared" si="20"/>
        <v>0</v>
      </c>
      <c r="O40" s="2">
        <f t="shared" si="20"/>
        <v>0</v>
      </c>
    </row>
    <row r="41" spans="1:15" x14ac:dyDescent="0.25">
      <c r="A41" s="742"/>
      <c r="B41" s="6" t="str">
        <f t="shared" si="18"/>
        <v>Cooking</v>
      </c>
      <c r="C41" s="2">
        <v>0</v>
      </c>
      <c r="D41" s="2">
        <v>0</v>
      </c>
      <c r="E41" s="2">
        <v>0</v>
      </c>
      <c r="F41" s="2">
        <v>0</v>
      </c>
      <c r="G41" s="2">
        <f t="shared" ref="G41:O41" si="21">F41</f>
        <v>0</v>
      </c>
      <c r="H41" s="2">
        <f t="shared" si="21"/>
        <v>0</v>
      </c>
      <c r="I41" s="2">
        <f t="shared" si="21"/>
        <v>0</v>
      </c>
      <c r="J41" s="2">
        <f t="shared" si="21"/>
        <v>0</v>
      </c>
      <c r="K41" s="2">
        <f t="shared" si="21"/>
        <v>0</v>
      </c>
      <c r="L41" s="2">
        <f t="shared" si="21"/>
        <v>0</v>
      </c>
      <c r="M41" s="2">
        <f t="shared" si="21"/>
        <v>0</v>
      </c>
      <c r="N41" s="2">
        <f t="shared" si="21"/>
        <v>0</v>
      </c>
      <c r="O41" s="2">
        <f t="shared" si="21"/>
        <v>0</v>
      </c>
    </row>
    <row r="42" spans="1:15" x14ac:dyDescent="0.25">
      <c r="A42" s="742"/>
      <c r="B42" s="6" t="str">
        <f t="shared" si="18"/>
        <v>Cooling</v>
      </c>
      <c r="C42" s="2">
        <v>0</v>
      </c>
      <c r="D42" s="2">
        <v>0</v>
      </c>
      <c r="E42" s="2">
        <v>0</v>
      </c>
      <c r="F42" s="2">
        <v>0</v>
      </c>
      <c r="G42" s="2">
        <f t="shared" ref="G42:O42" si="22">F42</f>
        <v>0</v>
      </c>
      <c r="H42" s="2">
        <f t="shared" si="22"/>
        <v>0</v>
      </c>
      <c r="I42" s="2">
        <f t="shared" si="22"/>
        <v>0</v>
      </c>
      <c r="J42" s="2">
        <f t="shared" si="22"/>
        <v>0</v>
      </c>
      <c r="K42" s="2">
        <f t="shared" si="22"/>
        <v>0</v>
      </c>
      <c r="L42" s="2">
        <f t="shared" si="22"/>
        <v>0</v>
      </c>
      <c r="M42" s="2">
        <f t="shared" si="22"/>
        <v>0</v>
      </c>
      <c r="N42" s="2">
        <f t="shared" si="22"/>
        <v>0</v>
      </c>
      <c r="O42" s="2">
        <f t="shared" si="22"/>
        <v>0</v>
      </c>
    </row>
    <row r="43" spans="1:15" x14ac:dyDescent="0.25">
      <c r="A43" s="742"/>
      <c r="B43" s="7" t="str">
        <f t="shared" si="18"/>
        <v>Ext Lighting</v>
      </c>
      <c r="C43" s="2">
        <v>0</v>
      </c>
      <c r="D43" s="2">
        <v>0</v>
      </c>
      <c r="E43" s="2">
        <v>0</v>
      </c>
      <c r="F43" s="2">
        <v>0</v>
      </c>
      <c r="G43" s="2">
        <f t="shared" ref="G43:O43" si="23">F43</f>
        <v>0</v>
      </c>
      <c r="H43" s="2">
        <f t="shared" si="23"/>
        <v>0</v>
      </c>
      <c r="I43" s="2">
        <f t="shared" si="23"/>
        <v>0</v>
      </c>
      <c r="J43" s="2">
        <f t="shared" si="23"/>
        <v>0</v>
      </c>
      <c r="K43" s="2">
        <f t="shared" si="23"/>
        <v>0</v>
      </c>
      <c r="L43" s="2">
        <f t="shared" si="23"/>
        <v>0</v>
      </c>
      <c r="M43" s="2">
        <f t="shared" si="23"/>
        <v>0</v>
      </c>
      <c r="N43" s="2">
        <f t="shared" si="23"/>
        <v>0</v>
      </c>
      <c r="O43" s="2">
        <f t="shared" si="23"/>
        <v>0</v>
      </c>
    </row>
    <row r="44" spans="1:15" x14ac:dyDescent="0.25">
      <c r="A44" s="742"/>
      <c r="B44" s="6" t="str">
        <f t="shared" si="18"/>
        <v>Heating</v>
      </c>
      <c r="C44" s="2">
        <v>0</v>
      </c>
      <c r="D44" s="2">
        <v>0</v>
      </c>
      <c r="E44" s="2">
        <v>0</v>
      </c>
      <c r="F44" s="2">
        <v>0</v>
      </c>
      <c r="G44" s="2">
        <f t="shared" ref="G44:O44" si="24">F44</f>
        <v>0</v>
      </c>
      <c r="H44" s="2">
        <f t="shared" si="24"/>
        <v>0</v>
      </c>
      <c r="I44" s="2">
        <f t="shared" si="24"/>
        <v>0</v>
      </c>
      <c r="J44" s="2">
        <f t="shared" si="24"/>
        <v>0</v>
      </c>
      <c r="K44" s="2">
        <f t="shared" si="24"/>
        <v>0</v>
      </c>
      <c r="L44" s="2">
        <f t="shared" si="24"/>
        <v>0</v>
      </c>
      <c r="M44" s="2">
        <f t="shared" si="24"/>
        <v>0</v>
      </c>
      <c r="N44" s="2">
        <f t="shared" si="24"/>
        <v>0</v>
      </c>
      <c r="O44" s="2">
        <f t="shared" si="24"/>
        <v>0</v>
      </c>
    </row>
    <row r="45" spans="1:15" x14ac:dyDescent="0.25">
      <c r="A45" s="742"/>
      <c r="B45" s="6" t="str">
        <f t="shared" si="18"/>
        <v>HVAC</v>
      </c>
      <c r="C45" s="2">
        <v>0</v>
      </c>
      <c r="D45" s="2">
        <v>0</v>
      </c>
      <c r="E45" s="2">
        <v>0</v>
      </c>
      <c r="F45" s="2">
        <v>0</v>
      </c>
      <c r="G45" s="2">
        <f t="shared" ref="G45:O45" si="25">F45</f>
        <v>0</v>
      </c>
      <c r="H45" s="2">
        <f t="shared" si="25"/>
        <v>0</v>
      </c>
      <c r="I45" s="2">
        <f t="shared" si="25"/>
        <v>0</v>
      </c>
      <c r="J45" s="2">
        <f t="shared" si="25"/>
        <v>0</v>
      </c>
      <c r="K45" s="2">
        <f t="shared" si="25"/>
        <v>0</v>
      </c>
      <c r="L45" s="2">
        <f t="shared" si="25"/>
        <v>0</v>
      </c>
      <c r="M45" s="2">
        <f t="shared" si="25"/>
        <v>0</v>
      </c>
      <c r="N45" s="2">
        <f t="shared" si="25"/>
        <v>0</v>
      </c>
      <c r="O45" s="2">
        <f t="shared" si="25"/>
        <v>0</v>
      </c>
    </row>
    <row r="46" spans="1:15" x14ac:dyDescent="0.25">
      <c r="A46" s="742"/>
      <c r="B46" s="6" t="str">
        <f t="shared" si="18"/>
        <v>Lighting</v>
      </c>
      <c r="C46" s="2">
        <v>0</v>
      </c>
      <c r="D46" s="2">
        <v>0</v>
      </c>
      <c r="E46" s="2">
        <v>0</v>
      </c>
      <c r="F46" s="2">
        <v>0</v>
      </c>
      <c r="G46" s="2">
        <f t="shared" ref="G46:O46" si="26">F46</f>
        <v>0</v>
      </c>
      <c r="H46" s="2">
        <f t="shared" si="26"/>
        <v>0</v>
      </c>
      <c r="I46" s="2">
        <f t="shared" si="26"/>
        <v>0</v>
      </c>
      <c r="J46" s="2">
        <f t="shared" si="26"/>
        <v>0</v>
      </c>
      <c r="K46" s="2">
        <f t="shared" si="26"/>
        <v>0</v>
      </c>
      <c r="L46" s="2">
        <f t="shared" si="26"/>
        <v>0</v>
      </c>
      <c r="M46" s="2">
        <f t="shared" si="26"/>
        <v>0</v>
      </c>
      <c r="N46" s="2">
        <f t="shared" si="26"/>
        <v>0</v>
      </c>
      <c r="O46" s="2">
        <f t="shared" si="26"/>
        <v>0</v>
      </c>
    </row>
    <row r="47" spans="1:15" x14ac:dyDescent="0.25">
      <c r="A47" s="742"/>
      <c r="B47" s="6" t="str">
        <f t="shared" si="18"/>
        <v>Miscellaneous</v>
      </c>
      <c r="C47" s="2">
        <v>0</v>
      </c>
      <c r="D47" s="2">
        <v>0</v>
      </c>
      <c r="E47" s="2">
        <v>0</v>
      </c>
      <c r="F47" s="2">
        <v>0</v>
      </c>
      <c r="G47" s="2">
        <f t="shared" ref="G47:O47" si="27">F47</f>
        <v>0</v>
      </c>
      <c r="H47" s="2">
        <f t="shared" si="27"/>
        <v>0</v>
      </c>
      <c r="I47" s="2">
        <f t="shared" si="27"/>
        <v>0</v>
      </c>
      <c r="J47" s="2">
        <f t="shared" si="27"/>
        <v>0</v>
      </c>
      <c r="K47" s="2">
        <f t="shared" si="27"/>
        <v>0</v>
      </c>
      <c r="L47" s="2">
        <f t="shared" si="27"/>
        <v>0</v>
      </c>
      <c r="M47" s="2">
        <f t="shared" si="27"/>
        <v>0</v>
      </c>
      <c r="N47" s="2">
        <f t="shared" si="27"/>
        <v>0</v>
      </c>
      <c r="O47" s="2">
        <f t="shared" si="27"/>
        <v>0</v>
      </c>
    </row>
    <row r="48" spans="1:15" ht="15" customHeight="1" x14ac:dyDescent="0.25">
      <c r="A48" s="742"/>
      <c r="B48" s="6" t="str">
        <f t="shared" si="18"/>
        <v>Motors</v>
      </c>
      <c r="C48" s="2">
        <v>0</v>
      </c>
      <c r="D48" s="2">
        <v>0</v>
      </c>
      <c r="E48" s="2">
        <v>0</v>
      </c>
      <c r="F48" s="2">
        <v>0</v>
      </c>
      <c r="G48" s="2">
        <f t="shared" ref="G48:O48" si="28">F48</f>
        <v>0</v>
      </c>
      <c r="H48" s="2">
        <f t="shared" si="28"/>
        <v>0</v>
      </c>
      <c r="I48" s="2">
        <f t="shared" si="28"/>
        <v>0</v>
      </c>
      <c r="J48" s="2">
        <f t="shared" si="28"/>
        <v>0</v>
      </c>
      <c r="K48" s="2">
        <f t="shared" si="28"/>
        <v>0</v>
      </c>
      <c r="L48" s="2">
        <f t="shared" si="28"/>
        <v>0</v>
      </c>
      <c r="M48" s="2">
        <f t="shared" si="28"/>
        <v>0</v>
      </c>
      <c r="N48" s="2">
        <f t="shared" si="28"/>
        <v>0</v>
      </c>
      <c r="O48" s="2">
        <f t="shared" si="28"/>
        <v>0</v>
      </c>
    </row>
    <row r="49" spans="1:16" x14ac:dyDescent="0.25">
      <c r="A49" s="742"/>
      <c r="B49" s="6" t="str">
        <f t="shared" si="18"/>
        <v>Process</v>
      </c>
      <c r="C49" s="2">
        <v>0</v>
      </c>
      <c r="D49" s="2">
        <v>0</v>
      </c>
      <c r="E49" s="2">
        <v>0</v>
      </c>
      <c r="F49" s="2">
        <v>0</v>
      </c>
      <c r="G49" s="2">
        <f t="shared" ref="G49:O49" si="29">F49</f>
        <v>0</v>
      </c>
      <c r="H49" s="2">
        <f t="shared" si="29"/>
        <v>0</v>
      </c>
      <c r="I49" s="2">
        <f t="shared" si="29"/>
        <v>0</v>
      </c>
      <c r="J49" s="2">
        <f t="shared" si="29"/>
        <v>0</v>
      </c>
      <c r="K49" s="2">
        <f t="shared" si="29"/>
        <v>0</v>
      </c>
      <c r="L49" s="2">
        <f t="shared" si="29"/>
        <v>0</v>
      </c>
      <c r="M49" s="2">
        <f t="shared" si="29"/>
        <v>0</v>
      </c>
      <c r="N49" s="2">
        <f t="shared" si="29"/>
        <v>0</v>
      </c>
      <c r="O49" s="2">
        <f t="shared" si="29"/>
        <v>0</v>
      </c>
    </row>
    <row r="50" spans="1:16" x14ac:dyDescent="0.25">
      <c r="A50" s="742"/>
      <c r="B50" s="6" t="str">
        <f t="shared" si="18"/>
        <v>Refrigeration</v>
      </c>
      <c r="C50" s="2">
        <v>0</v>
      </c>
      <c r="D50" s="2">
        <v>0</v>
      </c>
      <c r="E50" s="2">
        <v>0</v>
      </c>
      <c r="F50" s="2">
        <v>0</v>
      </c>
      <c r="G50" s="2">
        <f t="shared" ref="G50:O50" si="30">F50</f>
        <v>0</v>
      </c>
      <c r="H50" s="2">
        <f t="shared" si="30"/>
        <v>0</v>
      </c>
      <c r="I50" s="2">
        <f t="shared" si="30"/>
        <v>0</v>
      </c>
      <c r="J50" s="2">
        <f t="shared" si="30"/>
        <v>0</v>
      </c>
      <c r="K50" s="2">
        <f t="shared" si="30"/>
        <v>0</v>
      </c>
      <c r="L50" s="2">
        <f t="shared" si="30"/>
        <v>0</v>
      </c>
      <c r="M50" s="2">
        <f t="shared" si="30"/>
        <v>0</v>
      </c>
      <c r="N50" s="2">
        <f t="shared" si="30"/>
        <v>0</v>
      </c>
      <c r="O50" s="2">
        <f t="shared" si="30"/>
        <v>0</v>
      </c>
    </row>
    <row r="51" spans="1:16" x14ac:dyDescent="0.25">
      <c r="A51" s="742"/>
      <c r="B51" s="6" t="str">
        <f t="shared" si="18"/>
        <v>Water Heating</v>
      </c>
      <c r="C51" s="2">
        <v>0</v>
      </c>
      <c r="D51" s="2">
        <v>0</v>
      </c>
      <c r="E51" s="2">
        <v>0</v>
      </c>
      <c r="F51" s="2">
        <v>0</v>
      </c>
      <c r="G51" s="2">
        <f t="shared" ref="G51:O51" si="31">F51</f>
        <v>0</v>
      </c>
      <c r="H51" s="2">
        <f t="shared" si="31"/>
        <v>0</v>
      </c>
      <c r="I51" s="2">
        <f t="shared" si="31"/>
        <v>0</v>
      </c>
      <c r="J51" s="2">
        <f t="shared" si="31"/>
        <v>0</v>
      </c>
      <c r="K51" s="2">
        <f t="shared" si="31"/>
        <v>0</v>
      </c>
      <c r="L51" s="2">
        <f t="shared" si="31"/>
        <v>0</v>
      </c>
      <c r="M51" s="2">
        <f t="shared" si="31"/>
        <v>0</v>
      </c>
      <c r="N51" s="2">
        <f t="shared" si="31"/>
        <v>0</v>
      </c>
      <c r="O51" s="2">
        <f t="shared" si="31"/>
        <v>0</v>
      </c>
    </row>
    <row r="52" spans="1:16" ht="15" customHeight="1" x14ac:dyDescent="0.25">
      <c r="A52" s="742"/>
      <c r="B52" s="6" t="str">
        <f t="shared" si="18"/>
        <v xml:space="preserve"> 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6" ht="15" customHeight="1" thickBot="1" x14ac:dyDescent="0.3">
      <c r="A53" s="743"/>
      <c r="B53" s="133" t="str">
        <f t="shared" si="18"/>
        <v>Monthly kWh</v>
      </c>
      <c r="C53" s="154">
        <f>SUM(C39:C52)</f>
        <v>0</v>
      </c>
      <c r="D53" s="154">
        <f t="shared" ref="D53:O53" si="32">SUM(D39:D52)</f>
        <v>0</v>
      </c>
      <c r="E53" s="154">
        <f t="shared" si="32"/>
        <v>0</v>
      </c>
      <c r="F53" s="154">
        <f t="shared" si="32"/>
        <v>0</v>
      </c>
      <c r="G53" s="154">
        <f t="shared" si="32"/>
        <v>0</v>
      </c>
      <c r="H53" s="154">
        <f t="shared" si="32"/>
        <v>0</v>
      </c>
      <c r="I53" s="154">
        <f t="shared" si="32"/>
        <v>0</v>
      </c>
      <c r="J53" s="154">
        <f t="shared" si="32"/>
        <v>0</v>
      </c>
      <c r="K53" s="154">
        <f t="shared" si="32"/>
        <v>0</v>
      </c>
      <c r="L53" s="154">
        <f t="shared" si="32"/>
        <v>0</v>
      </c>
      <c r="M53" s="154">
        <f t="shared" si="32"/>
        <v>0</v>
      </c>
      <c r="N53" s="154">
        <f t="shared" si="32"/>
        <v>0</v>
      </c>
      <c r="O53" s="154">
        <f t="shared" si="32"/>
        <v>0</v>
      </c>
    </row>
    <row r="54" spans="1:16" x14ac:dyDescent="0.25">
      <c r="A54" s="295"/>
      <c r="B54" s="295"/>
      <c r="C54" s="295"/>
      <c r="D54" s="295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</row>
    <row r="55" spans="1:16" ht="15.75" thickBot="1" x14ac:dyDescent="0.3">
      <c r="A55" s="291" t="s">
        <v>216</v>
      </c>
      <c r="B55" s="289"/>
      <c r="C55" s="289"/>
      <c r="D55" s="289"/>
      <c r="E55" s="289"/>
      <c r="F55" s="289"/>
      <c r="G55" s="289"/>
      <c r="H55" s="301"/>
      <c r="I55" s="301"/>
      <c r="J55" s="301"/>
      <c r="K55" s="301"/>
      <c r="L55" s="301"/>
      <c r="M55" s="301"/>
      <c r="N55" s="301"/>
      <c r="O55" s="301"/>
      <c r="P55" s="134"/>
    </row>
    <row r="56" spans="1:16" ht="16.350000000000001" customHeight="1" thickBot="1" x14ac:dyDescent="0.3">
      <c r="A56" s="750" t="s">
        <v>217</v>
      </c>
      <c r="B56" s="306" t="s">
        <v>10</v>
      </c>
      <c r="C56" s="100">
        <f>C$2</f>
        <v>46023</v>
      </c>
      <c r="D56" s="100">
        <f t="shared" ref="D56:O56" si="33">D$2</f>
        <v>46054</v>
      </c>
      <c r="E56" s="100">
        <f t="shared" si="33"/>
        <v>46082</v>
      </c>
      <c r="F56" s="100">
        <f t="shared" si="33"/>
        <v>46113</v>
      </c>
      <c r="G56" s="100">
        <f t="shared" si="33"/>
        <v>46143</v>
      </c>
      <c r="H56" s="100">
        <f t="shared" si="33"/>
        <v>46174</v>
      </c>
      <c r="I56" s="100">
        <f t="shared" si="33"/>
        <v>46204</v>
      </c>
      <c r="J56" s="100">
        <f t="shared" si="33"/>
        <v>46235</v>
      </c>
      <c r="K56" s="100">
        <f t="shared" si="33"/>
        <v>46266</v>
      </c>
      <c r="L56" s="100">
        <f t="shared" si="33"/>
        <v>46296</v>
      </c>
      <c r="M56" s="100">
        <f t="shared" si="33"/>
        <v>46327</v>
      </c>
      <c r="N56" s="100">
        <f t="shared" si="33"/>
        <v>46357</v>
      </c>
      <c r="O56" s="100">
        <f t="shared" si="33"/>
        <v>46388</v>
      </c>
    </row>
    <row r="57" spans="1:16" ht="15" customHeight="1" x14ac:dyDescent="0.25">
      <c r="A57" s="751"/>
      <c r="B57" s="305" t="str">
        <f t="shared" ref="B57:B71" si="34">B39</f>
        <v>Air Comp</v>
      </c>
      <c r="C57" s="2">
        <f>(C3*0.5)-C39</f>
        <v>0</v>
      </c>
      <c r="D57" s="2">
        <f>(D3*0.5)+C21-D39</f>
        <v>0</v>
      </c>
      <c r="E57" s="2">
        <f t="shared" ref="E57:O57" si="35">(E3*0.5)+D21-E39</f>
        <v>0</v>
      </c>
      <c r="F57" s="2">
        <f t="shared" si="35"/>
        <v>0</v>
      </c>
      <c r="G57" s="2">
        <f t="shared" si="35"/>
        <v>0</v>
      </c>
      <c r="H57" s="2">
        <f t="shared" si="35"/>
        <v>0</v>
      </c>
      <c r="I57" s="2">
        <f t="shared" si="35"/>
        <v>0</v>
      </c>
      <c r="J57" s="2">
        <f t="shared" si="35"/>
        <v>0</v>
      </c>
      <c r="K57" s="2">
        <f t="shared" si="35"/>
        <v>0</v>
      </c>
      <c r="L57" s="2">
        <f t="shared" si="35"/>
        <v>324675.80543388746</v>
      </c>
      <c r="M57" s="2">
        <f t="shared" si="35"/>
        <v>662235.01730133069</v>
      </c>
      <c r="N57" s="2">
        <f t="shared" si="35"/>
        <v>835260.70841021824</v>
      </c>
      <c r="O57" s="2">
        <f t="shared" si="35"/>
        <v>995402.99308554991</v>
      </c>
    </row>
    <row r="58" spans="1:16" x14ac:dyDescent="0.25">
      <c r="A58" s="751"/>
      <c r="B58" s="7" t="str">
        <f t="shared" si="34"/>
        <v>Building Shell</v>
      </c>
      <c r="C58" s="2">
        <f t="shared" ref="C58:C69" si="36">(C4*0.5)-C40</f>
        <v>0</v>
      </c>
      <c r="D58" s="2">
        <f t="shared" ref="D58:O58" si="37">(D4*0.5)+C22-D40</f>
        <v>0</v>
      </c>
      <c r="E58" s="2">
        <f t="shared" si="37"/>
        <v>0</v>
      </c>
      <c r="F58" s="2">
        <f t="shared" si="37"/>
        <v>0</v>
      </c>
      <c r="G58" s="2">
        <f t="shared" si="37"/>
        <v>0</v>
      </c>
      <c r="H58" s="2">
        <f t="shared" si="37"/>
        <v>0</v>
      </c>
      <c r="I58" s="2">
        <f t="shared" si="37"/>
        <v>0</v>
      </c>
      <c r="J58" s="2">
        <f t="shared" si="37"/>
        <v>0</v>
      </c>
      <c r="K58" s="2">
        <f t="shared" si="37"/>
        <v>0</v>
      </c>
      <c r="L58" s="2">
        <f t="shared" si="37"/>
        <v>0</v>
      </c>
      <c r="M58" s="2">
        <f t="shared" si="37"/>
        <v>0</v>
      </c>
      <c r="N58" s="2">
        <f t="shared" si="37"/>
        <v>0</v>
      </c>
      <c r="O58" s="2">
        <f t="shared" si="37"/>
        <v>0</v>
      </c>
    </row>
    <row r="59" spans="1:16" x14ac:dyDescent="0.25">
      <c r="A59" s="751"/>
      <c r="B59" s="6" t="str">
        <f t="shared" si="34"/>
        <v>Cooking</v>
      </c>
      <c r="C59" s="2">
        <f t="shared" si="36"/>
        <v>0</v>
      </c>
      <c r="D59" s="2">
        <f t="shared" ref="D59:O59" si="38">(D5*0.5)+C23-D41</f>
        <v>0</v>
      </c>
      <c r="E59" s="2">
        <f t="shared" si="38"/>
        <v>19430.508763996284</v>
      </c>
      <c r="F59" s="2">
        <f t="shared" si="38"/>
        <v>38861.017527992568</v>
      </c>
      <c r="G59" s="2">
        <f t="shared" si="38"/>
        <v>38861.017527992568</v>
      </c>
      <c r="H59" s="2">
        <f t="shared" si="38"/>
        <v>38861.017527992568</v>
      </c>
      <c r="I59" s="2">
        <f t="shared" si="38"/>
        <v>38861.017527992568</v>
      </c>
      <c r="J59" s="2">
        <f t="shared" si="38"/>
        <v>38861.017527992568</v>
      </c>
      <c r="K59" s="2">
        <f t="shared" si="38"/>
        <v>38861.017527992568</v>
      </c>
      <c r="L59" s="2">
        <f t="shared" si="38"/>
        <v>38861.017527992568</v>
      </c>
      <c r="M59" s="2">
        <f t="shared" si="38"/>
        <v>39632.036302498404</v>
      </c>
      <c r="N59" s="2">
        <f t="shared" si="38"/>
        <v>49986.910768721413</v>
      </c>
      <c r="O59" s="2">
        <f t="shared" si="38"/>
        <v>59570.766460438586</v>
      </c>
    </row>
    <row r="60" spans="1:16" x14ac:dyDescent="0.25">
      <c r="A60" s="751"/>
      <c r="B60" s="6" t="str">
        <f t="shared" si="34"/>
        <v>Cooling</v>
      </c>
      <c r="C60" s="2">
        <f t="shared" si="36"/>
        <v>0</v>
      </c>
      <c r="D60" s="2">
        <f t="shared" ref="D60:O60" si="39">(D6*0.5)+C24-D42</f>
        <v>0</v>
      </c>
      <c r="E60" s="2">
        <f t="shared" si="39"/>
        <v>99327.803131897541</v>
      </c>
      <c r="F60" s="2">
        <f t="shared" si="39"/>
        <v>245136.31443714662</v>
      </c>
      <c r="G60" s="2">
        <f t="shared" si="39"/>
        <v>664668.37292452937</v>
      </c>
      <c r="H60" s="2">
        <f t="shared" si="39"/>
        <v>1538923.5427201355</v>
      </c>
      <c r="I60" s="2">
        <f t="shared" si="39"/>
        <v>2229399.3931789547</v>
      </c>
      <c r="J60" s="2">
        <f t="shared" si="39"/>
        <v>3121476.6100035077</v>
      </c>
      <c r="K60" s="2">
        <f t="shared" si="39"/>
        <v>4001404.385186254</v>
      </c>
      <c r="L60" s="2">
        <f t="shared" si="39"/>
        <v>4411969.5340503594</v>
      </c>
      <c r="M60" s="2">
        <f t="shared" si="39"/>
        <v>4737579.004465648</v>
      </c>
      <c r="N60" s="2">
        <f t="shared" si="39"/>
        <v>5975391.6540761599</v>
      </c>
      <c r="O60" s="2">
        <f t="shared" si="39"/>
        <v>7121037.3928000517</v>
      </c>
    </row>
    <row r="61" spans="1:16" x14ac:dyDescent="0.25">
      <c r="A61" s="751"/>
      <c r="B61" s="7" t="str">
        <f t="shared" si="34"/>
        <v>Ext Lighting</v>
      </c>
      <c r="C61" s="2">
        <f t="shared" si="36"/>
        <v>0</v>
      </c>
      <c r="D61" s="2">
        <f t="shared" ref="D61:O61" si="40">(D7*0.5)+C25-D43</f>
        <v>0</v>
      </c>
      <c r="E61" s="2">
        <f t="shared" si="40"/>
        <v>0</v>
      </c>
      <c r="F61" s="2">
        <f t="shared" si="40"/>
        <v>0</v>
      </c>
      <c r="G61" s="2">
        <f t="shared" si="40"/>
        <v>0</v>
      </c>
      <c r="H61" s="2">
        <f t="shared" si="40"/>
        <v>0</v>
      </c>
      <c r="I61" s="2">
        <f t="shared" si="40"/>
        <v>0</v>
      </c>
      <c r="J61" s="2">
        <f t="shared" si="40"/>
        <v>0</v>
      </c>
      <c r="K61" s="2">
        <f t="shared" si="40"/>
        <v>0</v>
      </c>
      <c r="L61" s="2">
        <f t="shared" si="40"/>
        <v>0</v>
      </c>
      <c r="M61" s="2">
        <f t="shared" si="40"/>
        <v>0</v>
      </c>
      <c r="N61" s="2">
        <f t="shared" si="40"/>
        <v>0</v>
      </c>
      <c r="O61" s="2">
        <f t="shared" si="40"/>
        <v>0</v>
      </c>
    </row>
    <row r="62" spans="1:16" x14ac:dyDescent="0.25">
      <c r="A62" s="751"/>
      <c r="B62" s="6" t="str">
        <f t="shared" si="34"/>
        <v>Heating</v>
      </c>
      <c r="C62" s="2">
        <f t="shared" si="36"/>
        <v>0</v>
      </c>
      <c r="D62" s="2">
        <f t="shared" ref="D62:O62" si="41">(D8*0.5)+C26-D44</f>
        <v>0</v>
      </c>
      <c r="E62" s="2">
        <f t="shared" si="41"/>
        <v>0</v>
      </c>
      <c r="F62" s="2">
        <f t="shared" si="41"/>
        <v>0</v>
      </c>
      <c r="G62" s="2">
        <f t="shared" si="41"/>
        <v>0</v>
      </c>
      <c r="H62" s="2">
        <f t="shared" si="41"/>
        <v>0</v>
      </c>
      <c r="I62" s="2">
        <f t="shared" si="41"/>
        <v>0</v>
      </c>
      <c r="J62" s="2">
        <f t="shared" si="41"/>
        <v>0</v>
      </c>
      <c r="K62" s="2">
        <f t="shared" si="41"/>
        <v>0</v>
      </c>
      <c r="L62" s="2">
        <f t="shared" si="41"/>
        <v>0</v>
      </c>
      <c r="M62" s="2">
        <f t="shared" si="41"/>
        <v>0</v>
      </c>
      <c r="N62" s="2">
        <f t="shared" si="41"/>
        <v>0</v>
      </c>
      <c r="O62" s="2">
        <f t="shared" si="41"/>
        <v>0</v>
      </c>
    </row>
    <row r="63" spans="1:16" x14ac:dyDescent="0.25">
      <c r="A63" s="751"/>
      <c r="B63" s="6" t="str">
        <f t="shared" si="34"/>
        <v>HVAC</v>
      </c>
      <c r="C63" s="2">
        <f t="shared" si="36"/>
        <v>0</v>
      </c>
      <c r="D63" s="2">
        <f t="shared" ref="D63:O63" si="42">(D9*0.5)+C27-D45</f>
        <v>0</v>
      </c>
      <c r="E63" s="2">
        <f t="shared" si="42"/>
        <v>90628.088632370433</v>
      </c>
      <c r="F63" s="2">
        <f t="shared" si="42"/>
        <v>224426.04685023832</v>
      </c>
      <c r="G63" s="2">
        <f t="shared" si="42"/>
        <v>315514.45183441584</v>
      </c>
      <c r="H63" s="2">
        <f t="shared" si="42"/>
        <v>1568020.6948720815</v>
      </c>
      <c r="I63" s="2">
        <f t="shared" si="42"/>
        <v>2915644.433720374</v>
      </c>
      <c r="J63" s="2">
        <f t="shared" si="42"/>
        <v>3868702.9851742708</v>
      </c>
      <c r="K63" s="2">
        <f t="shared" si="42"/>
        <v>4941531.089475086</v>
      </c>
      <c r="L63" s="2">
        <f t="shared" si="42"/>
        <v>5859385.3606267683</v>
      </c>
      <c r="M63" s="2">
        <f t="shared" si="42"/>
        <v>6643683.1326813586</v>
      </c>
      <c r="N63" s="2">
        <f t="shared" si="42"/>
        <v>8379513.8204409461</v>
      </c>
      <c r="O63" s="2">
        <f t="shared" si="42"/>
        <v>9986095.4232413992</v>
      </c>
    </row>
    <row r="64" spans="1:16" x14ac:dyDescent="0.25">
      <c r="A64" s="751"/>
      <c r="B64" s="6" t="str">
        <f t="shared" si="34"/>
        <v>Lighting</v>
      </c>
      <c r="C64" s="2">
        <f t="shared" si="36"/>
        <v>0</v>
      </c>
      <c r="D64" s="2">
        <f t="shared" ref="D64:O64" si="43">(D10*0.5)+C28-D46</f>
        <v>0</v>
      </c>
      <c r="E64" s="2">
        <f t="shared" si="43"/>
        <v>0</v>
      </c>
      <c r="F64" s="2">
        <f t="shared" si="43"/>
        <v>0</v>
      </c>
      <c r="G64" s="2">
        <f t="shared" si="43"/>
        <v>0</v>
      </c>
      <c r="H64" s="2">
        <f t="shared" si="43"/>
        <v>0</v>
      </c>
      <c r="I64" s="2">
        <f t="shared" si="43"/>
        <v>0</v>
      </c>
      <c r="J64" s="2">
        <f t="shared" si="43"/>
        <v>0</v>
      </c>
      <c r="K64" s="2">
        <f t="shared" si="43"/>
        <v>0</v>
      </c>
      <c r="L64" s="2">
        <f t="shared" si="43"/>
        <v>46928.458417853581</v>
      </c>
      <c r="M64" s="2">
        <f t="shared" si="43"/>
        <v>95719.077159878725</v>
      </c>
      <c r="N64" s="2">
        <f t="shared" si="43"/>
        <v>120728.11329539456</v>
      </c>
      <c r="O64" s="2">
        <f t="shared" si="43"/>
        <v>143874.98910673885</v>
      </c>
    </row>
    <row r="65" spans="1:23" x14ac:dyDescent="0.25">
      <c r="A65" s="751"/>
      <c r="B65" s="6" t="str">
        <f t="shared" si="34"/>
        <v>Miscellaneous</v>
      </c>
      <c r="C65" s="2">
        <f t="shared" si="36"/>
        <v>0</v>
      </c>
      <c r="D65" s="2">
        <f t="shared" ref="D65:O65" si="44">(D11*0.5)+C29-D47</f>
        <v>0</v>
      </c>
      <c r="E65" s="2">
        <f t="shared" si="44"/>
        <v>0</v>
      </c>
      <c r="F65" s="2">
        <f t="shared" si="44"/>
        <v>0</v>
      </c>
      <c r="G65" s="2">
        <f t="shared" si="44"/>
        <v>121579.07229884982</v>
      </c>
      <c r="H65" s="2">
        <f t="shared" si="44"/>
        <v>243158.14459769963</v>
      </c>
      <c r="I65" s="2">
        <f t="shared" si="44"/>
        <v>243158.14459769963</v>
      </c>
      <c r="J65" s="2">
        <f t="shared" si="44"/>
        <v>243158.14459769963</v>
      </c>
      <c r="K65" s="2">
        <f t="shared" si="44"/>
        <v>243158.14459769963</v>
      </c>
      <c r="L65" s="2">
        <f t="shared" si="44"/>
        <v>243158.14459769963</v>
      </c>
      <c r="M65" s="2">
        <f t="shared" si="44"/>
        <v>247982.50346899749</v>
      </c>
      <c r="N65" s="2">
        <f t="shared" si="44"/>
        <v>312774.22079691343</v>
      </c>
      <c r="O65" s="2">
        <f t="shared" si="44"/>
        <v>372741.57925353158</v>
      </c>
    </row>
    <row r="66" spans="1:23" ht="15" customHeight="1" x14ac:dyDescent="0.25">
      <c r="A66" s="751"/>
      <c r="B66" s="6" t="str">
        <f t="shared" si="34"/>
        <v>Motors</v>
      </c>
      <c r="C66" s="2">
        <f t="shared" si="36"/>
        <v>0</v>
      </c>
      <c r="D66" s="2">
        <f t="shared" ref="D66:O66" si="45">(D12*0.5)+C30-D48</f>
        <v>0</v>
      </c>
      <c r="E66" s="2">
        <f t="shared" si="45"/>
        <v>0</v>
      </c>
      <c r="F66" s="2">
        <f t="shared" si="45"/>
        <v>0</v>
      </c>
      <c r="G66" s="2">
        <f t="shared" si="45"/>
        <v>108843.65323218613</v>
      </c>
      <c r="H66" s="2">
        <f t="shared" si="45"/>
        <v>217687.30646437226</v>
      </c>
      <c r="I66" s="2">
        <f t="shared" si="45"/>
        <v>332163.22126550874</v>
      </c>
      <c r="J66" s="2">
        <f t="shared" si="45"/>
        <v>446639.13606664527</v>
      </c>
      <c r="K66" s="2">
        <f t="shared" si="45"/>
        <v>446639.13606664527</v>
      </c>
      <c r="L66" s="2">
        <f t="shared" si="45"/>
        <v>583855.7368455634</v>
      </c>
      <c r="M66" s="2">
        <f t="shared" si="45"/>
        <v>735378.71315067098</v>
      </c>
      <c r="N66" s="2">
        <f t="shared" si="45"/>
        <v>927515.04956515343</v>
      </c>
      <c r="O66" s="2">
        <f t="shared" si="45"/>
        <v>1105345.0104534465</v>
      </c>
    </row>
    <row r="67" spans="1:23" x14ac:dyDescent="0.25">
      <c r="A67" s="751"/>
      <c r="B67" s="6" t="str">
        <f t="shared" si="34"/>
        <v>Process</v>
      </c>
      <c r="C67" s="2">
        <f t="shared" si="36"/>
        <v>0</v>
      </c>
      <c r="D67" s="2">
        <f t="shared" ref="D67:O67" si="46">(D13*0.5)+C31-D49</f>
        <v>0</v>
      </c>
      <c r="E67" s="2">
        <f t="shared" si="46"/>
        <v>0</v>
      </c>
      <c r="F67" s="2">
        <f t="shared" si="46"/>
        <v>25187.770031928743</v>
      </c>
      <c r="G67" s="2">
        <f t="shared" si="46"/>
        <v>1013449.9404139713</v>
      </c>
      <c r="H67" s="2">
        <f t="shared" si="46"/>
        <v>1976524.3407640853</v>
      </c>
      <c r="I67" s="2">
        <f t="shared" si="46"/>
        <v>1880806.9786731577</v>
      </c>
      <c r="J67" s="2">
        <f t="shared" si="46"/>
        <v>1991164.5171485716</v>
      </c>
      <c r="K67" s="2">
        <f t="shared" si="46"/>
        <v>2197239.4177149134</v>
      </c>
      <c r="L67" s="2">
        <f t="shared" si="46"/>
        <v>2197239.4177149134</v>
      </c>
      <c r="M67" s="2">
        <f t="shared" si="46"/>
        <v>2240833.5629768628</v>
      </c>
      <c r="N67" s="2">
        <f t="shared" si="46"/>
        <v>2826308.1539673312</v>
      </c>
      <c r="O67" s="2">
        <f t="shared" si="46"/>
        <v>3368188.5996958502</v>
      </c>
    </row>
    <row r="68" spans="1:23" x14ac:dyDescent="0.25">
      <c r="A68" s="751"/>
      <c r="B68" s="6" t="str">
        <f t="shared" si="34"/>
        <v>Refrigeration</v>
      </c>
      <c r="C68" s="2">
        <f t="shared" si="36"/>
        <v>0</v>
      </c>
      <c r="D68" s="2">
        <f t="shared" ref="D68:O68" si="47">(D14*0.5)+C32-D50</f>
        <v>0</v>
      </c>
      <c r="E68" s="2">
        <f t="shared" si="47"/>
        <v>13978.140941729176</v>
      </c>
      <c r="F68" s="2">
        <f t="shared" si="47"/>
        <v>27956.281883458352</v>
      </c>
      <c r="G68" s="2">
        <f t="shared" si="47"/>
        <v>30650.719839294863</v>
      </c>
      <c r="H68" s="2">
        <f t="shared" si="47"/>
        <v>40064.056958936751</v>
      </c>
      <c r="I68" s="2">
        <f t="shared" si="47"/>
        <v>953257.62504857208</v>
      </c>
      <c r="J68" s="2">
        <f t="shared" si="47"/>
        <v>1859732.2939744019</v>
      </c>
      <c r="K68" s="2">
        <f t="shared" si="47"/>
        <v>1859732.2939744019</v>
      </c>
      <c r="L68" s="2">
        <f t="shared" si="47"/>
        <v>1859732.2939744019</v>
      </c>
      <c r="M68" s="2">
        <f t="shared" si="47"/>
        <v>1896630.1573197506</v>
      </c>
      <c r="N68" s="2">
        <f t="shared" si="47"/>
        <v>2392172.8803329701</v>
      </c>
      <c r="O68" s="2">
        <f t="shared" si="47"/>
        <v>2850817.7400008403</v>
      </c>
    </row>
    <row r="69" spans="1:23" x14ac:dyDescent="0.25">
      <c r="A69" s="751"/>
      <c r="B69" s="6" t="str">
        <f t="shared" si="34"/>
        <v>Water Heating</v>
      </c>
      <c r="C69" s="2">
        <f t="shared" si="36"/>
        <v>0</v>
      </c>
      <c r="D69" s="2">
        <f t="shared" ref="D69:O69" si="48">(D15*0.5)+C33-D51</f>
        <v>0</v>
      </c>
      <c r="E69" s="2">
        <f t="shared" si="48"/>
        <v>0</v>
      </c>
      <c r="F69" s="2">
        <f t="shared" si="48"/>
        <v>0</v>
      </c>
      <c r="G69" s="2">
        <f t="shared" si="48"/>
        <v>0</v>
      </c>
      <c r="H69" s="2">
        <f t="shared" si="48"/>
        <v>0</v>
      </c>
      <c r="I69" s="2">
        <f t="shared" si="48"/>
        <v>0</v>
      </c>
      <c r="J69" s="2">
        <f t="shared" si="48"/>
        <v>0</v>
      </c>
      <c r="K69" s="2">
        <f t="shared" si="48"/>
        <v>0</v>
      </c>
      <c r="L69" s="2">
        <f t="shared" si="48"/>
        <v>0</v>
      </c>
      <c r="M69" s="2">
        <f t="shared" si="48"/>
        <v>0</v>
      </c>
      <c r="N69" s="2">
        <f t="shared" si="48"/>
        <v>0</v>
      </c>
      <c r="O69" s="2">
        <f t="shared" si="48"/>
        <v>0</v>
      </c>
    </row>
    <row r="70" spans="1:23" ht="15" customHeight="1" x14ac:dyDescent="0.25">
      <c r="A70" s="751"/>
      <c r="B70" s="6" t="str">
        <f t="shared" si="34"/>
        <v xml:space="preserve"> 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23" ht="15" customHeight="1" thickBot="1" x14ac:dyDescent="0.3">
      <c r="A71" s="752"/>
      <c r="B71" s="133" t="str">
        <f t="shared" si="34"/>
        <v>Monthly kWh</v>
      </c>
      <c r="C71" s="154">
        <f>SUM(C57:C70)</f>
        <v>0</v>
      </c>
      <c r="D71" s="154">
        <f t="shared" ref="D71:O71" si="49">SUM(D57:D70)</f>
        <v>0</v>
      </c>
      <c r="E71" s="154">
        <f t="shared" si="49"/>
        <v>223364.54146999345</v>
      </c>
      <c r="F71" s="154">
        <f t="shared" si="49"/>
        <v>561567.43073076464</v>
      </c>
      <c r="G71" s="154">
        <f t="shared" si="49"/>
        <v>2293567.2280712402</v>
      </c>
      <c r="H71" s="154">
        <f t="shared" si="49"/>
        <v>5623239.1039053043</v>
      </c>
      <c r="I71" s="154">
        <f t="shared" si="49"/>
        <v>8593290.8140122592</v>
      </c>
      <c r="J71" s="154">
        <f t="shared" si="49"/>
        <v>11569734.704493089</v>
      </c>
      <c r="K71" s="154">
        <f t="shared" si="49"/>
        <v>13728565.484542994</v>
      </c>
      <c r="L71" s="154">
        <f t="shared" si="49"/>
        <v>15565805.769189438</v>
      </c>
      <c r="M71" s="154">
        <f t="shared" si="49"/>
        <v>17299673.204826996</v>
      </c>
      <c r="N71" s="154">
        <f t="shared" si="49"/>
        <v>21819651.511653807</v>
      </c>
      <c r="O71" s="154">
        <f t="shared" si="49"/>
        <v>26003074.494097847</v>
      </c>
    </row>
    <row r="72" spans="1:23" x14ac:dyDescent="0.25">
      <c r="A72" s="295"/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</row>
    <row r="73" spans="1:23" ht="15.75" thickBot="1" x14ac:dyDescent="0.3">
      <c r="A73" s="301"/>
      <c r="B73" s="301"/>
      <c r="C73" s="301"/>
      <c r="D73" s="301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134"/>
    </row>
    <row r="74" spans="1:23" ht="16.350000000000001" customHeight="1" thickBot="1" x14ac:dyDescent="0.3">
      <c r="A74" s="747" t="s">
        <v>12</v>
      </c>
      <c r="B74" s="306" t="s">
        <v>12</v>
      </c>
      <c r="C74" s="100">
        <f>C$2</f>
        <v>46023</v>
      </c>
      <c r="D74" s="100">
        <f t="shared" ref="D74:O74" si="50">D$2</f>
        <v>46054</v>
      </c>
      <c r="E74" s="100">
        <f t="shared" si="50"/>
        <v>46082</v>
      </c>
      <c r="F74" s="100">
        <f t="shared" si="50"/>
        <v>46113</v>
      </c>
      <c r="G74" s="100">
        <f t="shared" si="50"/>
        <v>46143</v>
      </c>
      <c r="H74" s="100">
        <f t="shared" si="50"/>
        <v>46174</v>
      </c>
      <c r="I74" s="100">
        <f t="shared" si="50"/>
        <v>46204</v>
      </c>
      <c r="J74" s="100">
        <f t="shared" si="50"/>
        <v>46235</v>
      </c>
      <c r="K74" s="100">
        <f t="shared" si="50"/>
        <v>46266</v>
      </c>
      <c r="L74" s="100">
        <f t="shared" si="50"/>
        <v>46296</v>
      </c>
      <c r="M74" s="100">
        <f t="shared" si="50"/>
        <v>46327</v>
      </c>
      <c r="N74" s="100">
        <f t="shared" si="50"/>
        <v>46357</v>
      </c>
      <c r="O74" s="100">
        <f t="shared" si="50"/>
        <v>46388</v>
      </c>
      <c r="Q74" s="135" t="s">
        <v>226</v>
      </c>
    </row>
    <row r="75" spans="1:23" ht="15.75" customHeight="1" x14ac:dyDescent="0.25">
      <c r="A75" s="748"/>
      <c r="B75" s="310" t="str">
        <f t="shared" ref="B75:B87" si="51">B110</f>
        <v>Air Comp</v>
      </c>
      <c r="C75" s="473">
        <v>8.5109000000000004E-2</v>
      </c>
      <c r="D75" s="473">
        <v>7.7715000000000006E-2</v>
      </c>
      <c r="E75" s="473">
        <v>8.6136000000000004E-2</v>
      </c>
      <c r="F75" s="473">
        <v>7.9796000000000006E-2</v>
      </c>
      <c r="G75" s="473">
        <v>8.5334999999999994E-2</v>
      </c>
      <c r="H75" s="473">
        <v>8.1994999999999998E-2</v>
      </c>
      <c r="I75" s="473">
        <v>8.4098999999999993E-2</v>
      </c>
      <c r="J75" s="473">
        <v>8.4198999999999996E-2</v>
      </c>
      <c r="K75" s="473">
        <v>8.2512000000000002E-2</v>
      </c>
      <c r="L75" s="473">
        <v>8.5277000000000006E-2</v>
      </c>
      <c r="M75" s="473">
        <v>8.2588999999999996E-2</v>
      </c>
      <c r="N75" s="473">
        <v>8.5237999999999994E-2</v>
      </c>
      <c r="O75" s="197">
        <f>'2M - SGS'!O75</f>
        <v>8.5109000000000004E-2</v>
      </c>
      <c r="Q75" s="342">
        <f t="shared" ref="Q75:Q87" si="52">SUM(C75:N75)</f>
        <v>1.0000000000000002</v>
      </c>
      <c r="R75" s="342"/>
      <c r="S75" s="342"/>
      <c r="T75" s="342"/>
      <c r="U75" s="342"/>
      <c r="V75" s="342"/>
      <c r="W75" s="342"/>
    </row>
    <row r="76" spans="1:23" ht="15.75" x14ac:dyDescent="0.25">
      <c r="A76" s="748"/>
      <c r="B76" s="8" t="str">
        <f t="shared" si="51"/>
        <v>Building Shell</v>
      </c>
      <c r="C76" s="473">
        <v>0.107824</v>
      </c>
      <c r="D76" s="473">
        <v>9.1051999999999994E-2</v>
      </c>
      <c r="E76" s="473">
        <v>7.1135000000000004E-2</v>
      </c>
      <c r="F76" s="473">
        <v>4.1179E-2</v>
      </c>
      <c r="G76" s="473">
        <v>4.4423999999999998E-2</v>
      </c>
      <c r="H76" s="473">
        <v>0.106128</v>
      </c>
      <c r="I76" s="473">
        <v>0.14288100000000001</v>
      </c>
      <c r="J76" s="473">
        <v>0.133494</v>
      </c>
      <c r="K76" s="473">
        <v>5.781E-2</v>
      </c>
      <c r="L76" s="473">
        <v>3.8018000000000003E-2</v>
      </c>
      <c r="M76" s="473">
        <v>6.2103999999999999E-2</v>
      </c>
      <c r="N76" s="473">
        <v>0.103951</v>
      </c>
      <c r="O76" s="197">
        <f>'2M - SGS'!O76</f>
        <v>0.107824</v>
      </c>
      <c r="Q76" s="342">
        <f t="shared" si="52"/>
        <v>1</v>
      </c>
      <c r="R76" s="342"/>
      <c r="S76" s="342"/>
      <c r="T76" s="342"/>
      <c r="U76" s="342"/>
      <c r="V76" s="342"/>
      <c r="W76" s="342"/>
    </row>
    <row r="77" spans="1:23" ht="15.75" x14ac:dyDescent="0.25">
      <c r="A77" s="748"/>
      <c r="B77" s="8" t="str">
        <f t="shared" si="51"/>
        <v>Cooking</v>
      </c>
      <c r="C77" s="473">
        <v>8.6096000000000006E-2</v>
      </c>
      <c r="D77" s="473">
        <v>7.8608999999999998E-2</v>
      </c>
      <c r="E77" s="473">
        <v>8.1547999999999995E-2</v>
      </c>
      <c r="F77" s="473">
        <v>7.2947999999999999E-2</v>
      </c>
      <c r="G77" s="473">
        <v>8.6277000000000006E-2</v>
      </c>
      <c r="H77" s="473">
        <v>8.3294000000000007E-2</v>
      </c>
      <c r="I77" s="473">
        <v>8.5859000000000005E-2</v>
      </c>
      <c r="J77" s="473">
        <v>8.5885000000000003E-2</v>
      </c>
      <c r="K77" s="473">
        <v>8.3474999999999994E-2</v>
      </c>
      <c r="L77" s="473">
        <v>8.6262000000000005E-2</v>
      </c>
      <c r="M77" s="473">
        <v>8.3496000000000001E-2</v>
      </c>
      <c r="N77" s="473">
        <v>8.6250999999999994E-2</v>
      </c>
      <c r="O77" s="197">
        <f>'2M - SGS'!O77</f>
        <v>8.6096000000000006E-2</v>
      </c>
      <c r="Q77" s="342">
        <f t="shared" si="52"/>
        <v>0.99999999999999989</v>
      </c>
      <c r="R77" s="342"/>
      <c r="S77" s="342"/>
      <c r="T77" s="342"/>
      <c r="U77" s="342"/>
      <c r="V77" s="342"/>
      <c r="W77" s="342"/>
    </row>
    <row r="78" spans="1:23" ht="15.75" x14ac:dyDescent="0.25">
      <c r="A78" s="748"/>
      <c r="B78" s="8" t="str">
        <f t="shared" si="51"/>
        <v>Cooling</v>
      </c>
      <c r="C78" s="473">
        <v>6.0000000000000002E-6</v>
      </c>
      <c r="D78" s="473">
        <v>2.4699999999999999E-4</v>
      </c>
      <c r="E78" s="473">
        <v>7.2360000000000002E-3</v>
      </c>
      <c r="F78" s="473">
        <v>2.1690999999999998E-2</v>
      </c>
      <c r="G78" s="473">
        <v>6.2979999999999994E-2</v>
      </c>
      <c r="H78" s="473">
        <v>0.21317</v>
      </c>
      <c r="I78" s="473">
        <v>0.29002899999999998</v>
      </c>
      <c r="J78" s="473">
        <v>0.270206</v>
      </c>
      <c r="K78" s="473">
        <v>0.108695</v>
      </c>
      <c r="L78" s="473">
        <v>1.9643000000000001E-2</v>
      </c>
      <c r="M78" s="473">
        <v>6.0299999999999998E-3</v>
      </c>
      <c r="N78" s="473">
        <v>6.7000000000000002E-5</v>
      </c>
      <c r="O78" s="197">
        <f>'2M - SGS'!O78</f>
        <v>6.0000000000000002E-6</v>
      </c>
      <c r="Q78" s="342">
        <f t="shared" si="52"/>
        <v>0.99999999999999989</v>
      </c>
      <c r="R78" s="342"/>
      <c r="S78" s="342"/>
      <c r="T78" s="342"/>
      <c r="U78" s="342"/>
      <c r="V78" s="342"/>
      <c r="W78" s="342"/>
    </row>
    <row r="79" spans="1:23" ht="15.75" x14ac:dyDescent="0.25">
      <c r="A79" s="748"/>
      <c r="B79" s="8" t="str">
        <f t="shared" si="51"/>
        <v>Ext Lighting</v>
      </c>
      <c r="C79" s="473">
        <v>0.106265</v>
      </c>
      <c r="D79" s="473">
        <v>8.2161999999999999E-2</v>
      </c>
      <c r="E79" s="473">
        <v>7.0887000000000006E-2</v>
      </c>
      <c r="F79" s="473">
        <v>6.8145999999999998E-2</v>
      </c>
      <c r="G79" s="473">
        <v>8.1852999999999995E-2</v>
      </c>
      <c r="H79" s="473">
        <v>6.7163E-2</v>
      </c>
      <c r="I79" s="473">
        <v>8.6751999999999996E-2</v>
      </c>
      <c r="J79" s="473">
        <v>6.9401000000000004E-2</v>
      </c>
      <c r="K79" s="473">
        <v>8.2907999999999996E-2</v>
      </c>
      <c r="L79" s="473">
        <v>0.100507</v>
      </c>
      <c r="M79" s="473">
        <v>8.7251999999999996E-2</v>
      </c>
      <c r="N79" s="473">
        <v>9.6703999999999998E-2</v>
      </c>
      <c r="O79" s="197">
        <f>'2M - SGS'!O79</f>
        <v>0.106265</v>
      </c>
      <c r="Q79" s="342">
        <f t="shared" si="52"/>
        <v>1</v>
      </c>
      <c r="R79" s="342"/>
      <c r="S79" s="342"/>
      <c r="T79" s="342"/>
      <c r="U79" s="342"/>
      <c r="V79" s="342"/>
      <c r="W79" s="342"/>
    </row>
    <row r="80" spans="1:23" ht="15.75" x14ac:dyDescent="0.25">
      <c r="A80" s="748"/>
      <c r="B80" s="8" t="str">
        <f t="shared" si="51"/>
        <v>Heating</v>
      </c>
      <c r="C80" s="473">
        <v>0.210397</v>
      </c>
      <c r="D80" s="473">
        <v>0.17743600000000001</v>
      </c>
      <c r="E80" s="473">
        <v>0.13192400000000001</v>
      </c>
      <c r="F80" s="473">
        <v>5.9718E-2</v>
      </c>
      <c r="G80" s="473">
        <v>2.6769000000000001E-2</v>
      </c>
      <c r="H80" s="473">
        <v>4.2950000000000002E-3</v>
      </c>
      <c r="I80" s="473">
        <v>2.895E-3</v>
      </c>
      <c r="J80" s="473">
        <v>3.4320000000000002E-3</v>
      </c>
      <c r="K80" s="473">
        <v>9.4020000000000006E-3</v>
      </c>
      <c r="L80" s="473">
        <v>5.5496999999999998E-2</v>
      </c>
      <c r="M80" s="473">
        <v>0.115452</v>
      </c>
      <c r="N80" s="473">
        <v>0.20278299999999999</v>
      </c>
      <c r="O80" s="197">
        <f>'2M - SGS'!O80</f>
        <v>0.210397</v>
      </c>
      <c r="Q80" s="342">
        <f t="shared" si="52"/>
        <v>1.0000000000000002</v>
      </c>
      <c r="R80" s="342"/>
      <c r="S80" s="342"/>
      <c r="T80" s="342"/>
      <c r="U80" s="342"/>
      <c r="V80" s="342"/>
      <c r="W80" s="342"/>
    </row>
    <row r="81" spans="1:23" ht="15.75" x14ac:dyDescent="0.25">
      <c r="A81" s="748"/>
      <c r="B81" s="8" t="str">
        <f t="shared" si="51"/>
        <v>HVAC</v>
      </c>
      <c r="C81" s="473">
        <v>0.107824</v>
      </c>
      <c r="D81" s="473">
        <v>9.1051999999999994E-2</v>
      </c>
      <c r="E81" s="473">
        <v>7.1135000000000004E-2</v>
      </c>
      <c r="F81" s="473">
        <v>4.1179E-2</v>
      </c>
      <c r="G81" s="473">
        <v>4.4423999999999998E-2</v>
      </c>
      <c r="H81" s="473">
        <v>0.106128</v>
      </c>
      <c r="I81" s="473">
        <v>0.14288100000000001</v>
      </c>
      <c r="J81" s="473">
        <v>0.133494</v>
      </c>
      <c r="K81" s="473">
        <v>5.781E-2</v>
      </c>
      <c r="L81" s="473">
        <v>3.8018000000000003E-2</v>
      </c>
      <c r="M81" s="473">
        <v>6.2103999999999999E-2</v>
      </c>
      <c r="N81" s="473">
        <v>0.103951</v>
      </c>
      <c r="O81" s="197">
        <f>'2M - SGS'!O81</f>
        <v>0.107824</v>
      </c>
      <c r="Q81" s="342">
        <f t="shared" si="52"/>
        <v>1</v>
      </c>
      <c r="R81" s="342"/>
      <c r="S81" s="342"/>
      <c r="T81" s="342"/>
      <c r="U81" s="342"/>
      <c r="V81" s="342"/>
      <c r="W81" s="342"/>
    </row>
    <row r="82" spans="1:23" ht="15.75" x14ac:dyDescent="0.25">
      <c r="A82" s="748"/>
      <c r="B82" s="8" t="str">
        <f t="shared" si="51"/>
        <v>Lighting</v>
      </c>
      <c r="C82" s="473">
        <v>9.3563999999999994E-2</v>
      </c>
      <c r="D82" s="473">
        <v>7.2162000000000004E-2</v>
      </c>
      <c r="E82" s="473">
        <v>7.8372999999999998E-2</v>
      </c>
      <c r="F82" s="473">
        <v>7.6534000000000005E-2</v>
      </c>
      <c r="G82" s="473">
        <v>9.4246999999999997E-2</v>
      </c>
      <c r="H82" s="473">
        <v>7.5599E-2</v>
      </c>
      <c r="I82" s="473">
        <v>9.6199999999999994E-2</v>
      </c>
      <c r="J82" s="473">
        <v>7.7077999999999994E-2</v>
      </c>
      <c r="K82" s="473">
        <v>8.1374000000000002E-2</v>
      </c>
      <c r="L82" s="473">
        <v>9.4072000000000003E-2</v>
      </c>
      <c r="M82" s="473">
        <v>7.6706999999999997E-2</v>
      </c>
      <c r="N82" s="473">
        <v>8.4089999999999998E-2</v>
      </c>
      <c r="O82" s="197">
        <f>'2M - SGS'!O82</f>
        <v>9.3563999999999994E-2</v>
      </c>
      <c r="Q82" s="342">
        <f t="shared" si="52"/>
        <v>1</v>
      </c>
      <c r="R82" s="342"/>
      <c r="S82" s="342"/>
      <c r="T82" s="342"/>
      <c r="U82" s="342"/>
      <c r="V82" s="342"/>
      <c r="W82" s="342"/>
    </row>
    <row r="83" spans="1:23" ht="15.75" x14ac:dyDescent="0.25">
      <c r="A83" s="748"/>
      <c r="B83" s="8" t="str">
        <f t="shared" si="51"/>
        <v>Miscellaneous</v>
      </c>
      <c r="C83" s="473">
        <v>8.5109000000000004E-2</v>
      </c>
      <c r="D83" s="473">
        <v>7.7715000000000006E-2</v>
      </c>
      <c r="E83" s="473">
        <v>8.6136000000000004E-2</v>
      </c>
      <c r="F83" s="473">
        <v>7.9796000000000006E-2</v>
      </c>
      <c r="G83" s="473">
        <v>8.5334999999999994E-2</v>
      </c>
      <c r="H83" s="473">
        <v>8.1994999999999998E-2</v>
      </c>
      <c r="I83" s="473">
        <v>8.4098999999999993E-2</v>
      </c>
      <c r="J83" s="473">
        <v>8.4198999999999996E-2</v>
      </c>
      <c r="K83" s="473">
        <v>8.2512000000000002E-2</v>
      </c>
      <c r="L83" s="473">
        <v>8.5277000000000006E-2</v>
      </c>
      <c r="M83" s="473">
        <v>8.2588999999999996E-2</v>
      </c>
      <c r="N83" s="473">
        <v>8.5237999999999994E-2</v>
      </c>
      <c r="O83" s="197">
        <f>'2M - SGS'!O83</f>
        <v>8.5109000000000004E-2</v>
      </c>
      <c r="Q83" s="342">
        <f t="shared" si="52"/>
        <v>1.0000000000000002</v>
      </c>
      <c r="R83" s="342"/>
      <c r="S83" s="342"/>
      <c r="T83" s="342"/>
      <c r="U83" s="342"/>
      <c r="V83" s="342"/>
      <c r="W83" s="342"/>
    </row>
    <row r="84" spans="1:23" ht="15.75" x14ac:dyDescent="0.25">
      <c r="A84" s="748"/>
      <c r="B84" s="8" t="str">
        <f t="shared" si="51"/>
        <v>Motors</v>
      </c>
      <c r="C84" s="473">
        <v>8.5109000000000004E-2</v>
      </c>
      <c r="D84" s="473">
        <v>7.7715000000000006E-2</v>
      </c>
      <c r="E84" s="473">
        <v>8.6136000000000004E-2</v>
      </c>
      <c r="F84" s="473">
        <v>7.9796000000000006E-2</v>
      </c>
      <c r="G84" s="473">
        <v>8.5334999999999994E-2</v>
      </c>
      <c r="H84" s="473">
        <v>8.1994999999999998E-2</v>
      </c>
      <c r="I84" s="473">
        <v>8.4098999999999993E-2</v>
      </c>
      <c r="J84" s="473">
        <v>8.4198999999999996E-2</v>
      </c>
      <c r="K84" s="473">
        <v>8.2512000000000002E-2</v>
      </c>
      <c r="L84" s="473">
        <v>8.5277000000000006E-2</v>
      </c>
      <c r="M84" s="473">
        <v>8.2588999999999996E-2</v>
      </c>
      <c r="N84" s="473">
        <v>8.5237999999999994E-2</v>
      </c>
      <c r="O84" s="197">
        <f>'2M - SGS'!O84</f>
        <v>8.5109000000000004E-2</v>
      </c>
      <c r="Q84" s="342">
        <f t="shared" si="52"/>
        <v>1.0000000000000002</v>
      </c>
      <c r="R84" s="342"/>
      <c r="S84" s="342"/>
      <c r="T84" s="342"/>
      <c r="U84" s="342"/>
      <c r="V84" s="342"/>
      <c r="W84" s="342"/>
    </row>
    <row r="85" spans="1:23" ht="15.75" x14ac:dyDescent="0.25">
      <c r="A85" s="748"/>
      <c r="B85" s="8" t="str">
        <f t="shared" si="51"/>
        <v>Process</v>
      </c>
      <c r="C85" s="473">
        <v>8.5109000000000004E-2</v>
      </c>
      <c r="D85" s="473">
        <v>7.7715000000000006E-2</v>
      </c>
      <c r="E85" s="473">
        <v>8.6136000000000004E-2</v>
      </c>
      <c r="F85" s="473">
        <v>7.9796000000000006E-2</v>
      </c>
      <c r="G85" s="473">
        <v>8.5334999999999994E-2</v>
      </c>
      <c r="H85" s="473">
        <v>8.1994999999999998E-2</v>
      </c>
      <c r="I85" s="473">
        <v>8.4098999999999993E-2</v>
      </c>
      <c r="J85" s="473">
        <v>8.4198999999999996E-2</v>
      </c>
      <c r="K85" s="473">
        <v>8.2512000000000002E-2</v>
      </c>
      <c r="L85" s="473">
        <v>8.5277000000000006E-2</v>
      </c>
      <c r="M85" s="473">
        <v>8.2588999999999996E-2</v>
      </c>
      <c r="N85" s="473">
        <v>8.5237999999999994E-2</v>
      </c>
      <c r="O85" s="197">
        <f>'2M - SGS'!O85</f>
        <v>8.5109000000000004E-2</v>
      </c>
      <c r="Q85" s="342">
        <f t="shared" si="52"/>
        <v>1.0000000000000002</v>
      </c>
      <c r="R85" s="342"/>
      <c r="S85" s="342"/>
      <c r="T85" s="342"/>
      <c r="U85" s="342"/>
      <c r="V85" s="342"/>
      <c r="W85" s="342"/>
    </row>
    <row r="86" spans="1:23" ht="15.75" x14ac:dyDescent="0.25">
      <c r="A86" s="748"/>
      <c r="B86" s="8" t="str">
        <f t="shared" si="51"/>
        <v>Refrigeration</v>
      </c>
      <c r="C86" s="473">
        <v>8.3486000000000005E-2</v>
      </c>
      <c r="D86" s="473">
        <v>7.6158000000000003E-2</v>
      </c>
      <c r="E86" s="473">
        <v>8.3346000000000003E-2</v>
      </c>
      <c r="F86" s="473">
        <v>8.0782999999999994E-2</v>
      </c>
      <c r="G86" s="473">
        <v>8.5133E-2</v>
      </c>
      <c r="H86" s="473">
        <v>8.4294999999999995E-2</v>
      </c>
      <c r="I86" s="473">
        <v>8.7456999999999993E-2</v>
      </c>
      <c r="J86" s="473">
        <v>8.7230000000000002E-2</v>
      </c>
      <c r="K86" s="473">
        <v>8.3319000000000004E-2</v>
      </c>
      <c r="L86" s="473">
        <v>8.4562999999999999E-2</v>
      </c>
      <c r="M86" s="473">
        <v>8.1112000000000004E-2</v>
      </c>
      <c r="N86" s="473">
        <v>8.3117999999999997E-2</v>
      </c>
      <c r="O86" s="197">
        <f>'2M - SGS'!O86</f>
        <v>8.3486000000000005E-2</v>
      </c>
      <c r="Q86" s="342">
        <f t="shared" si="52"/>
        <v>1</v>
      </c>
      <c r="R86" s="342"/>
      <c r="S86" s="342"/>
      <c r="T86" s="342"/>
      <c r="U86" s="342"/>
      <c r="V86" s="342"/>
      <c r="W86" s="342"/>
    </row>
    <row r="87" spans="1:23" ht="16.5" thickBot="1" x14ac:dyDescent="0.3">
      <c r="A87" s="749"/>
      <c r="B87" s="9" t="str">
        <f t="shared" si="51"/>
        <v>Water Heating</v>
      </c>
      <c r="C87" s="474">
        <v>0.108255</v>
      </c>
      <c r="D87" s="474">
        <v>9.1078000000000006E-2</v>
      </c>
      <c r="E87" s="474">
        <v>8.5239999999999996E-2</v>
      </c>
      <c r="F87" s="474">
        <v>7.2980000000000003E-2</v>
      </c>
      <c r="G87" s="474">
        <v>7.9849000000000003E-2</v>
      </c>
      <c r="H87" s="474">
        <v>7.2720999999999994E-2</v>
      </c>
      <c r="I87" s="474">
        <v>7.4929999999999997E-2</v>
      </c>
      <c r="J87" s="474">
        <v>7.5861999999999999E-2</v>
      </c>
      <c r="K87" s="474">
        <v>7.5733999999999996E-2</v>
      </c>
      <c r="L87" s="474">
        <v>8.2808000000000007E-2</v>
      </c>
      <c r="M87" s="474">
        <v>8.6345000000000005E-2</v>
      </c>
      <c r="N87" s="474">
        <v>9.4198000000000004E-2</v>
      </c>
      <c r="O87" s="198">
        <f>'2M - SGS'!O87</f>
        <v>0.108255</v>
      </c>
      <c r="Q87" s="342">
        <f t="shared" si="52"/>
        <v>1</v>
      </c>
      <c r="R87" s="342"/>
      <c r="S87" s="342"/>
      <c r="T87" s="342"/>
      <c r="U87" s="342"/>
      <c r="V87" s="342"/>
      <c r="W87" s="342"/>
    </row>
    <row r="88" spans="1:23" x14ac:dyDescent="0.25">
      <c r="A88" s="314"/>
      <c r="B88" s="475" t="s">
        <v>229</v>
      </c>
      <c r="C88" s="314"/>
      <c r="D88" s="314"/>
      <c r="E88" s="314"/>
      <c r="F88" s="314"/>
      <c r="G88" s="314"/>
      <c r="H88" s="314"/>
      <c r="I88" s="314"/>
      <c r="J88" s="314"/>
      <c r="K88" s="314"/>
      <c r="L88" s="314"/>
      <c r="M88" s="314"/>
      <c r="N88" s="314"/>
      <c r="O88" s="314"/>
      <c r="Q88" s="135" t="s">
        <v>227</v>
      </c>
    </row>
    <row r="89" spans="1:23" ht="15.75" thickBot="1" x14ac:dyDescent="0.3">
      <c r="Q89" s="135"/>
    </row>
    <row r="90" spans="1:23" ht="15" customHeight="1" thickBot="1" x14ac:dyDescent="0.3">
      <c r="A90" s="762" t="s">
        <v>26</v>
      </c>
      <c r="B90" s="313" t="s">
        <v>29</v>
      </c>
      <c r="C90" s="100">
        <f>C$2</f>
        <v>46023</v>
      </c>
      <c r="D90" s="100">
        <f t="shared" ref="D90:O90" si="53">D$2</f>
        <v>46054</v>
      </c>
      <c r="E90" s="100">
        <f t="shared" si="53"/>
        <v>46082</v>
      </c>
      <c r="F90" s="100">
        <f t="shared" si="53"/>
        <v>46113</v>
      </c>
      <c r="G90" s="100">
        <f t="shared" si="53"/>
        <v>46143</v>
      </c>
      <c r="H90" s="100">
        <f t="shared" si="53"/>
        <v>46174</v>
      </c>
      <c r="I90" s="100">
        <f t="shared" si="53"/>
        <v>46204</v>
      </c>
      <c r="J90" s="100">
        <f t="shared" si="53"/>
        <v>46235</v>
      </c>
      <c r="K90" s="100">
        <f t="shared" si="53"/>
        <v>46266</v>
      </c>
      <c r="L90" s="100">
        <f t="shared" si="53"/>
        <v>46296</v>
      </c>
      <c r="M90" s="100">
        <f t="shared" si="53"/>
        <v>46327</v>
      </c>
      <c r="N90" s="100">
        <f t="shared" si="53"/>
        <v>46357</v>
      </c>
      <c r="O90" s="100">
        <f t="shared" si="53"/>
        <v>46388</v>
      </c>
    </row>
    <row r="91" spans="1:23" x14ac:dyDescent="0.25">
      <c r="A91" s="763"/>
      <c r="B91" s="305" t="s">
        <v>18</v>
      </c>
      <c r="C91" s="623">
        <v>4.5540999999999998E-2</v>
      </c>
      <c r="D91" s="623">
        <v>4.6175000000000001E-2</v>
      </c>
      <c r="E91" s="623">
        <v>4.8189000000000003E-2</v>
      </c>
      <c r="F91" s="623">
        <v>4.8322999999999998E-2</v>
      </c>
      <c r="G91" s="623">
        <v>5.0555999999999997E-2</v>
      </c>
      <c r="H91" s="623">
        <v>9.3449000000000004E-2</v>
      </c>
      <c r="I91" s="623">
        <v>9.0008000000000005E-2</v>
      </c>
      <c r="J91" s="623">
        <v>9.2378000000000002E-2</v>
      </c>
      <c r="K91" s="623">
        <v>9.1634999999999994E-2</v>
      </c>
      <c r="L91" s="623">
        <v>4.8993000000000002E-2</v>
      </c>
      <c r="M91" s="623">
        <v>4.9782E-2</v>
      </c>
      <c r="N91" s="623">
        <v>4.7262999999999999E-2</v>
      </c>
      <c r="O91" s="623">
        <f>C91</f>
        <v>4.5540999999999998E-2</v>
      </c>
      <c r="Q91" s="135"/>
    </row>
    <row r="92" spans="1:23" x14ac:dyDescent="0.25">
      <c r="A92" s="763"/>
      <c r="B92" s="6" t="s">
        <v>0</v>
      </c>
      <c r="C92" s="623">
        <v>4.9581E-2</v>
      </c>
      <c r="D92" s="623">
        <v>5.1304000000000002E-2</v>
      </c>
      <c r="E92" s="623">
        <v>5.4989000000000003E-2</v>
      </c>
      <c r="F92" s="623">
        <v>5.1714000000000003E-2</v>
      </c>
      <c r="G92" s="623">
        <v>5.7715000000000002E-2</v>
      </c>
      <c r="H92" s="623">
        <v>0.11771</v>
      </c>
      <c r="I92" s="623">
        <v>0.11006199999999999</v>
      </c>
      <c r="J92" s="623">
        <v>0.115067</v>
      </c>
      <c r="K92" s="623">
        <v>0.117149</v>
      </c>
      <c r="L92" s="623">
        <v>5.4709000000000001E-2</v>
      </c>
      <c r="M92" s="623">
        <v>5.5188000000000001E-2</v>
      </c>
      <c r="N92" s="623">
        <v>5.0938999999999998E-2</v>
      </c>
      <c r="O92" s="623">
        <f t="shared" ref="O92:O103" si="54">C92</f>
        <v>4.9581E-2</v>
      </c>
      <c r="Q92" s="135"/>
    </row>
    <row r="93" spans="1:23" x14ac:dyDescent="0.25">
      <c r="A93" s="763"/>
      <c r="B93" s="6" t="s">
        <v>19</v>
      </c>
      <c r="C93" s="623">
        <v>4.6939000000000002E-2</v>
      </c>
      <c r="D93" s="623">
        <v>4.7252000000000002E-2</v>
      </c>
      <c r="E93" s="623">
        <v>4.9273999999999998E-2</v>
      </c>
      <c r="F93" s="623">
        <v>5.1881999999999998E-2</v>
      </c>
      <c r="G93" s="623">
        <v>5.3364000000000002E-2</v>
      </c>
      <c r="H93" s="623">
        <v>0.10091700000000001</v>
      </c>
      <c r="I93" s="623">
        <v>9.6921999999999994E-2</v>
      </c>
      <c r="J93" s="623">
        <v>9.9885000000000002E-2</v>
      </c>
      <c r="K93" s="623">
        <v>9.7788E-2</v>
      </c>
      <c r="L93" s="623">
        <v>5.1683E-2</v>
      </c>
      <c r="M93" s="623">
        <v>5.1910999999999999E-2</v>
      </c>
      <c r="N93" s="623">
        <v>4.9077999999999997E-2</v>
      </c>
      <c r="O93" s="623">
        <f t="shared" si="54"/>
        <v>4.6939000000000002E-2</v>
      </c>
      <c r="Q93" s="135"/>
    </row>
    <row r="94" spans="1:23" x14ac:dyDescent="0.25">
      <c r="A94" s="763"/>
      <c r="B94" s="6" t="s">
        <v>1</v>
      </c>
      <c r="C94" s="623">
        <v>4.3274E-2</v>
      </c>
      <c r="D94" s="623">
        <v>4.4956000000000003E-2</v>
      </c>
      <c r="E94" s="623">
        <v>4.6625E-2</v>
      </c>
      <c r="F94" s="623">
        <v>5.8855999999999999E-2</v>
      </c>
      <c r="G94" s="623">
        <v>6.6559999999999994E-2</v>
      </c>
      <c r="H94" s="623">
        <v>0.11895500000000001</v>
      </c>
      <c r="I94" s="623">
        <v>0.11064</v>
      </c>
      <c r="J94" s="623">
        <v>0.11584</v>
      </c>
      <c r="K94" s="623">
        <v>0.122415</v>
      </c>
      <c r="L94" s="623">
        <v>6.2344999999999998E-2</v>
      </c>
      <c r="M94" s="623">
        <v>6.0421999999999997E-2</v>
      </c>
      <c r="N94" s="623">
        <v>4.6781999999999997E-2</v>
      </c>
      <c r="O94" s="623">
        <f t="shared" si="54"/>
        <v>4.3274E-2</v>
      </c>
    </row>
    <row r="95" spans="1:23" x14ac:dyDescent="0.25">
      <c r="A95" s="763"/>
      <c r="B95" s="6" t="s">
        <v>20</v>
      </c>
      <c r="C95" s="623">
        <v>3.3161999999999997E-2</v>
      </c>
      <c r="D95" s="623">
        <v>3.3721000000000001E-2</v>
      </c>
      <c r="E95" s="623">
        <v>3.4806999999999998E-2</v>
      </c>
      <c r="F95" s="623">
        <v>3.6195999999999999E-2</v>
      </c>
      <c r="G95" s="623">
        <v>3.5977000000000002E-2</v>
      </c>
      <c r="H95" s="623">
        <v>5.9283000000000002E-2</v>
      </c>
      <c r="I95" s="623">
        <v>5.7278999999999997E-2</v>
      </c>
      <c r="J95" s="623">
        <v>5.8050999999999998E-2</v>
      </c>
      <c r="K95" s="623">
        <v>6.0310000000000002E-2</v>
      </c>
      <c r="L95" s="623">
        <v>3.4962E-2</v>
      </c>
      <c r="M95" s="623">
        <v>3.5576000000000003E-2</v>
      </c>
      <c r="N95" s="623">
        <v>3.4347999999999997E-2</v>
      </c>
      <c r="O95" s="623">
        <f t="shared" si="54"/>
        <v>3.3161999999999997E-2</v>
      </c>
    </row>
    <row r="96" spans="1:23" x14ac:dyDescent="0.25">
      <c r="A96" s="763"/>
      <c r="B96" s="6" t="s">
        <v>9</v>
      </c>
      <c r="C96" s="623">
        <v>4.7364999999999997E-2</v>
      </c>
      <c r="D96" s="623">
        <v>4.8853000000000001E-2</v>
      </c>
      <c r="E96" s="623">
        <v>5.2965999999999999E-2</v>
      </c>
      <c r="F96" s="623">
        <v>5.0692000000000001E-2</v>
      </c>
      <c r="G96" s="623">
        <v>5.0089000000000002E-2</v>
      </c>
      <c r="H96" s="623">
        <v>5.8623000000000001E-2</v>
      </c>
      <c r="I96" s="623">
        <v>5.6649999999999999E-2</v>
      </c>
      <c r="J96" s="623">
        <v>5.7266999999999998E-2</v>
      </c>
      <c r="K96" s="623">
        <v>9.4729999999999995E-2</v>
      </c>
      <c r="L96" s="623">
        <v>4.9228000000000001E-2</v>
      </c>
      <c r="M96" s="623">
        <v>5.1515999999999999E-2</v>
      </c>
      <c r="N96" s="623">
        <v>4.8013E-2</v>
      </c>
      <c r="O96" s="623">
        <f t="shared" si="54"/>
        <v>4.7364999999999997E-2</v>
      </c>
    </row>
    <row r="97" spans="1:15" x14ac:dyDescent="0.25">
      <c r="A97" s="763"/>
      <c r="B97" s="6" t="s">
        <v>3</v>
      </c>
      <c r="C97" s="623">
        <v>4.9581E-2</v>
      </c>
      <c r="D97" s="623">
        <v>5.1304000000000002E-2</v>
      </c>
      <c r="E97" s="623">
        <v>5.4989000000000003E-2</v>
      </c>
      <c r="F97" s="623">
        <v>5.1714000000000003E-2</v>
      </c>
      <c r="G97" s="623">
        <v>5.7715000000000002E-2</v>
      </c>
      <c r="H97" s="623">
        <v>0.11771</v>
      </c>
      <c r="I97" s="623">
        <v>0.11006199999999999</v>
      </c>
      <c r="J97" s="623">
        <v>0.115067</v>
      </c>
      <c r="K97" s="623">
        <v>0.117149</v>
      </c>
      <c r="L97" s="623">
        <v>5.4709000000000001E-2</v>
      </c>
      <c r="M97" s="623">
        <v>5.5188000000000001E-2</v>
      </c>
      <c r="N97" s="623">
        <v>5.0938999999999998E-2</v>
      </c>
      <c r="O97" s="623">
        <f t="shared" si="54"/>
        <v>4.9581E-2</v>
      </c>
    </row>
    <row r="98" spans="1:15" x14ac:dyDescent="0.25">
      <c r="A98" s="763"/>
      <c r="B98" s="6" t="s">
        <v>4</v>
      </c>
      <c r="C98" s="623">
        <v>4.7953000000000003E-2</v>
      </c>
      <c r="D98" s="623">
        <v>4.8263E-2</v>
      </c>
      <c r="E98" s="623">
        <v>5.0624000000000002E-2</v>
      </c>
      <c r="F98" s="623">
        <v>5.1560000000000002E-2</v>
      </c>
      <c r="G98" s="623">
        <v>5.3745000000000001E-2</v>
      </c>
      <c r="H98" s="623">
        <v>9.9451999999999999E-2</v>
      </c>
      <c r="I98" s="623">
        <v>9.5723000000000003E-2</v>
      </c>
      <c r="J98" s="623">
        <v>9.8280999999999993E-2</v>
      </c>
      <c r="K98" s="623">
        <v>9.4449000000000005E-2</v>
      </c>
      <c r="L98" s="623">
        <v>5.2073000000000001E-2</v>
      </c>
      <c r="M98" s="623">
        <v>5.2239000000000001E-2</v>
      </c>
      <c r="N98" s="623">
        <v>4.8925999999999997E-2</v>
      </c>
      <c r="O98" s="623">
        <f t="shared" si="54"/>
        <v>4.7953000000000003E-2</v>
      </c>
    </row>
    <row r="99" spans="1:15" x14ac:dyDescent="0.25">
      <c r="A99" s="763"/>
      <c r="B99" s="6" t="s">
        <v>5</v>
      </c>
      <c r="C99" s="623">
        <v>4.5540999999999998E-2</v>
      </c>
      <c r="D99" s="623">
        <v>4.6175000000000001E-2</v>
      </c>
      <c r="E99" s="623">
        <v>4.8189000000000003E-2</v>
      </c>
      <c r="F99" s="623">
        <v>4.8322999999999998E-2</v>
      </c>
      <c r="G99" s="623">
        <v>5.0555999999999997E-2</v>
      </c>
      <c r="H99" s="623">
        <v>9.3449000000000004E-2</v>
      </c>
      <c r="I99" s="623">
        <v>9.0008000000000005E-2</v>
      </c>
      <c r="J99" s="623">
        <v>9.2378000000000002E-2</v>
      </c>
      <c r="K99" s="623">
        <v>9.1634999999999994E-2</v>
      </c>
      <c r="L99" s="623">
        <v>4.8993000000000002E-2</v>
      </c>
      <c r="M99" s="623">
        <v>4.9782E-2</v>
      </c>
      <c r="N99" s="623">
        <v>4.7262999999999999E-2</v>
      </c>
      <c r="O99" s="623">
        <f t="shared" si="54"/>
        <v>4.5540999999999998E-2</v>
      </c>
    </row>
    <row r="100" spans="1:15" x14ac:dyDescent="0.25">
      <c r="A100" s="763"/>
      <c r="B100" s="6" t="s">
        <v>21</v>
      </c>
      <c r="C100" s="623">
        <v>4.5540999999999998E-2</v>
      </c>
      <c r="D100" s="623">
        <v>4.6175000000000001E-2</v>
      </c>
      <c r="E100" s="623">
        <v>4.8189000000000003E-2</v>
      </c>
      <c r="F100" s="623">
        <v>4.8322999999999998E-2</v>
      </c>
      <c r="G100" s="623">
        <v>5.0555999999999997E-2</v>
      </c>
      <c r="H100" s="623">
        <v>9.3449000000000004E-2</v>
      </c>
      <c r="I100" s="623">
        <v>9.0008000000000005E-2</v>
      </c>
      <c r="J100" s="623">
        <v>9.2378000000000002E-2</v>
      </c>
      <c r="K100" s="623">
        <v>9.1634999999999994E-2</v>
      </c>
      <c r="L100" s="623">
        <v>4.8993000000000002E-2</v>
      </c>
      <c r="M100" s="623">
        <v>4.9782E-2</v>
      </c>
      <c r="N100" s="623">
        <v>4.7262999999999999E-2</v>
      </c>
      <c r="O100" s="623">
        <f t="shared" si="54"/>
        <v>4.5540999999999998E-2</v>
      </c>
    </row>
    <row r="101" spans="1:15" x14ac:dyDescent="0.25">
      <c r="A101" s="763"/>
      <c r="B101" s="6" t="s">
        <v>22</v>
      </c>
      <c r="C101" s="623">
        <v>4.5540999999999998E-2</v>
      </c>
      <c r="D101" s="623">
        <v>4.6175000000000001E-2</v>
      </c>
      <c r="E101" s="623">
        <v>4.8189000000000003E-2</v>
      </c>
      <c r="F101" s="623">
        <v>4.8322999999999998E-2</v>
      </c>
      <c r="G101" s="623">
        <v>5.0555999999999997E-2</v>
      </c>
      <c r="H101" s="623">
        <v>9.3449000000000004E-2</v>
      </c>
      <c r="I101" s="623">
        <v>9.0008000000000005E-2</v>
      </c>
      <c r="J101" s="623">
        <v>9.2378000000000002E-2</v>
      </c>
      <c r="K101" s="623">
        <v>9.1634999999999994E-2</v>
      </c>
      <c r="L101" s="623">
        <v>4.8993000000000002E-2</v>
      </c>
      <c r="M101" s="623">
        <v>4.9782E-2</v>
      </c>
      <c r="N101" s="623">
        <v>4.7262999999999999E-2</v>
      </c>
      <c r="O101" s="623">
        <f t="shared" si="54"/>
        <v>4.5540999999999998E-2</v>
      </c>
    </row>
    <row r="102" spans="1:15" x14ac:dyDescent="0.25">
      <c r="A102" s="763"/>
      <c r="B102" s="6" t="s">
        <v>7</v>
      </c>
      <c r="C102" s="623">
        <v>4.3611999999999998E-2</v>
      </c>
      <c r="D102" s="623">
        <v>4.4098999999999999E-2</v>
      </c>
      <c r="E102" s="623">
        <v>4.5934000000000003E-2</v>
      </c>
      <c r="F102" s="623">
        <v>4.7032999999999998E-2</v>
      </c>
      <c r="G102" s="623">
        <v>4.8451000000000001E-2</v>
      </c>
      <c r="H102" s="623">
        <v>8.9113999999999999E-2</v>
      </c>
      <c r="I102" s="623">
        <v>8.5700999999999999E-2</v>
      </c>
      <c r="J102" s="623">
        <v>8.8127999999999998E-2</v>
      </c>
      <c r="K102" s="623">
        <v>8.7461999999999998E-2</v>
      </c>
      <c r="L102" s="623">
        <v>4.6955999999999998E-2</v>
      </c>
      <c r="M102" s="623">
        <v>4.7667000000000001E-2</v>
      </c>
      <c r="N102" s="623">
        <v>4.5307E-2</v>
      </c>
      <c r="O102" s="623">
        <f t="shared" si="54"/>
        <v>4.3611999999999998E-2</v>
      </c>
    </row>
    <row r="103" spans="1:15" ht="15.75" thickBot="1" x14ac:dyDescent="0.3">
      <c r="A103" s="764"/>
      <c r="B103" s="10" t="s">
        <v>8</v>
      </c>
      <c r="C103" s="621">
        <v>4.6360999999999999E-2</v>
      </c>
      <c r="D103" s="621">
        <v>4.6393999999999998E-2</v>
      </c>
      <c r="E103" s="621">
        <v>4.7904000000000002E-2</v>
      </c>
      <c r="F103" s="621">
        <v>5.1082000000000002E-2</v>
      </c>
      <c r="G103" s="621">
        <v>5.2753000000000001E-2</v>
      </c>
      <c r="H103" s="621">
        <v>0.100799</v>
      </c>
      <c r="I103" s="621">
        <v>9.6923999999999996E-2</v>
      </c>
      <c r="J103" s="621">
        <v>9.9787000000000001E-2</v>
      </c>
      <c r="K103" s="621">
        <v>9.6407999999999994E-2</v>
      </c>
      <c r="L103" s="621">
        <v>5.1095000000000002E-2</v>
      </c>
      <c r="M103" s="621">
        <v>5.1493999999999998E-2</v>
      </c>
      <c r="N103" s="621">
        <v>4.8736000000000002E-2</v>
      </c>
      <c r="O103" s="621">
        <f t="shared" si="54"/>
        <v>4.6360999999999999E-2</v>
      </c>
    </row>
    <row r="104" spans="1:15" x14ac:dyDescent="0.25">
      <c r="C104" s="622" t="s">
        <v>301</v>
      </c>
    </row>
    <row r="105" spans="1:15" ht="15.75" thickBot="1" x14ac:dyDescent="0.3">
      <c r="A105" s="480" t="s">
        <v>273</v>
      </c>
      <c r="B105" s="361"/>
      <c r="E105" s="134"/>
    </row>
    <row r="106" spans="1:15" s="287" customFormat="1" ht="19.5" thickBot="1" x14ac:dyDescent="0.3">
      <c r="A106" s="290" t="s">
        <v>219</v>
      </c>
      <c r="B106" s="328" t="s">
        <v>13</v>
      </c>
      <c r="C106" s="482">
        <f>'2M - SGS'!C94</f>
        <v>0.7</v>
      </c>
      <c r="D106" s="329">
        <f>C106</f>
        <v>0.7</v>
      </c>
      <c r="E106" s="286">
        <f t="shared" ref="E106:O106" si="55">D106</f>
        <v>0.7</v>
      </c>
      <c r="F106" s="330">
        <f t="shared" si="55"/>
        <v>0.7</v>
      </c>
      <c r="G106" s="330">
        <f t="shared" si="55"/>
        <v>0.7</v>
      </c>
      <c r="H106" s="330">
        <f t="shared" si="55"/>
        <v>0.7</v>
      </c>
      <c r="I106" s="330">
        <f t="shared" si="55"/>
        <v>0.7</v>
      </c>
      <c r="J106" s="330">
        <f t="shared" si="55"/>
        <v>0.7</v>
      </c>
      <c r="K106" s="330">
        <f t="shared" si="55"/>
        <v>0.7</v>
      </c>
      <c r="L106" s="330">
        <f t="shared" si="55"/>
        <v>0.7</v>
      </c>
      <c r="M106" s="330">
        <f t="shared" si="55"/>
        <v>0.7</v>
      </c>
      <c r="N106" s="330">
        <f t="shared" si="55"/>
        <v>0.7</v>
      </c>
      <c r="O106" s="330">
        <f t="shared" si="55"/>
        <v>0.7</v>
      </c>
    </row>
    <row r="108" spans="1:15" ht="15.75" thickBot="1" x14ac:dyDescent="0.3">
      <c r="A108" s="292" t="s">
        <v>162</v>
      </c>
      <c r="B108" s="288"/>
      <c r="C108" s="288"/>
      <c r="D108" s="288"/>
      <c r="E108" s="288"/>
      <c r="F108" s="288"/>
      <c r="G108" s="288"/>
      <c r="H108" s="288"/>
      <c r="I108" s="288"/>
    </row>
    <row r="109" spans="1:15" ht="16.5" thickBot="1" x14ac:dyDescent="0.3">
      <c r="A109" s="744" t="s">
        <v>15</v>
      </c>
      <c r="B109" s="306" t="s">
        <v>10</v>
      </c>
      <c r="C109" s="100">
        <f>C$2</f>
        <v>46023</v>
      </c>
      <c r="D109" s="100">
        <f t="shared" ref="D109:O109" si="56">D$2</f>
        <v>46054</v>
      </c>
      <c r="E109" s="100">
        <f t="shared" si="56"/>
        <v>46082</v>
      </c>
      <c r="F109" s="100">
        <f t="shared" si="56"/>
        <v>46113</v>
      </c>
      <c r="G109" s="100">
        <f t="shared" si="56"/>
        <v>46143</v>
      </c>
      <c r="H109" s="100">
        <f t="shared" si="56"/>
        <v>46174</v>
      </c>
      <c r="I109" s="100">
        <f t="shared" si="56"/>
        <v>46204</v>
      </c>
      <c r="J109" s="100">
        <f t="shared" si="56"/>
        <v>46235</v>
      </c>
      <c r="K109" s="100">
        <f t="shared" si="56"/>
        <v>46266</v>
      </c>
      <c r="L109" s="100">
        <f t="shared" si="56"/>
        <v>46296</v>
      </c>
      <c r="M109" s="100">
        <f t="shared" si="56"/>
        <v>46327</v>
      </c>
      <c r="N109" s="100">
        <f t="shared" si="56"/>
        <v>46357</v>
      </c>
      <c r="O109" s="100">
        <f t="shared" si="56"/>
        <v>46388</v>
      </c>
    </row>
    <row r="110" spans="1:15" ht="15" customHeight="1" x14ac:dyDescent="0.25">
      <c r="A110" s="745"/>
      <c r="B110" s="310" t="str">
        <f t="shared" ref="B110:B123" si="57">B39</f>
        <v>Air Comp</v>
      </c>
      <c r="C110" s="13">
        <f>C57*C75*C91*C$106</f>
        <v>0</v>
      </c>
      <c r="D110" s="13">
        <f t="shared" ref="D110:O110" si="58">D57*D75*D91*D$106</f>
        <v>0</v>
      </c>
      <c r="E110" s="13">
        <f t="shared" si="58"/>
        <v>0</v>
      </c>
      <c r="F110" s="13">
        <f t="shared" si="58"/>
        <v>0</v>
      </c>
      <c r="G110" s="13">
        <f t="shared" si="58"/>
        <v>0</v>
      </c>
      <c r="H110" s="13">
        <f t="shared" si="58"/>
        <v>0</v>
      </c>
      <c r="I110" s="13">
        <f t="shared" si="58"/>
        <v>0</v>
      </c>
      <c r="J110" s="13">
        <f t="shared" si="58"/>
        <v>0</v>
      </c>
      <c r="K110" s="13">
        <f t="shared" si="58"/>
        <v>0</v>
      </c>
      <c r="L110" s="13">
        <f t="shared" si="58"/>
        <v>949.541419882073</v>
      </c>
      <c r="M110" s="13">
        <f t="shared" si="58"/>
        <v>1905.9202727075067</v>
      </c>
      <c r="N110" s="13">
        <f t="shared" si="58"/>
        <v>2355.4540042798731</v>
      </c>
      <c r="O110" s="13">
        <f t="shared" si="58"/>
        <v>2700.6918433526157</v>
      </c>
    </row>
    <row r="111" spans="1:15" ht="15.75" x14ac:dyDescent="0.25">
      <c r="A111" s="745"/>
      <c r="B111" s="8" t="str">
        <f t="shared" si="57"/>
        <v>Building Shell</v>
      </c>
      <c r="C111" s="13">
        <f t="shared" ref="C111:O111" si="59">C58*C76*C92*C$106</f>
        <v>0</v>
      </c>
      <c r="D111" s="13">
        <f t="shared" si="59"/>
        <v>0</v>
      </c>
      <c r="E111" s="13">
        <f t="shared" si="59"/>
        <v>0</v>
      </c>
      <c r="F111" s="13">
        <f t="shared" si="59"/>
        <v>0</v>
      </c>
      <c r="G111" s="13">
        <f t="shared" si="59"/>
        <v>0</v>
      </c>
      <c r="H111" s="13">
        <f t="shared" si="59"/>
        <v>0</v>
      </c>
      <c r="I111" s="13">
        <f t="shared" si="59"/>
        <v>0</v>
      </c>
      <c r="J111" s="13">
        <f t="shared" si="59"/>
        <v>0</v>
      </c>
      <c r="K111" s="13">
        <f t="shared" si="59"/>
        <v>0</v>
      </c>
      <c r="L111" s="13">
        <f t="shared" si="59"/>
        <v>0</v>
      </c>
      <c r="M111" s="13">
        <f t="shared" si="59"/>
        <v>0</v>
      </c>
      <c r="N111" s="13">
        <f t="shared" si="59"/>
        <v>0</v>
      </c>
      <c r="O111" s="13">
        <f t="shared" si="59"/>
        <v>0</v>
      </c>
    </row>
    <row r="112" spans="1:15" ht="15.75" x14ac:dyDescent="0.25">
      <c r="A112" s="745"/>
      <c r="B112" s="8" t="str">
        <f t="shared" si="57"/>
        <v>Cooking</v>
      </c>
      <c r="C112" s="13">
        <f t="shared" ref="C112:O112" si="60">C59*C77*C93*C$106</f>
        <v>0</v>
      </c>
      <c r="D112" s="13">
        <f t="shared" si="60"/>
        <v>0</v>
      </c>
      <c r="E112" s="13">
        <f t="shared" si="60"/>
        <v>54.652916882824499</v>
      </c>
      <c r="F112" s="13">
        <f t="shared" si="60"/>
        <v>102.95378239375705</v>
      </c>
      <c r="G112" s="13">
        <f t="shared" si="60"/>
        <v>125.24362204360312</v>
      </c>
      <c r="H112" s="13">
        <f t="shared" si="60"/>
        <v>228.66003100873647</v>
      </c>
      <c r="I112" s="13">
        <f t="shared" si="60"/>
        <v>226.37079763877364</v>
      </c>
      <c r="J112" s="13">
        <f t="shared" si="60"/>
        <v>233.3618192589384</v>
      </c>
      <c r="K112" s="13">
        <f t="shared" si="60"/>
        <v>222.05174961881235</v>
      </c>
      <c r="L112" s="13">
        <f t="shared" si="60"/>
        <v>121.27727938563037</v>
      </c>
      <c r="M112" s="13">
        <f t="shared" si="60"/>
        <v>120.24568275518403</v>
      </c>
      <c r="N112" s="13">
        <f t="shared" si="60"/>
        <v>148.11714528527847</v>
      </c>
      <c r="O112" s="13">
        <f t="shared" si="60"/>
        <v>168.5186749708717</v>
      </c>
    </row>
    <row r="113" spans="1:15" ht="15.75" x14ac:dyDescent="0.25">
      <c r="A113" s="745"/>
      <c r="B113" s="8" t="str">
        <f t="shared" si="57"/>
        <v>Cooling</v>
      </c>
      <c r="C113" s="13">
        <f t="shared" ref="C113:O113" si="61">C60*C78*C94*C$106</f>
        <v>0</v>
      </c>
      <c r="D113" s="13">
        <f t="shared" si="61"/>
        <v>0</v>
      </c>
      <c r="E113" s="13">
        <f t="shared" si="61"/>
        <v>23.457745660254425</v>
      </c>
      <c r="F113" s="13">
        <f t="shared" si="61"/>
        <v>219.06652021255604</v>
      </c>
      <c r="G113" s="13">
        <f t="shared" si="61"/>
        <v>1950.379051795253</v>
      </c>
      <c r="H113" s="13">
        <f t="shared" si="61"/>
        <v>27316.425573972097</v>
      </c>
      <c r="I113" s="13">
        <f t="shared" si="61"/>
        <v>50077.139232049747</v>
      </c>
      <c r="J113" s="13">
        <f t="shared" si="61"/>
        <v>68393.001289872889</v>
      </c>
      <c r="K113" s="13">
        <f t="shared" si="61"/>
        <v>37269.596214646503</v>
      </c>
      <c r="L113" s="13">
        <f t="shared" si="61"/>
        <v>3782.1608146791427</v>
      </c>
      <c r="M113" s="13">
        <f t="shared" si="61"/>
        <v>1208.2781281236223</v>
      </c>
      <c r="N113" s="13">
        <f t="shared" si="61"/>
        <v>13.110462223730472</v>
      </c>
      <c r="O113" s="13">
        <f t="shared" si="61"/>
        <v>1.2942542429713235</v>
      </c>
    </row>
    <row r="114" spans="1:15" ht="15.75" x14ac:dyDescent="0.25">
      <c r="A114" s="745"/>
      <c r="B114" s="8" t="str">
        <f t="shared" si="57"/>
        <v>Ext Lighting</v>
      </c>
      <c r="C114" s="13">
        <f t="shared" ref="C114:O114" si="62">C61*C79*C95*C$106</f>
        <v>0</v>
      </c>
      <c r="D114" s="13">
        <f t="shared" si="62"/>
        <v>0</v>
      </c>
      <c r="E114" s="13">
        <f t="shared" si="62"/>
        <v>0</v>
      </c>
      <c r="F114" s="13">
        <f t="shared" si="62"/>
        <v>0</v>
      </c>
      <c r="G114" s="13">
        <f t="shared" si="62"/>
        <v>0</v>
      </c>
      <c r="H114" s="13">
        <f t="shared" si="62"/>
        <v>0</v>
      </c>
      <c r="I114" s="13">
        <f t="shared" si="62"/>
        <v>0</v>
      </c>
      <c r="J114" s="13">
        <f t="shared" si="62"/>
        <v>0</v>
      </c>
      <c r="K114" s="13">
        <f t="shared" si="62"/>
        <v>0</v>
      </c>
      <c r="L114" s="13">
        <f t="shared" si="62"/>
        <v>0</v>
      </c>
      <c r="M114" s="13">
        <f t="shared" si="62"/>
        <v>0</v>
      </c>
      <c r="N114" s="13">
        <f t="shared" si="62"/>
        <v>0</v>
      </c>
      <c r="O114" s="13">
        <f t="shared" si="62"/>
        <v>0</v>
      </c>
    </row>
    <row r="115" spans="1:15" ht="15.75" x14ac:dyDescent="0.25">
      <c r="A115" s="745"/>
      <c r="B115" s="8" t="str">
        <f t="shared" si="57"/>
        <v>Heating</v>
      </c>
      <c r="C115" s="13">
        <f t="shared" ref="C115:O115" si="63">C62*C80*C96*C$106</f>
        <v>0</v>
      </c>
      <c r="D115" s="13">
        <f t="shared" si="63"/>
        <v>0</v>
      </c>
      <c r="E115" s="13">
        <f t="shared" si="63"/>
        <v>0</v>
      </c>
      <c r="F115" s="13">
        <f t="shared" si="63"/>
        <v>0</v>
      </c>
      <c r="G115" s="13">
        <f t="shared" si="63"/>
        <v>0</v>
      </c>
      <c r="H115" s="13">
        <f t="shared" si="63"/>
        <v>0</v>
      </c>
      <c r="I115" s="13">
        <f t="shared" si="63"/>
        <v>0</v>
      </c>
      <c r="J115" s="13">
        <f t="shared" si="63"/>
        <v>0</v>
      </c>
      <c r="K115" s="13">
        <f t="shared" si="63"/>
        <v>0</v>
      </c>
      <c r="L115" s="13">
        <f t="shared" si="63"/>
        <v>0</v>
      </c>
      <c r="M115" s="13">
        <f t="shared" si="63"/>
        <v>0</v>
      </c>
      <c r="N115" s="13">
        <f t="shared" si="63"/>
        <v>0</v>
      </c>
      <c r="O115" s="13">
        <f t="shared" si="63"/>
        <v>0</v>
      </c>
    </row>
    <row r="116" spans="1:15" ht="15.75" x14ac:dyDescent="0.25">
      <c r="A116" s="745"/>
      <c r="B116" s="8" t="str">
        <f t="shared" si="57"/>
        <v>HVAC</v>
      </c>
      <c r="C116" s="13">
        <f t="shared" ref="C116:O116" si="64">C63*C81*C97*C$106</f>
        <v>0</v>
      </c>
      <c r="D116" s="13">
        <f t="shared" si="64"/>
        <v>0</v>
      </c>
      <c r="E116" s="13">
        <f t="shared" si="64"/>
        <v>248.15327918329785</v>
      </c>
      <c r="F116" s="13">
        <f t="shared" si="64"/>
        <v>334.54552630546721</v>
      </c>
      <c r="G116" s="13">
        <f t="shared" si="64"/>
        <v>566.27013414200451</v>
      </c>
      <c r="H116" s="13">
        <f t="shared" si="64"/>
        <v>13711.758952462747</v>
      </c>
      <c r="I116" s="13">
        <f t="shared" si="64"/>
        <v>32095.52482409617</v>
      </c>
      <c r="J116" s="13">
        <f t="shared" si="64"/>
        <v>41598.336663422357</v>
      </c>
      <c r="K116" s="13">
        <f t="shared" si="64"/>
        <v>23426.161187792302</v>
      </c>
      <c r="L116" s="13">
        <f t="shared" si="64"/>
        <v>8530.9646943070456</v>
      </c>
      <c r="M116" s="13">
        <f t="shared" si="64"/>
        <v>15939.371012494657</v>
      </c>
      <c r="N116" s="13">
        <f t="shared" si="64"/>
        <v>31059.606416489998</v>
      </c>
      <c r="O116" s="13">
        <f t="shared" si="64"/>
        <v>37370.118289215185</v>
      </c>
    </row>
    <row r="117" spans="1:15" ht="15.75" x14ac:dyDescent="0.25">
      <c r="A117" s="745"/>
      <c r="B117" s="8" t="str">
        <f t="shared" si="57"/>
        <v>Lighting</v>
      </c>
      <c r="C117" s="13">
        <f t="shared" ref="C117:O117" si="65">C64*C82*C98*C$106</f>
        <v>0</v>
      </c>
      <c r="D117" s="13">
        <f t="shared" si="65"/>
        <v>0</v>
      </c>
      <c r="E117" s="13">
        <f t="shared" si="65"/>
        <v>0</v>
      </c>
      <c r="F117" s="13">
        <f t="shared" si="65"/>
        <v>0</v>
      </c>
      <c r="G117" s="13">
        <f t="shared" si="65"/>
        <v>0</v>
      </c>
      <c r="H117" s="13">
        <f t="shared" si="65"/>
        <v>0</v>
      </c>
      <c r="I117" s="13">
        <f t="shared" si="65"/>
        <v>0</v>
      </c>
      <c r="J117" s="13">
        <f t="shared" si="65"/>
        <v>0</v>
      </c>
      <c r="K117" s="13">
        <f t="shared" si="65"/>
        <v>0</v>
      </c>
      <c r="L117" s="13">
        <f t="shared" si="65"/>
        <v>160.91899224269784</v>
      </c>
      <c r="M117" s="13">
        <f t="shared" si="65"/>
        <v>268.48893704199241</v>
      </c>
      <c r="N117" s="13">
        <f t="shared" si="65"/>
        <v>347.68865271139862</v>
      </c>
      <c r="O117" s="13">
        <f t="shared" si="65"/>
        <v>451.8641705633882</v>
      </c>
    </row>
    <row r="118" spans="1:15" ht="15.75" x14ac:dyDescent="0.25">
      <c r="A118" s="745"/>
      <c r="B118" s="8" t="str">
        <f t="shared" si="57"/>
        <v>Miscellaneous</v>
      </c>
      <c r="C118" s="13">
        <f t="shared" ref="C118:O118" si="66">C65*C83*C99*C$106</f>
        <v>0</v>
      </c>
      <c r="D118" s="13">
        <f t="shared" si="66"/>
        <v>0</v>
      </c>
      <c r="E118" s="13">
        <f t="shared" si="66"/>
        <v>0</v>
      </c>
      <c r="F118" s="13">
        <f t="shared" si="66"/>
        <v>0</v>
      </c>
      <c r="G118" s="13">
        <f t="shared" si="66"/>
        <v>367.1611853041772</v>
      </c>
      <c r="H118" s="13">
        <f t="shared" si="66"/>
        <v>1304.214094989808</v>
      </c>
      <c r="I118" s="13">
        <f t="shared" si="66"/>
        <v>1288.4239949569762</v>
      </c>
      <c r="J118" s="13">
        <f t="shared" si="66"/>
        <v>1323.9218503080756</v>
      </c>
      <c r="K118" s="13">
        <f t="shared" si="66"/>
        <v>1286.9609195984131</v>
      </c>
      <c r="L118" s="13">
        <f t="shared" si="66"/>
        <v>711.13623501645588</v>
      </c>
      <c r="M118" s="13">
        <f t="shared" si="66"/>
        <v>713.69660058804061</v>
      </c>
      <c r="N118" s="13">
        <f t="shared" si="66"/>
        <v>882.03034500909644</v>
      </c>
      <c r="O118" s="13">
        <f t="shared" si="66"/>
        <v>1011.3091378678101</v>
      </c>
    </row>
    <row r="119" spans="1:15" ht="15.75" customHeight="1" x14ac:dyDescent="0.25">
      <c r="A119" s="745"/>
      <c r="B119" s="8" t="str">
        <f t="shared" si="57"/>
        <v>Motors</v>
      </c>
      <c r="C119" s="13">
        <f t="shared" ref="C119:O119" si="67">C66*C84*C100*C$106</f>
        <v>0</v>
      </c>
      <c r="D119" s="13">
        <f t="shared" si="67"/>
        <v>0</v>
      </c>
      <c r="E119" s="13">
        <f t="shared" si="67"/>
        <v>0</v>
      </c>
      <c r="F119" s="13">
        <f t="shared" si="67"/>
        <v>0</v>
      </c>
      <c r="G119" s="13">
        <f t="shared" si="67"/>
        <v>328.70101718932398</v>
      </c>
      <c r="H119" s="13">
        <f t="shared" si="67"/>
        <v>1167.5975479288395</v>
      </c>
      <c r="I119" s="13">
        <f t="shared" si="67"/>
        <v>1760.0359026786784</v>
      </c>
      <c r="J119" s="13">
        <f t="shared" si="67"/>
        <v>2431.8137170345367</v>
      </c>
      <c r="K119" s="13">
        <f t="shared" si="67"/>
        <v>2363.922928561482</v>
      </c>
      <c r="L119" s="13">
        <f t="shared" si="67"/>
        <v>1707.5347041327957</v>
      </c>
      <c r="M119" s="13">
        <f t="shared" si="67"/>
        <v>2116.4287011323613</v>
      </c>
      <c r="N119" s="13">
        <f t="shared" si="67"/>
        <v>2615.6133235170855</v>
      </c>
      <c r="O119" s="13">
        <f t="shared" si="67"/>
        <v>2998.9825975594308</v>
      </c>
    </row>
    <row r="120" spans="1:15" ht="15.75" x14ac:dyDescent="0.25">
      <c r="A120" s="745"/>
      <c r="B120" s="8" t="str">
        <f t="shared" si="57"/>
        <v>Process</v>
      </c>
      <c r="C120" s="13">
        <f t="shared" ref="C120:O120" si="68">C67*C85*C101*C$106</f>
        <v>0</v>
      </c>
      <c r="D120" s="13">
        <f t="shared" si="68"/>
        <v>0</v>
      </c>
      <c r="E120" s="13">
        <f t="shared" si="68"/>
        <v>0</v>
      </c>
      <c r="F120" s="13">
        <f t="shared" si="68"/>
        <v>67.986513408475076</v>
      </c>
      <c r="G120" s="13">
        <f t="shared" si="68"/>
        <v>3060.5553598418242</v>
      </c>
      <c r="H120" s="13">
        <f t="shared" si="68"/>
        <v>10601.375942310697</v>
      </c>
      <c r="I120" s="13">
        <f t="shared" si="68"/>
        <v>9965.8468985864911</v>
      </c>
      <c r="J120" s="13">
        <f t="shared" si="68"/>
        <v>10841.282804540948</v>
      </c>
      <c r="K120" s="13">
        <f t="shared" si="68"/>
        <v>11629.30925582913</v>
      </c>
      <c r="L120" s="13">
        <f t="shared" si="68"/>
        <v>6426.0095812489417</v>
      </c>
      <c r="M120" s="13">
        <f t="shared" si="68"/>
        <v>6449.1457018463143</v>
      </c>
      <c r="N120" s="13">
        <f t="shared" si="68"/>
        <v>7970.2526307770058</v>
      </c>
      <c r="O120" s="13">
        <f t="shared" si="68"/>
        <v>9138.4489912720783</v>
      </c>
    </row>
    <row r="121" spans="1:15" ht="15.75" x14ac:dyDescent="0.25">
      <c r="A121" s="745"/>
      <c r="B121" s="8" t="str">
        <f t="shared" si="57"/>
        <v>Refrigeration</v>
      </c>
      <c r="C121" s="13">
        <f t="shared" ref="C121:O121" si="69">C68*C86*C102*C$106</f>
        <v>0</v>
      </c>
      <c r="D121" s="13">
        <f t="shared" si="69"/>
        <v>0</v>
      </c>
      <c r="E121" s="13">
        <f t="shared" si="69"/>
        <v>37.459888722091655</v>
      </c>
      <c r="F121" s="13">
        <f t="shared" si="69"/>
        <v>74.353276170555532</v>
      </c>
      <c r="G121" s="13">
        <f t="shared" si="69"/>
        <v>88.499211504861208</v>
      </c>
      <c r="H121" s="13">
        <f t="shared" si="69"/>
        <v>210.66904068289963</v>
      </c>
      <c r="I121" s="13">
        <f t="shared" si="69"/>
        <v>5001.3677946477192</v>
      </c>
      <c r="J121" s="13">
        <f t="shared" si="69"/>
        <v>10007.561307549748</v>
      </c>
      <c r="K121" s="13">
        <f t="shared" si="69"/>
        <v>9486.6291963202129</v>
      </c>
      <c r="L121" s="13">
        <f t="shared" si="69"/>
        <v>5169.1596830964145</v>
      </c>
      <c r="M121" s="13">
        <f t="shared" si="69"/>
        <v>5133.1460554032456</v>
      </c>
      <c r="N121" s="13">
        <f t="shared" si="69"/>
        <v>6305.9568334397172</v>
      </c>
      <c r="O121" s="13">
        <f t="shared" si="69"/>
        <v>7265.8620758756633</v>
      </c>
    </row>
    <row r="122" spans="1:15" ht="15.75" x14ac:dyDescent="0.25">
      <c r="A122" s="745"/>
      <c r="B122" s="8" t="str">
        <f t="shared" si="57"/>
        <v>Water Heating</v>
      </c>
      <c r="C122" s="13">
        <f t="shared" ref="C122:O122" si="70">C69*C87*C103*C$106</f>
        <v>0</v>
      </c>
      <c r="D122" s="13">
        <f t="shared" si="70"/>
        <v>0</v>
      </c>
      <c r="E122" s="13">
        <f t="shared" si="70"/>
        <v>0</v>
      </c>
      <c r="F122" s="13">
        <f t="shared" si="70"/>
        <v>0</v>
      </c>
      <c r="G122" s="13">
        <f t="shared" si="70"/>
        <v>0</v>
      </c>
      <c r="H122" s="13">
        <f t="shared" si="70"/>
        <v>0</v>
      </c>
      <c r="I122" s="13">
        <f t="shared" si="70"/>
        <v>0</v>
      </c>
      <c r="J122" s="13">
        <f t="shared" si="70"/>
        <v>0</v>
      </c>
      <c r="K122" s="13">
        <f t="shared" si="70"/>
        <v>0</v>
      </c>
      <c r="L122" s="13">
        <f t="shared" si="70"/>
        <v>0</v>
      </c>
      <c r="M122" s="13">
        <f t="shared" si="70"/>
        <v>0</v>
      </c>
      <c r="N122" s="13">
        <f t="shared" si="70"/>
        <v>0</v>
      </c>
      <c r="O122" s="13">
        <f t="shared" si="70"/>
        <v>0</v>
      </c>
    </row>
    <row r="123" spans="1:15" ht="15.75" customHeight="1" x14ac:dyDescent="0.25">
      <c r="A123" s="745"/>
      <c r="B123" s="8" t="str">
        <f t="shared" si="57"/>
        <v xml:space="preserve"> 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5.75" customHeight="1" x14ac:dyDescent="0.25">
      <c r="A124" s="745"/>
      <c r="B124" s="156" t="s">
        <v>24</v>
      </c>
      <c r="C124" s="13">
        <f>SUM(C110:C123)</f>
        <v>0</v>
      </c>
      <c r="D124" s="13">
        <f>SUM(D110:D123)</f>
        <v>0</v>
      </c>
      <c r="E124" s="13">
        <f t="shared" ref="E124:O124" si="71">SUM(E110:E123)</f>
        <v>363.72383044846839</v>
      </c>
      <c r="F124" s="13">
        <f t="shared" si="71"/>
        <v>798.90561849081087</v>
      </c>
      <c r="G124" s="13">
        <f t="shared" si="71"/>
        <v>6486.8095818210459</v>
      </c>
      <c r="H124" s="13">
        <f t="shared" si="71"/>
        <v>54540.701183355828</v>
      </c>
      <c r="I124" s="13">
        <f t="shared" si="71"/>
        <v>100414.70944465455</v>
      </c>
      <c r="J124" s="13">
        <f t="shared" si="71"/>
        <v>134829.2794519875</v>
      </c>
      <c r="K124" s="13">
        <f t="shared" si="71"/>
        <v>85684.631452366841</v>
      </c>
      <c r="L124" s="13">
        <f t="shared" si="71"/>
        <v>27558.7034039912</v>
      </c>
      <c r="M124" s="13">
        <f t="shared" si="71"/>
        <v>33854.721092092928</v>
      </c>
      <c r="N124" s="13">
        <f t="shared" si="71"/>
        <v>51697.829813733188</v>
      </c>
      <c r="O124" s="13">
        <f t="shared" si="71"/>
        <v>61107.090034920016</v>
      </c>
    </row>
    <row r="125" spans="1:15" ht="16.5" customHeight="1" thickBot="1" x14ac:dyDescent="0.3">
      <c r="A125" s="746"/>
      <c r="B125" s="92" t="s">
        <v>25</v>
      </c>
      <c r="C125" s="14">
        <f>C124</f>
        <v>0</v>
      </c>
      <c r="D125" s="14">
        <f>C125+D124</f>
        <v>0</v>
      </c>
      <c r="E125" s="14">
        <f t="shared" ref="E125:O125" si="72">D125+E124</f>
        <v>363.72383044846839</v>
      </c>
      <c r="F125" s="14">
        <f t="shared" si="72"/>
        <v>1162.6294489392792</v>
      </c>
      <c r="G125" s="14">
        <f t="shared" si="72"/>
        <v>7649.4390307603253</v>
      </c>
      <c r="H125" s="14">
        <f t="shared" si="72"/>
        <v>62190.140214116152</v>
      </c>
      <c r="I125" s="14">
        <f t="shared" si="72"/>
        <v>162604.84965877072</v>
      </c>
      <c r="J125" s="14">
        <f t="shared" si="72"/>
        <v>297434.12911075819</v>
      </c>
      <c r="K125" s="14">
        <f t="shared" si="72"/>
        <v>383118.76056312502</v>
      </c>
      <c r="L125" s="14">
        <f t="shared" si="72"/>
        <v>410677.4639671162</v>
      </c>
      <c r="M125" s="14">
        <f t="shared" si="72"/>
        <v>444532.18505920912</v>
      </c>
      <c r="N125" s="14">
        <f t="shared" si="72"/>
        <v>496230.01487294229</v>
      </c>
      <c r="O125" s="14">
        <f t="shared" si="72"/>
        <v>557337.10490786226</v>
      </c>
    </row>
    <row r="128" spans="1:15" ht="16.5" hidden="1" thickBot="1" x14ac:dyDescent="0.3">
      <c r="A128" s="341" t="s">
        <v>220</v>
      </c>
    </row>
    <row r="129" spans="1:15" ht="15" hidden="1" customHeight="1" thickBot="1" x14ac:dyDescent="0.3">
      <c r="A129" s="755" t="s">
        <v>109</v>
      </c>
      <c r="B129" s="758" t="s">
        <v>110</v>
      </c>
      <c r="C129" s="759"/>
      <c r="D129" s="759"/>
      <c r="E129" s="759"/>
      <c r="F129" s="759"/>
      <c r="G129" s="759"/>
      <c r="H129" s="759"/>
      <c r="I129" s="759"/>
      <c r="J129" s="759"/>
      <c r="K129" s="759"/>
      <c r="L129" s="759"/>
      <c r="M129" s="759"/>
      <c r="N129" s="760"/>
      <c r="O129" s="613" t="s">
        <v>110</v>
      </c>
    </row>
    <row r="130" spans="1:15" ht="15.75" hidden="1" thickBot="1" x14ac:dyDescent="0.3">
      <c r="A130" s="756"/>
      <c r="B130" s="761" t="s">
        <v>208</v>
      </c>
      <c r="C130" s="761"/>
      <c r="D130" s="761"/>
      <c r="E130" s="761"/>
      <c r="F130" s="761"/>
      <c r="G130" s="761"/>
      <c r="H130" s="761"/>
      <c r="I130" s="761"/>
      <c r="J130" s="761"/>
      <c r="K130" s="761"/>
      <c r="L130" s="761"/>
      <c r="M130" s="761"/>
      <c r="N130" s="761"/>
      <c r="O130" s="612" t="s">
        <v>208</v>
      </c>
    </row>
    <row r="131" spans="1:15" ht="16.5" hidden="1" thickBot="1" x14ac:dyDescent="0.3">
      <c r="A131" s="756"/>
      <c r="B131" s="340" t="s">
        <v>111</v>
      </c>
      <c r="C131" s="100">
        <f>C$2</f>
        <v>46023</v>
      </c>
      <c r="D131" s="100">
        <f t="shared" ref="D131:O131" si="73">D$2</f>
        <v>46054</v>
      </c>
      <c r="E131" s="100">
        <f t="shared" si="73"/>
        <v>46082</v>
      </c>
      <c r="F131" s="100">
        <f t="shared" si="73"/>
        <v>46113</v>
      </c>
      <c r="G131" s="100">
        <f t="shared" si="73"/>
        <v>46143</v>
      </c>
      <c r="H131" s="100">
        <f t="shared" si="73"/>
        <v>46174</v>
      </c>
      <c r="I131" s="100">
        <f t="shared" si="73"/>
        <v>46204</v>
      </c>
      <c r="J131" s="100">
        <f t="shared" si="73"/>
        <v>46235</v>
      </c>
      <c r="K131" s="100">
        <f t="shared" si="73"/>
        <v>46266</v>
      </c>
      <c r="L131" s="100">
        <f t="shared" si="73"/>
        <v>46296</v>
      </c>
      <c r="M131" s="100">
        <f t="shared" si="73"/>
        <v>46327</v>
      </c>
      <c r="N131" s="100">
        <f t="shared" si="73"/>
        <v>46357</v>
      </c>
      <c r="O131" s="100">
        <f t="shared" si="73"/>
        <v>46388</v>
      </c>
    </row>
    <row r="132" spans="1:15" hidden="1" x14ac:dyDescent="0.25">
      <c r="A132" s="756"/>
      <c r="B132" s="334" t="s">
        <v>18</v>
      </c>
      <c r="C132" s="470">
        <v>3.7441349140650192E-2</v>
      </c>
      <c r="D132" s="470">
        <v>3.7429249600920422E-2</v>
      </c>
      <c r="E132" s="470">
        <v>3.8354723959286061E-2</v>
      </c>
      <c r="F132" s="470">
        <v>3.9317515370260341E-2</v>
      </c>
      <c r="G132" s="470">
        <v>3.9956418570678262E-2</v>
      </c>
      <c r="H132" s="470">
        <v>7.3052660356480309E-2</v>
      </c>
      <c r="I132" s="470">
        <v>7.0945278641579762E-2</v>
      </c>
      <c r="J132" s="470">
        <v>7.0982747983774006E-2</v>
      </c>
      <c r="K132" s="470">
        <v>6.9689736519992149E-2</v>
      </c>
      <c r="L132" s="470">
        <v>3.8465921545063383E-2</v>
      </c>
      <c r="M132" s="470">
        <v>3.936801638570829E-2</v>
      </c>
      <c r="N132" s="470">
        <v>3.8318634945053449E-2</v>
      </c>
      <c r="O132" s="470">
        <v>3.7441349140650192E-2</v>
      </c>
    </row>
    <row r="133" spans="1:15" hidden="1" x14ac:dyDescent="0.25">
      <c r="A133" s="756"/>
      <c r="B133" s="332" t="s">
        <v>0</v>
      </c>
      <c r="C133" s="470">
        <v>4.1160476479958422E-2</v>
      </c>
      <c r="D133" s="470">
        <v>4.14017286346514E-2</v>
      </c>
      <c r="E133" s="470">
        <v>4.2874473574818231E-2</v>
      </c>
      <c r="F133" s="470">
        <v>4.3567351875307025E-2</v>
      </c>
      <c r="G133" s="470">
        <v>4.5203207673382241E-2</v>
      </c>
      <c r="H133" s="470">
        <v>8.7375949566271344E-2</v>
      </c>
      <c r="I133" s="470">
        <v>8.3115482222942821E-2</v>
      </c>
      <c r="J133" s="470">
        <v>8.4519356113417099E-2</v>
      </c>
      <c r="K133" s="470">
        <v>8.4685619189997327E-2</v>
      </c>
      <c r="L133" s="470">
        <v>4.3771535634283605E-2</v>
      </c>
      <c r="M133" s="470">
        <v>4.4072115891515086E-2</v>
      </c>
      <c r="N133" s="470">
        <v>4.2021266117095453E-2</v>
      </c>
      <c r="O133" s="470">
        <v>4.1160476479958422E-2</v>
      </c>
    </row>
    <row r="134" spans="1:15" hidden="1" x14ac:dyDescent="0.25">
      <c r="A134" s="756"/>
      <c r="B134" s="332" t="s">
        <v>19</v>
      </c>
      <c r="C134" s="470">
        <v>3.8681006913950738E-2</v>
      </c>
      <c r="D134" s="470">
        <v>3.8540231176964271E-2</v>
      </c>
      <c r="E134" s="470">
        <v>3.9571908998964601E-2</v>
      </c>
      <c r="F134" s="470">
        <v>4.1357283311798561E-2</v>
      </c>
      <c r="G134" s="470">
        <v>4.1776210121445938E-2</v>
      </c>
      <c r="H134" s="470">
        <v>7.7489258063776892E-2</v>
      </c>
      <c r="I134" s="470">
        <v>7.5160055010362714E-2</v>
      </c>
      <c r="J134" s="470">
        <v>7.5489415013257136E-2</v>
      </c>
      <c r="K134" s="470">
        <v>7.3337364897793161E-2</v>
      </c>
      <c r="L134" s="470">
        <v>4.0033797585901781E-2</v>
      </c>
      <c r="M134" s="470">
        <v>4.0929944863121244E-2</v>
      </c>
      <c r="N134" s="470">
        <v>3.9712308948747624E-2</v>
      </c>
      <c r="O134" s="470">
        <v>3.8681006913950738E-2</v>
      </c>
    </row>
    <row r="135" spans="1:15" hidden="1" x14ac:dyDescent="0.25">
      <c r="A135" s="756"/>
      <c r="B135" s="332" t="s">
        <v>1</v>
      </c>
      <c r="C135" s="470">
        <v>4.2347000000000003E-2</v>
      </c>
      <c r="D135" s="470">
        <v>4.2303E-2</v>
      </c>
      <c r="E135" s="470">
        <v>4.4350000000000001E-2</v>
      </c>
      <c r="F135" s="470">
        <v>4.9352782874207732E-2</v>
      </c>
      <c r="G135" s="470">
        <v>5.1340815851987277E-2</v>
      </c>
      <c r="H135" s="470">
        <v>8.8104771255734377E-2</v>
      </c>
      <c r="I135" s="470">
        <v>8.3462932305408757E-2</v>
      </c>
      <c r="J135" s="470">
        <v>8.4977911619780744E-2</v>
      </c>
      <c r="K135" s="470">
        <v>8.7747976690638094E-2</v>
      </c>
      <c r="L135" s="470">
        <v>4.9657375060733117E-2</v>
      </c>
      <c r="M135" s="470">
        <v>4.9379139452495391E-2</v>
      </c>
      <c r="N135" s="470">
        <v>4.3708999999999998E-2</v>
      </c>
      <c r="O135" s="470">
        <v>4.2347000000000003E-2</v>
      </c>
    </row>
    <row r="136" spans="1:15" hidden="1" x14ac:dyDescent="0.25">
      <c r="A136" s="756"/>
      <c r="B136" s="332" t="s">
        <v>20</v>
      </c>
      <c r="C136" s="470">
        <v>2.9295408494876111E-2</v>
      </c>
      <c r="D136" s="470">
        <v>2.9321405491105949E-2</v>
      </c>
      <c r="E136" s="470">
        <v>2.9959589922715364E-2</v>
      </c>
      <c r="F136" s="470">
        <v>3.083146106079096E-2</v>
      </c>
      <c r="G136" s="470">
        <v>3.0354620609130651E-2</v>
      </c>
      <c r="H136" s="470">
        <v>5.2192876606583817E-2</v>
      </c>
      <c r="I136" s="470">
        <v>5.0489724771027894E-2</v>
      </c>
      <c r="J136" s="470">
        <v>4.9823722342538804E-2</v>
      </c>
      <c r="K136" s="470">
        <v>5.0644353965207362E-2</v>
      </c>
      <c r="L136" s="470">
        <v>3.0122999041826495E-2</v>
      </c>
      <c r="M136" s="470">
        <v>3.0594358925164721E-2</v>
      </c>
      <c r="N136" s="470">
        <v>2.9781145367565039E-2</v>
      </c>
      <c r="O136" s="470">
        <v>2.9295408494876111E-2</v>
      </c>
    </row>
    <row r="137" spans="1:15" hidden="1" x14ac:dyDescent="0.25">
      <c r="A137" s="756"/>
      <c r="B137" s="18" t="s">
        <v>9</v>
      </c>
      <c r="C137" s="470">
        <v>3.7705982306050004E-2</v>
      </c>
      <c r="D137" s="470">
        <v>3.7997810710593702E-2</v>
      </c>
      <c r="E137" s="470">
        <v>3.9229413066205268E-2</v>
      </c>
      <c r="F137" s="470">
        <v>4.0820550666763995E-2</v>
      </c>
      <c r="G137" s="470">
        <v>3.937743396502278E-2</v>
      </c>
      <c r="H137" s="470">
        <v>5.1774000000000001E-2</v>
      </c>
      <c r="I137" s="470">
        <v>5.0083999999999997E-2</v>
      </c>
      <c r="J137" s="470">
        <v>4.9399999999999999E-2</v>
      </c>
      <c r="K137" s="470">
        <v>7.1527406725958434E-2</v>
      </c>
      <c r="L137" s="470">
        <v>3.7588976619675196E-2</v>
      </c>
      <c r="M137" s="470">
        <v>3.9162225761818222E-2</v>
      </c>
      <c r="N137" s="470">
        <v>3.8262010655701909E-2</v>
      </c>
      <c r="O137" s="470">
        <v>3.7705982306050004E-2</v>
      </c>
    </row>
    <row r="138" spans="1:15" hidden="1" x14ac:dyDescent="0.25">
      <c r="A138" s="756"/>
      <c r="B138" s="18" t="s">
        <v>3</v>
      </c>
      <c r="C138" s="470">
        <v>4.1160476479958422E-2</v>
      </c>
      <c r="D138" s="470">
        <v>4.14017286346514E-2</v>
      </c>
      <c r="E138" s="470">
        <v>4.2874473574818231E-2</v>
      </c>
      <c r="F138" s="470">
        <v>4.3567351875307025E-2</v>
      </c>
      <c r="G138" s="470">
        <v>4.5203207673382241E-2</v>
      </c>
      <c r="H138" s="470">
        <v>8.7375949566271344E-2</v>
      </c>
      <c r="I138" s="470">
        <v>8.3115482222942821E-2</v>
      </c>
      <c r="J138" s="470">
        <v>8.4519356113417099E-2</v>
      </c>
      <c r="K138" s="470">
        <v>8.4685619189997327E-2</v>
      </c>
      <c r="L138" s="470">
        <v>4.3771535634283605E-2</v>
      </c>
      <c r="M138" s="470">
        <v>4.4072115891515086E-2</v>
      </c>
      <c r="N138" s="470">
        <v>4.2021266117095453E-2</v>
      </c>
      <c r="O138" s="470">
        <v>4.1160476479958422E-2</v>
      </c>
    </row>
    <row r="139" spans="1:15" hidden="1" x14ac:dyDescent="0.25">
      <c r="A139" s="756"/>
      <c r="B139" s="18" t="s">
        <v>4</v>
      </c>
      <c r="C139" s="470">
        <v>3.9090658161332052E-2</v>
      </c>
      <c r="D139" s="470">
        <v>3.8959385759828123E-2</v>
      </c>
      <c r="E139" s="470">
        <v>4.0025279769655239E-2</v>
      </c>
      <c r="F139" s="470">
        <v>4.1410236318959487E-2</v>
      </c>
      <c r="G139" s="470">
        <v>4.2017312166569717E-2</v>
      </c>
      <c r="H139" s="470">
        <v>7.6621145285147949E-2</v>
      </c>
      <c r="I139" s="470">
        <v>7.4430286609139598E-2</v>
      </c>
      <c r="J139" s="470">
        <v>7.4528658888898328E-2</v>
      </c>
      <c r="K139" s="470">
        <v>7.136095383056372E-2</v>
      </c>
      <c r="L139" s="470">
        <v>4.0219809439126487E-2</v>
      </c>
      <c r="M139" s="470">
        <v>4.1139074920618877E-2</v>
      </c>
      <c r="N139" s="470">
        <v>3.9768929651506212E-2</v>
      </c>
      <c r="O139" s="470">
        <v>3.9090658161332052E-2</v>
      </c>
    </row>
    <row r="140" spans="1:15" hidden="1" x14ac:dyDescent="0.25">
      <c r="A140" s="756"/>
      <c r="B140" s="18" t="s">
        <v>5</v>
      </c>
      <c r="C140" s="470">
        <v>3.7441349140650192E-2</v>
      </c>
      <c r="D140" s="470">
        <v>3.7429249600920422E-2</v>
      </c>
      <c r="E140" s="470">
        <v>3.8354723959286061E-2</v>
      </c>
      <c r="F140" s="470">
        <v>3.9317515370260341E-2</v>
      </c>
      <c r="G140" s="470">
        <v>3.9956418570678262E-2</v>
      </c>
      <c r="H140" s="470">
        <v>7.3052660356480309E-2</v>
      </c>
      <c r="I140" s="470">
        <v>7.0945278641579762E-2</v>
      </c>
      <c r="J140" s="470">
        <v>7.0982747983774006E-2</v>
      </c>
      <c r="K140" s="470">
        <v>6.9689736519992149E-2</v>
      </c>
      <c r="L140" s="470">
        <v>3.8465921545063383E-2</v>
      </c>
      <c r="M140" s="470">
        <v>3.936801638570829E-2</v>
      </c>
      <c r="N140" s="470">
        <v>3.8318634945053449E-2</v>
      </c>
      <c r="O140" s="470">
        <v>3.7441349140650192E-2</v>
      </c>
    </row>
    <row r="141" spans="1:15" hidden="1" x14ac:dyDescent="0.25">
      <c r="A141" s="756"/>
      <c r="B141" s="18" t="s">
        <v>21</v>
      </c>
      <c r="C141" s="470">
        <v>3.7441349140650192E-2</v>
      </c>
      <c r="D141" s="470">
        <v>3.7429249600920422E-2</v>
      </c>
      <c r="E141" s="470">
        <v>3.8354723959286061E-2</v>
      </c>
      <c r="F141" s="470">
        <v>3.9317515370260341E-2</v>
      </c>
      <c r="G141" s="470">
        <v>3.9956418570678262E-2</v>
      </c>
      <c r="H141" s="470">
        <v>7.3052660356480309E-2</v>
      </c>
      <c r="I141" s="470">
        <v>7.0945278641579762E-2</v>
      </c>
      <c r="J141" s="470">
        <v>7.0982747983774006E-2</v>
      </c>
      <c r="K141" s="470">
        <v>6.9689736519992149E-2</v>
      </c>
      <c r="L141" s="470">
        <v>3.8465921545063383E-2</v>
      </c>
      <c r="M141" s="470">
        <v>3.936801638570829E-2</v>
      </c>
      <c r="N141" s="470">
        <v>3.8318634945053449E-2</v>
      </c>
      <c r="O141" s="470">
        <v>3.7441349140650192E-2</v>
      </c>
    </row>
    <row r="142" spans="1:15" hidden="1" x14ac:dyDescent="0.25">
      <c r="A142" s="756"/>
      <c r="B142" s="18" t="s">
        <v>22</v>
      </c>
      <c r="C142" s="470">
        <v>3.7441349140650192E-2</v>
      </c>
      <c r="D142" s="470">
        <v>3.7429249600920422E-2</v>
      </c>
      <c r="E142" s="470">
        <v>3.8354723959286061E-2</v>
      </c>
      <c r="F142" s="470">
        <v>3.9317515370260341E-2</v>
      </c>
      <c r="G142" s="470">
        <v>3.9956418570678262E-2</v>
      </c>
      <c r="H142" s="470">
        <v>7.3052660356480309E-2</v>
      </c>
      <c r="I142" s="470">
        <v>7.0945278641579762E-2</v>
      </c>
      <c r="J142" s="470">
        <v>7.0982747983774006E-2</v>
      </c>
      <c r="K142" s="470">
        <v>6.9689736519992149E-2</v>
      </c>
      <c r="L142" s="470">
        <v>3.8465921545063383E-2</v>
      </c>
      <c r="M142" s="470">
        <v>3.936801638570829E-2</v>
      </c>
      <c r="N142" s="470">
        <v>3.8318634945053449E-2</v>
      </c>
      <c r="O142" s="470">
        <v>3.7441349140650192E-2</v>
      </c>
    </row>
    <row r="143" spans="1:15" hidden="1" x14ac:dyDescent="0.25">
      <c r="A143" s="756"/>
      <c r="B143" s="18" t="s">
        <v>7</v>
      </c>
      <c r="C143" s="470">
        <v>3.6245984750808875E-2</v>
      </c>
      <c r="D143" s="470">
        <v>3.6193703698225145E-2</v>
      </c>
      <c r="E143" s="470">
        <v>3.7086667780013495E-2</v>
      </c>
      <c r="F143" s="470">
        <v>3.8171627509572349E-2</v>
      </c>
      <c r="G143" s="470">
        <v>3.8593958761605734E-2</v>
      </c>
      <c r="H143" s="470">
        <v>7.0463780553378111E-2</v>
      </c>
      <c r="I143" s="470">
        <v>6.8306736324093592E-2</v>
      </c>
      <c r="J143" s="470">
        <v>6.8416742339354783E-2</v>
      </c>
      <c r="K143" s="470">
        <v>6.7203767027659775E-2</v>
      </c>
      <c r="L143" s="470">
        <v>3.7300529860763189E-2</v>
      </c>
      <c r="M143" s="470">
        <v>3.8120776644651931E-2</v>
      </c>
      <c r="N143" s="470">
        <v>3.7079071688786033E-2</v>
      </c>
      <c r="O143" s="470">
        <v>3.6245984750808875E-2</v>
      </c>
    </row>
    <row r="144" spans="1:15" ht="15.75" hidden="1" thickBot="1" x14ac:dyDescent="0.3">
      <c r="A144" s="757"/>
      <c r="B144" s="17" t="s">
        <v>8</v>
      </c>
      <c r="C144" s="471">
        <v>3.8325519266981398E-2</v>
      </c>
      <c r="D144" s="471">
        <v>3.8097015707161286E-2</v>
      </c>
      <c r="E144" s="471">
        <v>3.9024322120354706E-2</v>
      </c>
      <c r="F144" s="471">
        <v>4.090411042839532E-2</v>
      </c>
      <c r="G144" s="471">
        <v>4.1376731917408906E-2</v>
      </c>
      <c r="H144" s="471">
        <v>7.7419480223343495E-2</v>
      </c>
      <c r="I144" s="471">
        <v>7.5161523351541415E-2</v>
      </c>
      <c r="J144" s="471">
        <v>7.5431260863154562E-2</v>
      </c>
      <c r="K144" s="471">
        <v>7.2522025163075515E-2</v>
      </c>
      <c r="L144" s="471">
        <v>3.9688777653336546E-2</v>
      </c>
      <c r="M144" s="471">
        <v>4.0591960718796005E-2</v>
      </c>
      <c r="N144" s="471">
        <v>3.9423224025525838E-2</v>
      </c>
      <c r="O144" s="471">
        <v>3.8325519266981398E-2</v>
      </c>
    </row>
    <row r="145" spans="1:15" hidden="1" x14ac:dyDescent="0.25">
      <c r="A145" s="66"/>
      <c r="C145" s="467" t="s">
        <v>272</v>
      </c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8"/>
    </row>
    <row r="146" spans="1:15" ht="15.75" hidden="1" thickBot="1" x14ac:dyDescent="0.3"/>
    <row r="147" spans="1:15" ht="15.75" hidden="1" thickBot="1" x14ac:dyDescent="0.3">
      <c r="A147" s="755" t="s">
        <v>113</v>
      </c>
      <c r="B147" s="331"/>
      <c r="C147" s="753" t="s">
        <v>112</v>
      </c>
      <c r="D147" s="753"/>
      <c r="E147" s="753"/>
      <c r="F147" s="753"/>
      <c r="G147" s="753"/>
      <c r="H147" s="753"/>
      <c r="I147" s="753"/>
      <c r="J147" s="753"/>
      <c r="K147" s="753"/>
      <c r="L147" s="753"/>
      <c r="M147" s="753"/>
      <c r="N147" s="754"/>
      <c r="O147" s="611" t="s">
        <v>112</v>
      </c>
    </row>
    <row r="148" spans="1:15" ht="15" hidden="1" customHeight="1" thickBot="1" x14ac:dyDescent="0.3">
      <c r="A148" s="756"/>
      <c r="B148" s="338" t="s">
        <v>111</v>
      </c>
      <c r="C148" s="100">
        <f>C$2</f>
        <v>46023</v>
      </c>
      <c r="D148" s="100">
        <f t="shared" ref="D148:O148" si="74">D$2</f>
        <v>46054</v>
      </c>
      <c r="E148" s="100">
        <f t="shared" si="74"/>
        <v>46082</v>
      </c>
      <c r="F148" s="100">
        <f t="shared" si="74"/>
        <v>46113</v>
      </c>
      <c r="G148" s="100">
        <f t="shared" si="74"/>
        <v>46143</v>
      </c>
      <c r="H148" s="100">
        <f t="shared" si="74"/>
        <v>46174</v>
      </c>
      <c r="I148" s="100">
        <f t="shared" si="74"/>
        <v>46204</v>
      </c>
      <c r="J148" s="100">
        <f t="shared" si="74"/>
        <v>46235</v>
      </c>
      <c r="K148" s="100">
        <f t="shared" si="74"/>
        <v>46266</v>
      </c>
      <c r="L148" s="100">
        <f t="shared" si="74"/>
        <v>46296</v>
      </c>
      <c r="M148" s="100">
        <f t="shared" si="74"/>
        <v>46327</v>
      </c>
      <c r="N148" s="100">
        <f t="shared" si="74"/>
        <v>46357</v>
      </c>
      <c r="O148" s="100">
        <f t="shared" si="74"/>
        <v>46388</v>
      </c>
    </row>
    <row r="149" spans="1:15" ht="15" hidden="1" customHeight="1" x14ac:dyDescent="0.25">
      <c r="A149" s="756"/>
      <c r="B149" s="334" t="s">
        <v>18</v>
      </c>
      <c r="C149" s="468">
        <v>2.4916508593498094E-3</v>
      </c>
      <c r="D149" s="468">
        <v>2.4497503990795811E-3</v>
      </c>
      <c r="E149" s="468">
        <v>2.6862760407139388E-3</v>
      </c>
      <c r="F149" s="468">
        <v>1.850484629739667E-3</v>
      </c>
      <c r="G149" s="468">
        <v>2.2665814293217354E-3</v>
      </c>
      <c r="H149" s="468">
        <v>9.736339643519696E-3</v>
      </c>
      <c r="I149" s="468">
        <v>8.6127213584202469E-3</v>
      </c>
      <c r="J149" s="468">
        <v>8.975252016225994E-3</v>
      </c>
      <c r="K149" s="468">
        <v>8.4182634800078395E-3</v>
      </c>
      <c r="L149" s="468">
        <v>3.0660784549366164E-3</v>
      </c>
      <c r="M149" s="468">
        <v>3.0709836142917028E-3</v>
      </c>
      <c r="N149" s="468">
        <v>2.4953650549465562E-3</v>
      </c>
      <c r="O149" s="468">
        <v>2.4916508593498094E-3</v>
      </c>
    </row>
    <row r="150" spans="1:15" hidden="1" x14ac:dyDescent="0.25">
      <c r="A150" s="756"/>
      <c r="B150" s="332" t="s">
        <v>0</v>
      </c>
      <c r="C150" s="468">
        <v>3.1925235200415754E-3</v>
      </c>
      <c r="D150" s="468">
        <v>3.4962713653485982E-3</v>
      </c>
      <c r="E150" s="468">
        <v>4.3145264251817734E-3</v>
      </c>
      <c r="F150" s="468">
        <v>1.9926481246929804E-3</v>
      </c>
      <c r="G150" s="468">
        <v>3.9087923266177584E-3</v>
      </c>
      <c r="H150" s="468">
        <v>1.7017050433728656E-2</v>
      </c>
      <c r="I150" s="468">
        <v>1.4180517777057172E-2</v>
      </c>
      <c r="J150" s="468">
        <v>1.5232643886582896E-2</v>
      </c>
      <c r="K150" s="468">
        <v>1.5647380810002672E-2</v>
      </c>
      <c r="L150" s="468">
        <v>3.2264643657163943E-3</v>
      </c>
      <c r="M150" s="468">
        <v>3.9058841084849108E-3</v>
      </c>
      <c r="N150" s="468">
        <v>2.8687338829045507E-3</v>
      </c>
      <c r="O150" s="468">
        <v>3.1925235200415754E-3</v>
      </c>
    </row>
    <row r="151" spans="1:15" hidden="1" x14ac:dyDescent="0.25">
      <c r="A151" s="756"/>
      <c r="B151" s="332" t="s">
        <v>19</v>
      </c>
      <c r="C151" s="468">
        <v>2.6629930860492526E-3</v>
      </c>
      <c r="D151" s="468">
        <v>2.4727688230357296E-3</v>
      </c>
      <c r="E151" s="468">
        <v>2.7030910010354013E-3</v>
      </c>
      <c r="F151" s="468">
        <v>2.5797166882014369E-3</v>
      </c>
      <c r="G151" s="468">
        <v>2.728789878554066E-3</v>
      </c>
      <c r="H151" s="468">
        <v>1.195174193622311E-2</v>
      </c>
      <c r="I151" s="468">
        <v>1.0511944989637284E-2</v>
      </c>
      <c r="J151" s="468">
        <v>1.1024584986742849E-2</v>
      </c>
      <c r="K151" s="468">
        <v>1.013663510220685E-2</v>
      </c>
      <c r="L151" s="468">
        <v>3.6782024140982151E-3</v>
      </c>
      <c r="M151" s="468">
        <v>3.4040551368787527E-3</v>
      </c>
      <c r="N151" s="468">
        <v>2.7576910512523787E-3</v>
      </c>
      <c r="O151" s="468">
        <v>2.6629930860492526E-3</v>
      </c>
    </row>
    <row r="152" spans="1:15" hidden="1" x14ac:dyDescent="0.25">
      <c r="A152" s="756"/>
      <c r="B152" s="332" t="s">
        <v>1</v>
      </c>
      <c r="C152" s="468">
        <v>0</v>
      </c>
      <c r="D152" s="468">
        <v>0</v>
      </c>
      <c r="E152" s="468">
        <v>0</v>
      </c>
      <c r="F152" s="468">
        <v>3.1222171257922686E-3</v>
      </c>
      <c r="G152" s="468">
        <v>5.8221841480127247E-3</v>
      </c>
      <c r="H152" s="468">
        <v>1.7396228744265621E-2</v>
      </c>
      <c r="I152" s="468">
        <v>1.4343067694591259E-2</v>
      </c>
      <c r="J152" s="468">
        <v>1.544908838021926E-2</v>
      </c>
      <c r="K152" s="468">
        <v>1.7167023309361904E-2</v>
      </c>
      <c r="L152" s="468">
        <v>4.1826249392668815E-3</v>
      </c>
      <c r="M152" s="468">
        <v>4.2448605475046029E-3</v>
      </c>
      <c r="N152" s="468">
        <v>0</v>
      </c>
      <c r="O152" s="468">
        <v>0</v>
      </c>
    </row>
    <row r="153" spans="1:15" hidden="1" x14ac:dyDescent="0.25">
      <c r="A153" s="756"/>
      <c r="B153" s="332" t="s">
        <v>20</v>
      </c>
      <c r="C153" s="468">
        <v>6.5915051238926173E-6</v>
      </c>
      <c r="D153" s="468">
        <v>4.5945088940509152E-6</v>
      </c>
      <c r="E153" s="468">
        <v>6.4100772846335112E-6</v>
      </c>
      <c r="F153" s="468">
        <v>2.5953893920904227E-4</v>
      </c>
      <c r="G153" s="468">
        <v>4.4379390869346773E-5</v>
      </c>
      <c r="H153" s="468">
        <v>1.7012339341618805E-4</v>
      </c>
      <c r="I153" s="468">
        <v>1.4927522897211339E-4</v>
      </c>
      <c r="J153" s="468">
        <v>1.5627765746119139E-4</v>
      </c>
      <c r="K153" s="468">
        <v>1.5964603479263941E-4</v>
      </c>
      <c r="L153" s="468">
        <v>4.9000958173505205E-5</v>
      </c>
      <c r="M153" s="468">
        <v>5.0641074835279817E-5</v>
      </c>
      <c r="N153" s="468">
        <v>4.7854632434960921E-5</v>
      </c>
      <c r="O153" s="468">
        <v>6.5915051238926173E-6</v>
      </c>
    </row>
    <row r="154" spans="1:15" hidden="1" x14ac:dyDescent="0.25">
      <c r="A154" s="756"/>
      <c r="B154" s="18" t="s">
        <v>9</v>
      </c>
      <c r="C154" s="468">
        <v>3.1280176939500006E-3</v>
      </c>
      <c r="D154" s="468">
        <v>3.4331892894063059E-3</v>
      </c>
      <c r="E154" s="468">
        <v>4.3915869337947371E-3</v>
      </c>
      <c r="F154" s="468">
        <v>2.6264493332360116E-3</v>
      </c>
      <c r="G154" s="468">
        <v>1.9735660349772199E-3</v>
      </c>
      <c r="H154" s="468">
        <v>0</v>
      </c>
      <c r="I154" s="468">
        <v>0</v>
      </c>
      <c r="J154" s="468">
        <v>0</v>
      </c>
      <c r="K154" s="468">
        <v>9.2805932740415778E-3</v>
      </c>
      <c r="L154" s="468">
        <v>3.750023380324805E-3</v>
      </c>
      <c r="M154" s="468">
        <v>3.998774238181773E-3</v>
      </c>
      <c r="N154" s="468">
        <v>2.8079893442980912E-3</v>
      </c>
      <c r="O154" s="468">
        <v>3.1280176939500006E-3</v>
      </c>
    </row>
    <row r="155" spans="1:15" hidden="1" x14ac:dyDescent="0.25">
      <c r="A155" s="756"/>
      <c r="B155" s="18" t="s">
        <v>3</v>
      </c>
      <c r="C155" s="468">
        <v>3.1925235200415754E-3</v>
      </c>
      <c r="D155" s="468">
        <v>3.4962713653485982E-3</v>
      </c>
      <c r="E155" s="468">
        <v>4.3145264251817734E-3</v>
      </c>
      <c r="F155" s="468">
        <v>1.9926481246929804E-3</v>
      </c>
      <c r="G155" s="468">
        <v>3.9087923266177584E-3</v>
      </c>
      <c r="H155" s="468">
        <v>1.7017050433728656E-2</v>
      </c>
      <c r="I155" s="468">
        <v>1.4180517777057172E-2</v>
      </c>
      <c r="J155" s="468">
        <v>1.5232643886582896E-2</v>
      </c>
      <c r="K155" s="468">
        <v>1.5647380810002672E-2</v>
      </c>
      <c r="L155" s="468">
        <v>3.2264643657163943E-3</v>
      </c>
      <c r="M155" s="468">
        <v>3.9058841084849108E-3</v>
      </c>
      <c r="N155" s="468">
        <v>2.8687338829045507E-3</v>
      </c>
      <c r="O155" s="468">
        <v>3.1925235200415754E-3</v>
      </c>
    </row>
    <row r="156" spans="1:15" hidden="1" x14ac:dyDescent="0.25">
      <c r="A156" s="756"/>
      <c r="B156" s="18" t="s">
        <v>4</v>
      </c>
      <c r="C156" s="468">
        <v>2.9763418386679493E-3</v>
      </c>
      <c r="D156" s="468">
        <v>2.7946142401718789E-3</v>
      </c>
      <c r="E156" s="468">
        <v>3.1417202303447573E-3</v>
      </c>
      <c r="F156" s="468">
        <v>2.4147636810405203E-3</v>
      </c>
      <c r="G156" s="468">
        <v>2.7866878334302752E-3</v>
      </c>
      <c r="H156" s="468">
        <v>1.1514854714852061E-2</v>
      </c>
      <c r="I156" s="468">
        <v>1.0180713390860409E-2</v>
      </c>
      <c r="J156" s="468">
        <v>1.058434111110167E-2</v>
      </c>
      <c r="K156" s="468">
        <v>9.2020461694362725E-3</v>
      </c>
      <c r="L156" s="468">
        <v>3.7991905608735104E-3</v>
      </c>
      <c r="M156" s="468">
        <v>3.4719250793811213E-3</v>
      </c>
      <c r="N156" s="468">
        <v>2.6520703484937858E-3</v>
      </c>
      <c r="O156" s="468">
        <v>2.9763418386679493E-3</v>
      </c>
    </row>
    <row r="157" spans="1:15" hidden="1" x14ac:dyDescent="0.25">
      <c r="A157" s="756"/>
      <c r="B157" s="18" t="s">
        <v>5</v>
      </c>
      <c r="C157" s="468">
        <v>2.4916508593498094E-3</v>
      </c>
      <c r="D157" s="468">
        <v>2.4497503990795811E-3</v>
      </c>
      <c r="E157" s="468">
        <v>2.6862760407139388E-3</v>
      </c>
      <c r="F157" s="468">
        <v>1.850484629739667E-3</v>
      </c>
      <c r="G157" s="468">
        <v>2.2665814293217354E-3</v>
      </c>
      <c r="H157" s="468">
        <v>9.736339643519696E-3</v>
      </c>
      <c r="I157" s="468">
        <v>8.6127213584202469E-3</v>
      </c>
      <c r="J157" s="468">
        <v>8.975252016225994E-3</v>
      </c>
      <c r="K157" s="468">
        <v>8.4182634800078395E-3</v>
      </c>
      <c r="L157" s="468">
        <v>3.0660784549366164E-3</v>
      </c>
      <c r="M157" s="468">
        <v>3.0709836142917028E-3</v>
      </c>
      <c r="N157" s="468">
        <v>2.4953650549465562E-3</v>
      </c>
      <c r="O157" s="468">
        <v>2.4916508593498094E-3</v>
      </c>
    </row>
    <row r="158" spans="1:15" hidden="1" x14ac:dyDescent="0.25">
      <c r="A158" s="756"/>
      <c r="B158" s="18" t="s">
        <v>21</v>
      </c>
      <c r="C158" s="468">
        <v>2.4916508593498094E-3</v>
      </c>
      <c r="D158" s="468">
        <v>2.4497503990795811E-3</v>
      </c>
      <c r="E158" s="468">
        <v>2.6862760407139388E-3</v>
      </c>
      <c r="F158" s="468">
        <v>1.850484629739667E-3</v>
      </c>
      <c r="G158" s="468">
        <v>2.2665814293217354E-3</v>
      </c>
      <c r="H158" s="468">
        <v>9.736339643519696E-3</v>
      </c>
      <c r="I158" s="468">
        <v>8.6127213584202469E-3</v>
      </c>
      <c r="J158" s="468">
        <v>8.975252016225994E-3</v>
      </c>
      <c r="K158" s="468">
        <v>8.4182634800078395E-3</v>
      </c>
      <c r="L158" s="468">
        <v>3.0660784549366164E-3</v>
      </c>
      <c r="M158" s="468">
        <v>3.0709836142917028E-3</v>
      </c>
      <c r="N158" s="468">
        <v>2.4953650549465562E-3</v>
      </c>
      <c r="O158" s="468">
        <v>2.4916508593498094E-3</v>
      </c>
    </row>
    <row r="159" spans="1:15" hidden="1" x14ac:dyDescent="0.25">
      <c r="A159" s="756"/>
      <c r="B159" s="18" t="s">
        <v>22</v>
      </c>
      <c r="C159" s="468">
        <v>2.4916508593498094E-3</v>
      </c>
      <c r="D159" s="468">
        <v>2.4497503990795811E-3</v>
      </c>
      <c r="E159" s="468">
        <v>2.6862760407139388E-3</v>
      </c>
      <c r="F159" s="468">
        <v>1.850484629739667E-3</v>
      </c>
      <c r="G159" s="468">
        <v>2.2665814293217354E-3</v>
      </c>
      <c r="H159" s="468">
        <v>9.736339643519696E-3</v>
      </c>
      <c r="I159" s="468">
        <v>8.6127213584202469E-3</v>
      </c>
      <c r="J159" s="468">
        <v>8.975252016225994E-3</v>
      </c>
      <c r="K159" s="468">
        <v>8.4182634800078395E-3</v>
      </c>
      <c r="L159" s="468">
        <v>3.0660784549366164E-3</v>
      </c>
      <c r="M159" s="468">
        <v>3.0709836142917028E-3</v>
      </c>
      <c r="N159" s="468">
        <v>2.4953650549465562E-3</v>
      </c>
      <c r="O159" s="468">
        <v>2.4916508593498094E-3</v>
      </c>
    </row>
    <row r="160" spans="1:15" hidden="1" x14ac:dyDescent="0.25">
      <c r="A160" s="756"/>
      <c r="B160" s="18" t="s">
        <v>7</v>
      </c>
      <c r="C160" s="468">
        <v>2.0640152491911267E-3</v>
      </c>
      <c r="D160" s="468">
        <v>1.9772963017748563E-3</v>
      </c>
      <c r="E160" s="468">
        <v>2.1633322199865043E-3</v>
      </c>
      <c r="F160" s="468">
        <v>1.7583724904276549E-3</v>
      </c>
      <c r="G160" s="468">
        <v>1.9310412383942623E-3</v>
      </c>
      <c r="H160" s="468">
        <v>8.4642194466218838E-3</v>
      </c>
      <c r="I160" s="468">
        <v>7.4432636759063971E-3</v>
      </c>
      <c r="J160" s="468">
        <v>7.8272576606452163E-3</v>
      </c>
      <c r="K160" s="468">
        <v>7.2652329723402239E-3</v>
      </c>
      <c r="L160" s="468">
        <v>2.5904701392368166E-3</v>
      </c>
      <c r="M160" s="468">
        <v>2.5792233553480733E-3</v>
      </c>
      <c r="N160" s="468">
        <v>2.0889283112139703E-3</v>
      </c>
      <c r="O160" s="468">
        <v>2.0640152491911267E-3</v>
      </c>
    </row>
    <row r="161" spans="1:15" ht="15.75" hidden="1" thickBot="1" x14ac:dyDescent="0.3">
      <c r="A161" s="757"/>
      <c r="B161" s="17" t="s">
        <v>8</v>
      </c>
      <c r="C161" s="469">
        <v>2.5294807330186069E-3</v>
      </c>
      <c r="D161" s="469">
        <v>2.2399842928387112E-3</v>
      </c>
      <c r="E161" s="469">
        <v>2.2916778796452913E-3</v>
      </c>
      <c r="F161" s="469">
        <v>2.4098895716046765E-3</v>
      </c>
      <c r="G161" s="469">
        <v>2.6252680825910963E-3</v>
      </c>
      <c r="H161" s="469">
        <v>1.1916519776656496E-2</v>
      </c>
      <c r="I161" s="469">
        <v>1.0512476648458587E-2</v>
      </c>
      <c r="J161" s="469">
        <v>1.0997739136845456E-2</v>
      </c>
      <c r="K161" s="469">
        <v>9.7499748369244844E-3</v>
      </c>
      <c r="L161" s="469">
        <v>3.5422223466634517E-3</v>
      </c>
      <c r="M161" s="469">
        <v>3.3530392812039923E-3</v>
      </c>
      <c r="N161" s="469">
        <v>2.7187759744741616E-3</v>
      </c>
      <c r="O161" s="469">
        <v>2.5294807330186069E-3</v>
      </c>
    </row>
    <row r="162" spans="1:15" ht="14.25" hidden="1" customHeight="1" x14ac:dyDescent="0.25">
      <c r="A162" s="66"/>
      <c r="C162" s="467" t="s">
        <v>272</v>
      </c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</row>
    <row r="163" spans="1:15" ht="15.75" hidden="1" thickBot="1" x14ac:dyDescent="0.3">
      <c r="A163" s="118" t="s">
        <v>160</v>
      </c>
      <c r="B163" s="66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</row>
    <row r="164" spans="1:15" ht="16.5" hidden="1" thickBot="1" x14ac:dyDescent="0.3">
      <c r="A164" s="750" t="s">
        <v>114</v>
      </c>
      <c r="B164" s="339" t="s">
        <v>111</v>
      </c>
      <c r="C164" s="100">
        <f>C$2</f>
        <v>46023</v>
      </c>
      <c r="D164" s="100">
        <f t="shared" ref="D164:O164" si="75">D$2</f>
        <v>46054</v>
      </c>
      <c r="E164" s="100">
        <f t="shared" si="75"/>
        <v>46082</v>
      </c>
      <c r="F164" s="100">
        <f t="shared" si="75"/>
        <v>46113</v>
      </c>
      <c r="G164" s="100">
        <f t="shared" si="75"/>
        <v>46143</v>
      </c>
      <c r="H164" s="100">
        <f t="shared" si="75"/>
        <v>46174</v>
      </c>
      <c r="I164" s="100">
        <f t="shared" si="75"/>
        <v>46204</v>
      </c>
      <c r="J164" s="100">
        <f t="shared" si="75"/>
        <v>46235</v>
      </c>
      <c r="K164" s="100">
        <f t="shared" si="75"/>
        <v>46266</v>
      </c>
      <c r="L164" s="100">
        <f t="shared" si="75"/>
        <v>46296</v>
      </c>
      <c r="M164" s="100">
        <f t="shared" si="75"/>
        <v>46327</v>
      </c>
      <c r="N164" s="100">
        <f t="shared" si="75"/>
        <v>46357</v>
      </c>
      <c r="O164" s="100">
        <f t="shared" si="75"/>
        <v>46388</v>
      </c>
    </row>
    <row r="165" spans="1:15" hidden="1" x14ac:dyDescent="0.25">
      <c r="A165" s="751"/>
      <c r="B165" s="333" t="s">
        <v>18</v>
      </c>
      <c r="C165" s="13">
        <f>((C3*0.5)-C39)*C75*C132*C$106</f>
        <v>0</v>
      </c>
      <c r="D165" s="13">
        <f>((D3*0.5)+C21-D39)*D75*D132*D$106</f>
        <v>0</v>
      </c>
      <c r="E165" s="13">
        <f t="shared" ref="E165:O165" si="76">((E3*0.5)+D21-E39)*E75*E132*E$106</f>
        <v>0</v>
      </c>
      <c r="F165" s="13">
        <f t="shared" si="76"/>
        <v>0</v>
      </c>
      <c r="G165" s="13">
        <f t="shared" si="76"/>
        <v>0</v>
      </c>
      <c r="H165" s="13">
        <f t="shared" si="76"/>
        <v>0</v>
      </c>
      <c r="I165" s="13">
        <f t="shared" si="76"/>
        <v>0</v>
      </c>
      <c r="J165" s="13">
        <f t="shared" si="76"/>
        <v>0</v>
      </c>
      <c r="K165" s="13">
        <f t="shared" si="76"/>
        <v>0</v>
      </c>
      <c r="L165" s="13">
        <f t="shared" si="76"/>
        <v>745.5143747264284</v>
      </c>
      <c r="M165" s="13">
        <f t="shared" si="76"/>
        <v>1507.2174787232884</v>
      </c>
      <c r="N165" s="13">
        <f t="shared" si="76"/>
        <v>1909.6921930445558</v>
      </c>
      <c r="O165" s="13">
        <f t="shared" si="76"/>
        <v>2220.3628868112569</v>
      </c>
    </row>
    <row r="166" spans="1:15" hidden="1" x14ac:dyDescent="0.25">
      <c r="A166" s="751"/>
      <c r="B166" s="157" t="s">
        <v>0</v>
      </c>
      <c r="C166" s="13">
        <f t="shared" ref="C166:C177" si="77">((C4*0.5)-C40)*C76*C133*C$106</f>
        <v>0</v>
      </c>
      <c r="D166" s="13">
        <f t="shared" ref="D166:O166" si="78">((D4*0.5)+C22-D40)*D76*D133*D$106</f>
        <v>0</v>
      </c>
      <c r="E166" s="13">
        <f t="shared" si="78"/>
        <v>0</v>
      </c>
      <c r="F166" s="13">
        <f t="shared" si="78"/>
        <v>0</v>
      </c>
      <c r="G166" s="13">
        <f t="shared" si="78"/>
        <v>0</v>
      </c>
      <c r="H166" s="13">
        <f t="shared" si="78"/>
        <v>0</v>
      </c>
      <c r="I166" s="13">
        <f t="shared" si="78"/>
        <v>0</v>
      </c>
      <c r="J166" s="13">
        <f t="shared" si="78"/>
        <v>0</v>
      </c>
      <c r="K166" s="13">
        <f t="shared" si="78"/>
        <v>0</v>
      </c>
      <c r="L166" s="13">
        <f t="shared" si="78"/>
        <v>0</v>
      </c>
      <c r="M166" s="13">
        <f t="shared" si="78"/>
        <v>0</v>
      </c>
      <c r="N166" s="13">
        <f t="shared" si="78"/>
        <v>0</v>
      </c>
      <c r="O166" s="13">
        <f t="shared" si="78"/>
        <v>0</v>
      </c>
    </row>
    <row r="167" spans="1:15" hidden="1" x14ac:dyDescent="0.25">
      <c r="A167" s="751"/>
      <c r="B167" s="157" t="s">
        <v>19</v>
      </c>
      <c r="C167" s="13">
        <f t="shared" si="77"/>
        <v>0</v>
      </c>
      <c r="D167" s="13">
        <f t="shared" ref="D167:O167" si="79">((D5*0.5)+C23-D41)*D77*D134*D$106</f>
        <v>0</v>
      </c>
      <c r="E167" s="13">
        <f t="shared" si="79"/>
        <v>43.891712737246969</v>
      </c>
      <c r="F167" s="13">
        <f t="shared" si="79"/>
        <v>82.068708732891352</v>
      </c>
      <c r="G167" s="13">
        <f t="shared" si="79"/>
        <v>98.047445297663643</v>
      </c>
      <c r="H167" s="13">
        <f t="shared" si="79"/>
        <v>175.57692115012543</v>
      </c>
      <c r="I167" s="13">
        <f t="shared" si="79"/>
        <v>175.54364956635143</v>
      </c>
      <c r="J167" s="13">
        <f t="shared" si="79"/>
        <v>176.36629346034641</v>
      </c>
      <c r="K167" s="13">
        <f t="shared" si="79"/>
        <v>166.53055781883506</v>
      </c>
      <c r="L167" s="13">
        <f t="shared" si="79"/>
        <v>93.941722707528299</v>
      </c>
      <c r="M167" s="13">
        <f t="shared" si="79"/>
        <v>94.809369212653422</v>
      </c>
      <c r="N167" s="13">
        <f t="shared" si="79"/>
        <v>119.85153906384768</v>
      </c>
      <c r="O167" s="13">
        <f t="shared" si="79"/>
        <v>138.87113129120996</v>
      </c>
    </row>
    <row r="168" spans="1:15" hidden="1" x14ac:dyDescent="0.25">
      <c r="A168" s="751"/>
      <c r="B168" s="157" t="s">
        <v>1</v>
      </c>
      <c r="C168" s="13">
        <f t="shared" si="77"/>
        <v>0</v>
      </c>
      <c r="D168" s="13">
        <f t="shared" ref="D168:O168" si="80">((D6*0.5)+C24-D42)*D78*D135*D$106</f>
        <v>0</v>
      </c>
      <c r="E168" s="13">
        <f t="shared" si="80"/>
        <v>22.313158606590541</v>
      </c>
      <c r="F168" s="13">
        <f t="shared" si="80"/>
        <v>183.69482137859382</v>
      </c>
      <c r="G168" s="13">
        <f t="shared" si="80"/>
        <v>1504.417844648342</v>
      </c>
      <c r="H168" s="13">
        <f t="shared" si="80"/>
        <v>20232.082944971662</v>
      </c>
      <c r="I168" s="13">
        <f t="shared" si="80"/>
        <v>37776.436024702612</v>
      </c>
      <c r="J168" s="13">
        <f t="shared" si="80"/>
        <v>50171.740495704158</v>
      </c>
      <c r="K168" s="13">
        <f t="shared" si="80"/>
        <v>26715.122002306052</v>
      </c>
      <c r="L168" s="13">
        <f t="shared" si="80"/>
        <v>3012.4657649295068</v>
      </c>
      <c r="M168" s="13">
        <f t="shared" si="80"/>
        <v>987.45050124154193</v>
      </c>
      <c r="N168" s="13">
        <f t="shared" si="80"/>
        <v>12.249266669595896</v>
      </c>
      <c r="O168" s="13">
        <f t="shared" si="80"/>
        <v>1.266529195986196</v>
      </c>
    </row>
    <row r="169" spans="1:15" hidden="1" x14ac:dyDescent="0.25">
      <c r="A169" s="751"/>
      <c r="B169" s="157" t="s">
        <v>20</v>
      </c>
      <c r="C169" s="13">
        <f t="shared" si="77"/>
        <v>0</v>
      </c>
      <c r="D169" s="13">
        <f t="shared" ref="D169:O169" si="81">((D7*0.5)+C25-D43)*D79*D136*D$106</f>
        <v>0</v>
      </c>
      <c r="E169" s="13">
        <f t="shared" si="81"/>
        <v>0</v>
      </c>
      <c r="F169" s="13">
        <f t="shared" si="81"/>
        <v>0</v>
      </c>
      <c r="G169" s="13">
        <f t="shared" si="81"/>
        <v>0</v>
      </c>
      <c r="H169" s="13">
        <f t="shared" si="81"/>
        <v>0</v>
      </c>
      <c r="I169" s="13">
        <f t="shared" si="81"/>
        <v>0</v>
      </c>
      <c r="J169" s="13">
        <f t="shared" si="81"/>
        <v>0</v>
      </c>
      <c r="K169" s="13">
        <f t="shared" si="81"/>
        <v>0</v>
      </c>
      <c r="L169" s="13">
        <f t="shared" si="81"/>
        <v>0</v>
      </c>
      <c r="M169" s="13">
        <f t="shared" si="81"/>
        <v>0</v>
      </c>
      <c r="N169" s="13">
        <f t="shared" si="81"/>
        <v>0</v>
      </c>
      <c r="O169" s="13">
        <f t="shared" si="81"/>
        <v>0</v>
      </c>
    </row>
    <row r="170" spans="1:15" hidden="1" x14ac:dyDescent="0.25">
      <c r="A170" s="751"/>
      <c r="B170" s="56" t="s">
        <v>9</v>
      </c>
      <c r="C170" s="13">
        <f t="shared" si="77"/>
        <v>0</v>
      </c>
      <c r="D170" s="13">
        <f t="shared" ref="D170:O170" si="82">((D8*0.5)+C26-D44)*D80*D137*D$106</f>
        <v>0</v>
      </c>
      <c r="E170" s="13">
        <f t="shared" si="82"/>
        <v>0</v>
      </c>
      <c r="F170" s="13">
        <f t="shared" si="82"/>
        <v>0</v>
      </c>
      <c r="G170" s="13">
        <f t="shared" si="82"/>
        <v>0</v>
      </c>
      <c r="H170" s="13">
        <f t="shared" si="82"/>
        <v>0</v>
      </c>
      <c r="I170" s="13">
        <f t="shared" si="82"/>
        <v>0</v>
      </c>
      <c r="J170" s="13">
        <f t="shared" si="82"/>
        <v>0</v>
      </c>
      <c r="K170" s="13">
        <f t="shared" si="82"/>
        <v>0</v>
      </c>
      <c r="L170" s="13">
        <f t="shared" si="82"/>
        <v>0</v>
      </c>
      <c r="M170" s="13">
        <f t="shared" si="82"/>
        <v>0</v>
      </c>
      <c r="N170" s="13">
        <f t="shared" si="82"/>
        <v>0</v>
      </c>
      <c r="O170" s="13">
        <f t="shared" si="82"/>
        <v>0</v>
      </c>
    </row>
    <row r="171" spans="1:15" hidden="1" x14ac:dyDescent="0.25">
      <c r="A171" s="751"/>
      <c r="B171" s="56" t="s">
        <v>3</v>
      </c>
      <c r="C171" s="13">
        <f t="shared" si="77"/>
        <v>0</v>
      </c>
      <c r="D171" s="13">
        <f t="shared" ref="D171:O171" si="83">((D9*0.5)+C27-D45)*D81*D138*D$106</f>
        <v>0</v>
      </c>
      <c r="E171" s="13">
        <f t="shared" si="83"/>
        <v>193.48308226824992</v>
      </c>
      <c r="F171" s="13">
        <f t="shared" si="83"/>
        <v>281.8436528379176</v>
      </c>
      <c r="G171" s="13">
        <f t="shared" si="83"/>
        <v>443.51081127705191</v>
      </c>
      <c r="H171" s="13">
        <f t="shared" si="83"/>
        <v>10178.217302652743</v>
      </c>
      <c r="I171" s="13">
        <f t="shared" si="83"/>
        <v>24237.56630765555</v>
      </c>
      <c r="J171" s="13">
        <f t="shared" si="83"/>
        <v>30554.934344178688</v>
      </c>
      <c r="K171" s="13">
        <f t="shared" si="83"/>
        <v>16934.493383920257</v>
      </c>
      <c r="L171" s="13">
        <f t="shared" si="83"/>
        <v>6825.4478259824928</v>
      </c>
      <c r="M171" s="13">
        <f t="shared" si="83"/>
        <v>12728.886832291817</v>
      </c>
      <c r="N171" s="13">
        <f t="shared" si="83"/>
        <v>25622.096757289535</v>
      </c>
      <c r="O171" s="13">
        <f t="shared" si="83"/>
        <v>31023.41370477614</v>
      </c>
    </row>
    <row r="172" spans="1:15" ht="15.75" hidden="1" customHeight="1" x14ac:dyDescent="0.25">
      <c r="A172" s="751"/>
      <c r="B172" s="56" t="s">
        <v>4</v>
      </c>
      <c r="C172" s="13">
        <f t="shared" si="77"/>
        <v>0</v>
      </c>
      <c r="D172" s="13">
        <f t="shared" ref="D172:O172" si="84">((D10*0.5)+C28-D46)*D82*D139*D$106</f>
        <v>0</v>
      </c>
      <c r="E172" s="13">
        <f t="shared" si="84"/>
        <v>0</v>
      </c>
      <c r="F172" s="13">
        <f t="shared" si="84"/>
        <v>0</v>
      </c>
      <c r="G172" s="13">
        <f t="shared" si="84"/>
        <v>0</v>
      </c>
      <c r="H172" s="13">
        <f t="shared" si="84"/>
        <v>0</v>
      </c>
      <c r="I172" s="13">
        <f t="shared" si="84"/>
        <v>0</v>
      </c>
      <c r="J172" s="13">
        <f t="shared" si="84"/>
        <v>0</v>
      </c>
      <c r="K172" s="13">
        <f t="shared" si="84"/>
        <v>0</v>
      </c>
      <c r="L172" s="13">
        <f t="shared" si="84"/>
        <v>124.28957815254699</v>
      </c>
      <c r="M172" s="70">
        <f t="shared" si="84"/>
        <v>211.43947044024296</v>
      </c>
      <c r="N172" s="13">
        <f t="shared" si="84"/>
        <v>282.61467461690279</v>
      </c>
      <c r="O172" s="13">
        <f t="shared" si="84"/>
        <v>368.35375944877785</v>
      </c>
    </row>
    <row r="173" spans="1:15" hidden="1" x14ac:dyDescent="0.25">
      <c r="A173" s="751"/>
      <c r="B173" s="56" t="s">
        <v>5</v>
      </c>
      <c r="C173" s="13">
        <f t="shared" si="77"/>
        <v>0</v>
      </c>
      <c r="D173" s="13">
        <f t="shared" ref="D173:O173" si="85">((D11*0.5)+C29-D47)*D83*D140*D$106</f>
        <v>0</v>
      </c>
      <c r="E173" s="13">
        <f t="shared" si="85"/>
        <v>0</v>
      </c>
      <c r="F173" s="13">
        <f t="shared" si="85"/>
        <v>0</v>
      </c>
      <c r="G173" s="13">
        <f t="shared" si="85"/>
        <v>290.18209516021972</v>
      </c>
      <c r="H173" s="13">
        <f t="shared" si="85"/>
        <v>1019.5540809791949</v>
      </c>
      <c r="I173" s="13">
        <f t="shared" si="85"/>
        <v>1015.5497214772024</v>
      </c>
      <c r="J173" s="13">
        <f t="shared" si="85"/>
        <v>1017.2942805714553</v>
      </c>
      <c r="K173" s="13">
        <f t="shared" si="85"/>
        <v>978.75230423244625</v>
      </c>
      <c r="L173" s="13">
        <f t="shared" si="85"/>
        <v>558.33508101146595</v>
      </c>
      <c r="M173" s="13">
        <f t="shared" si="85"/>
        <v>564.39716094922437</v>
      </c>
      <c r="N173" s="13">
        <f t="shared" si="85"/>
        <v>715.10904514870219</v>
      </c>
      <c r="O173" s="13">
        <f t="shared" si="85"/>
        <v>831.44372148258981</v>
      </c>
    </row>
    <row r="174" spans="1:15" hidden="1" x14ac:dyDescent="0.25">
      <c r="A174" s="751"/>
      <c r="B174" s="56" t="s">
        <v>21</v>
      </c>
      <c r="C174" s="13">
        <f t="shared" si="77"/>
        <v>0</v>
      </c>
      <c r="D174" s="13">
        <f t="shared" ref="D174:O174" si="86">((D12*0.5)+C30-D48)*D84*D141*D$106</f>
        <v>0</v>
      </c>
      <c r="E174" s="13">
        <f t="shared" si="86"/>
        <v>0</v>
      </c>
      <c r="F174" s="13">
        <f t="shared" si="86"/>
        <v>0</v>
      </c>
      <c r="G174" s="13">
        <f t="shared" si="86"/>
        <v>259.78549385679918</v>
      </c>
      <c r="H174" s="13">
        <f t="shared" si="86"/>
        <v>912.75569671055598</v>
      </c>
      <c r="I174" s="13">
        <f t="shared" si="86"/>
        <v>1387.2793255568747</v>
      </c>
      <c r="J174" s="13">
        <f t="shared" si="86"/>
        <v>1868.5923079060728</v>
      </c>
      <c r="K174" s="13">
        <f t="shared" si="86"/>
        <v>1797.7974141432633</v>
      </c>
      <c r="L174" s="13">
        <f t="shared" si="86"/>
        <v>1340.6383761893564</v>
      </c>
      <c r="M174" s="13">
        <f t="shared" si="86"/>
        <v>1673.6892809722817</v>
      </c>
      <c r="N174" s="13">
        <f t="shared" si="86"/>
        <v>2120.6172291489997</v>
      </c>
      <c r="O174" s="13">
        <f t="shared" si="86"/>
        <v>2465.601425132445</v>
      </c>
    </row>
    <row r="175" spans="1:15" hidden="1" x14ac:dyDescent="0.25">
      <c r="A175" s="751"/>
      <c r="B175" s="56" t="s">
        <v>22</v>
      </c>
      <c r="C175" s="13">
        <f t="shared" si="77"/>
        <v>0</v>
      </c>
      <c r="D175" s="13">
        <f t="shared" ref="D175:O175" si="87">((D13*0.5)+C31-D49)*D85*D142*D$106</f>
        <v>0</v>
      </c>
      <c r="E175" s="13">
        <f t="shared" si="87"/>
        <v>0</v>
      </c>
      <c r="F175" s="13">
        <f t="shared" si="87"/>
        <v>55.316532208433451</v>
      </c>
      <c r="G175" s="13">
        <f t="shared" si="87"/>
        <v>2418.8786893063684</v>
      </c>
      <c r="H175" s="13">
        <f t="shared" si="87"/>
        <v>8287.5013753489566</v>
      </c>
      <c r="I175" s="13">
        <f t="shared" si="87"/>
        <v>7855.1882623715901</v>
      </c>
      <c r="J175" s="13">
        <f t="shared" si="87"/>
        <v>8330.3821812071365</v>
      </c>
      <c r="K175" s="13">
        <f t="shared" si="87"/>
        <v>8844.257084610008</v>
      </c>
      <c r="L175" s="13">
        <f t="shared" si="87"/>
        <v>5045.2591268170436</v>
      </c>
      <c r="M175" s="13">
        <f t="shared" si="87"/>
        <v>5100.0376373810996</v>
      </c>
      <c r="N175" s="13">
        <f t="shared" si="87"/>
        <v>6461.9089134967298</v>
      </c>
      <c r="O175" s="13">
        <f t="shared" si="87"/>
        <v>7513.1389140827041</v>
      </c>
    </row>
    <row r="176" spans="1:15" ht="15.75" hidden="1" customHeight="1" x14ac:dyDescent="0.25">
      <c r="A176" s="751"/>
      <c r="B176" s="56" t="s">
        <v>7</v>
      </c>
      <c r="C176" s="13">
        <f t="shared" si="77"/>
        <v>0</v>
      </c>
      <c r="D176" s="13">
        <f t="shared" ref="D176:O176" si="88">((D14*0.5)+C32-D50)*D86*D143*D$106</f>
        <v>0</v>
      </c>
      <c r="E176" s="13">
        <f t="shared" si="88"/>
        <v>30.244752212141059</v>
      </c>
      <c r="F176" s="13">
        <f t="shared" si="88"/>
        <v>60.344557270401793</v>
      </c>
      <c r="G176" s="13">
        <f t="shared" si="88"/>
        <v>70.494621767419389</v>
      </c>
      <c r="H176" s="13">
        <f t="shared" si="88"/>
        <v>166.57918006228567</v>
      </c>
      <c r="I176" s="13">
        <f t="shared" si="88"/>
        <v>3986.267502232356</v>
      </c>
      <c r="J176" s="13">
        <f t="shared" si="88"/>
        <v>7769.2077821342536</v>
      </c>
      <c r="K176" s="13">
        <f t="shared" si="88"/>
        <v>7289.3052798620984</v>
      </c>
      <c r="L176" s="13">
        <f t="shared" si="88"/>
        <v>4106.2355207937435</v>
      </c>
      <c r="M176" s="13">
        <f t="shared" si="88"/>
        <v>4105.1359276313424</v>
      </c>
      <c r="N176" s="13">
        <f t="shared" si="88"/>
        <v>5160.7704216456932</v>
      </c>
      <c r="O176" s="13">
        <f t="shared" si="88"/>
        <v>6038.6665597466263</v>
      </c>
    </row>
    <row r="177" spans="1:15" ht="15.75" hidden="1" customHeight="1" x14ac:dyDescent="0.25">
      <c r="A177" s="751"/>
      <c r="B177" s="56" t="s">
        <v>8</v>
      </c>
      <c r="C177" s="13">
        <f t="shared" si="77"/>
        <v>0</v>
      </c>
      <c r="D177" s="13">
        <f t="shared" ref="D177:O177" si="89">((D15*0.5)+C33-D51)*D87*D144*D$106</f>
        <v>0</v>
      </c>
      <c r="E177" s="13">
        <f t="shared" si="89"/>
        <v>0</v>
      </c>
      <c r="F177" s="13">
        <f t="shared" si="89"/>
        <v>0</v>
      </c>
      <c r="G177" s="13">
        <f t="shared" si="89"/>
        <v>0</v>
      </c>
      <c r="H177" s="13">
        <f t="shared" si="89"/>
        <v>0</v>
      </c>
      <c r="I177" s="13">
        <f t="shared" si="89"/>
        <v>0</v>
      </c>
      <c r="J177" s="13">
        <f t="shared" si="89"/>
        <v>0</v>
      </c>
      <c r="K177" s="13">
        <f t="shared" si="89"/>
        <v>0</v>
      </c>
      <c r="L177" s="13">
        <f t="shared" si="89"/>
        <v>0</v>
      </c>
      <c r="M177" s="13">
        <f t="shared" si="89"/>
        <v>0</v>
      </c>
      <c r="N177" s="13">
        <f t="shared" si="89"/>
        <v>0</v>
      </c>
      <c r="O177" s="13">
        <f t="shared" si="89"/>
        <v>0</v>
      </c>
    </row>
    <row r="178" spans="1:15" ht="15.75" hidden="1" customHeight="1" x14ac:dyDescent="0.25">
      <c r="A178" s="751"/>
      <c r="B178" s="8"/>
      <c r="C178" s="2"/>
      <c r="D178" s="2">
        <f t="shared" ref="D178:O178" si="90">IF(D34=0,0,((D16*0.5)+C34-D52)*D89*D145*D$106)</f>
        <v>0</v>
      </c>
      <c r="E178" s="2">
        <f t="shared" si="90"/>
        <v>0</v>
      </c>
      <c r="F178" s="2">
        <f t="shared" si="90"/>
        <v>0</v>
      </c>
      <c r="G178" s="2">
        <f t="shared" si="90"/>
        <v>0</v>
      </c>
      <c r="H178" s="2">
        <f t="shared" si="90"/>
        <v>0</v>
      </c>
      <c r="I178" s="2">
        <f t="shared" si="90"/>
        <v>0</v>
      </c>
      <c r="J178" s="2">
        <f t="shared" si="90"/>
        <v>0</v>
      </c>
      <c r="K178" s="2">
        <f t="shared" si="90"/>
        <v>0</v>
      </c>
      <c r="L178" s="2">
        <f t="shared" si="90"/>
        <v>0</v>
      </c>
      <c r="M178" s="2">
        <f t="shared" si="90"/>
        <v>0</v>
      </c>
      <c r="N178" s="2">
        <f t="shared" si="90"/>
        <v>0</v>
      </c>
      <c r="O178" s="2">
        <f t="shared" si="90"/>
        <v>0</v>
      </c>
    </row>
    <row r="179" spans="1:15" ht="15.75" hidden="1" customHeight="1" x14ac:dyDescent="0.25">
      <c r="A179" s="751"/>
      <c r="B179" s="156" t="s">
        <v>24</v>
      </c>
      <c r="C179" s="13">
        <f>SUM(C165:C178)</f>
        <v>0</v>
      </c>
      <c r="D179" s="13">
        <f>SUM(D165:D178)</f>
        <v>0</v>
      </c>
      <c r="E179" s="70">
        <f t="shared" ref="E179:O179" si="91">SUM(E165:E178)</f>
        <v>289.93270582422849</v>
      </c>
      <c r="F179" s="70">
        <f t="shared" si="91"/>
        <v>663.26827242823811</v>
      </c>
      <c r="G179" s="70">
        <f t="shared" si="91"/>
        <v>5085.3170013138651</v>
      </c>
      <c r="H179" s="70">
        <f t="shared" si="91"/>
        <v>40972.267501875525</v>
      </c>
      <c r="I179" s="70">
        <f t="shared" si="91"/>
        <v>76433.830793562534</v>
      </c>
      <c r="J179" s="70">
        <f t="shared" si="91"/>
        <v>99888.517685162122</v>
      </c>
      <c r="K179" s="70">
        <f t="shared" si="91"/>
        <v>62726.25802689296</v>
      </c>
      <c r="L179" s="70">
        <f t="shared" si="91"/>
        <v>21852.127371310111</v>
      </c>
      <c r="M179" s="70">
        <f t="shared" si="91"/>
        <v>26973.06365884349</v>
      </c>
      <c r="N179" s="13">
        <f t="shared" si="91"/>
        <v>42404.910040124567</v>
      </c>
      <c r="O179" s="13">
        <f t="shared" si="91"/>
        <v>50601.118631967736</v>
      </c>
    </row>
    <row r="180" spans="1:15" ht="16.5" hidden="1" customHeight="1" thickBot="1" x14ac:dyDescent="0.3">
      <c r="A180" s="752"/>
      <c r="B180" s="92" t="s">
        <v>25</v>
      </c>
      <c r="C180" s="14">
        <f>C179</f>
        <v>0</v>
      </c>
      <c r="D180" s="14">
        <f>C180+D179</f>
        <v>0</v>
      </c>
      <c r="E180" s="14">
        <f t="shared" ref="E180:O180" si="92">D180+E179</f>
        <v>289.93270582422849</v>
      </c>
      <c r="F180" s="14">
        <f t="shared" si="92"/>
        <v>953.2009782524666</v>
      </c>
      <c r="G180" s="14">
        <f t="shared" si="92"/>
        <v>6038.5179795663316</v>
      </c>
      <c r="H180" s="14">
        <f t="shared" si="92"/>
        <v>47010.785481441853</v>
      </c>
      <c r="I180" s="14">
        <f t="shared" si="92"/>
        <v>123444.61627500439</v>
      </c>
      <c r="J180" s="14">
        <f t="shared" si="92"/>
        <v>223333.13396016651</v>
      </c>
      <c r="K180" s="14">
        <f t="shared" si="92"/>
        <v>286059.3919870595</v>
      </c>
      <c r="L180" s="14">
        <f t="shared" si="92"/>
        <v>307911.51935836964</v>
      </c>
      <c r="M180" s="14">
        <f t="shared" si="92"/>
        <v>334884.58301721315</v>
      </c>
      <c r="N180" s="14">
        <f t="shared" si="92"/>
        <v>377289.49305733771</v>
      </c>
      <c r="O180" s="14">
        <f t="shared" si="92"/>
        <v>427890.61168930546</v>
      </c>
    </row>
    <row r="181" spans="1:15" hidden="1" x14ac:dyDescent="0.25">
      <c r="A181" s="66"/>
      <c r="B181" s="66"/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69"/>
    </row>
    <row r="182" spans="1:15" ht="15.75" hidden="1" thickBot="1" x14ac:dyDescent="0.3">
      <c r="A182" s="66"/>
      <c r="B182" s="66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</row>
    <row r="183" spans="1:15" ht="16.5" hidden="1" thickBot="1" x14ac:dyDescent="0.3">
      <c r="A183" s="750" t="s">
        <v>115</v>
      </c>
      <c r="B183" s="339" t="s">
        <v>111</v>
      </c>
      <c r="C183" s="100">
        <f>C$2</f>
        <v>46023</v>
      </c>
      <c r="D183" s="100">
        <f t="shared" ref="D183:O183" si="93">D$2</f>
        <v>46054</v>
      </c>
      <c r="E183" s="100">
        <f t="shared" si="93"/>
        <v>46082</v>
      </c>
      <c r="F183" s="100">
        <f t="shared" si="93"/>
        <v>46113</v>
      </c>
      <c r="G183" s="100">
        <f t="shared" si="93"/>
        <v>46143</v>
      </c>
      <c r="H183" s="100">
        <f t="shared" si="93"/>
        <v>46174</v>
      </c>
      <c r="I183" s="100">
        <f t="shared" si="93"/>
        <v>46204</v>
      </c>
      <c r="J183" s="100">
        <f t="shared" si="93"/>
        <v>46235</v>
      </c>
      <c r="K183" s="100">
        <f t="shared" si="93"/>
        <v>46266</v>
      </c>
      <c r="L183" s="100">
        <f t="shared" si="93"/>
        <v>46296</v>
      </c>
      <c r="M183" s="100">
        <f t="shared" si="93"/>
        <v>46327</v>
      </c>
      <c r="N183" s="100">
        <f t="shared" si="93"/>
        <v>46357</v>
      </c>
      <c r="O183" s="100">
        <f t="shared" si="93"/>
        <v>46388</v>
      </c>
    </row>
    <row r="184" spans="1:15" hidden="1" x14ac:dyDescent="0.25">
      <c r="A184" s="751"/>
      <c r="B184" s="333" t="s">
        <v>18</v>
      </c>
      <c r="C184" s="13">
        <f>((C3*0.5)-C39)*C75*C149*C$106</f>
        <v>0</v>
      </c>
      <c r="D184" s="13">
        <f>((D3*0.5)+C21-D39)*D75*D149*D$106</f>
        <v>0</v>
      </c>
      <c r="E184" s="13">
        <f t="shared" ref="E184:O184" si="94">((E3*0.5)+D21-E39)*E75*E149*E$106</f>
        <v>0</v>
      </c>
      <c r="F184" s="13">
        <f t="shared" si="94"/>
        <v>0</v>
      </c>
      <c r="G184" s="13">
        <f t="shared" si="94"/>
        <v>0</v>
      </c>
      <c r="H184" s="13">
        <f t="shared" si="94"/>
        <v>0</v>
      </c>
      <c r="I184" s="13">
        <f t="shared" si="94"/>
        <v>0</v>
      </c>
      <c r="J184" s="13">
        <f t="shared" si="94"/>
        <v>0</v>
      </c>
      <c r="K184" s="13">
        <f t="shared" si="94"/>
        <v>0</v>
      </c>
      <c r="L184" s="13">
        <f t="shared" si="94"/>
        <v>59.424172628137633</v>
      </c>
      <c r="M184" s="13">
        <f t="shared" si="94"/>
        <v>117.57361953378987</v>
      </c>
      <c r="N184" s="13">
        <f t="shared" si="94"/>
        <v>124.36192393233463</v>
      </c>
      <c r="O184" s="13">
        <f t="shared" si="94"/>
        <v>147.76094403567262</v>
      </c>
    </row>
    <row r="185" spans="1:15" hidden="1" x14ac:dyDescent="0.25">
      <c r="A185" s="751"/>
      <c r="B185" s="157" t="s">
        <v>0</v>
      </c>
      <c r="C185" s="13">
        <f t="shared" ref="C185:C196" si="95">((C4*0.5)-C40)*C76*C150*C$106</f>
        <v>0</v>
      </c>
      <c r="D185" s="13">
        <f t="shared" ref="D185:O185" si="96">((D4*0.5)+C22-D40)*D76*D150*D$106</f>
        <v>0</v>
      </c>
      <c r="E185" s="13">
        <f t="shared" si="96"/>
        <v>0</v>
      </c>
      <c r="F185" s="13">
        <f t="shared" si="96"/>
        <v>0</v>
      </c>
      <c r="G185" s="13">
        <f t="shared" si="96"/>
        <v>0</v>
      </c>
      <c r="H185" s="13">
        <f t="shared" si="96"/>
        <v>0</v>
      </c>
      <c r="I185" s="13">
        <f t="shared" si="96"/>
        <v>0</v>
      </c>
      <c r="J185" s="13">
        <f t="shared" si="96"/>
        <v>0</v>
      </c>
      <c r="K185" s="13">
        <f t="shared" si="96"/>
        <v>0</v>
      </c>
      <c r="L185" s="13">
        <f t="shared" si="96"/>
        <v>0</v>
      </c>
      <c r="M185" s="13">
        <f t="shared" si="96"/>
        <v>0</v>
      </c>
      <c r="N185" s="13">
        <f t="shared" si="96"/>
        <v>0</v>
      </c>
      <c r="O185" s="13">
        <f t="shared" si="96"/>
        <v>0</v>
      </c>
    </row>
    <row r="186" spans="1:15" hidden="1" x14ac:dyDescent="0.25">
      <c r="A186" s="751"/>
      <c r="B186" s="157" t="s">
        <v>19</v>
      </c>
      <c r="C186" s="13">
        <f t="shared" si="95"/>
        <v>0</v>
      </c>
      <c r="D186" s="13">
        <f t="shared" ref="D186:O186" si="97">((D5*0.5)+C23-D41)*D77*D151*D$106</f>
        <v>0</v>
      </c>
      <c r="E186" s="13">
        <f t="shared" si="97"/>
        <v>2.9981695784044051</v>
      </c>
      <c r="F186" s="13">
        <f t="shared" si="97"/>
        <v>5.1191471137318212</v>
      </c>
      <c r="G186" s="13">
        <f t="shared" si="97"/>
        <v>6.4043836328992407</v>
      </c>
      <c r="H186" s="13">
        <f t="shared" si="97"/>
        <v>27.080528372278135</v>
      </c>
      <c r="I186" s="13">
        <f t="shared" si="97"/>
        <v>24.551674253926894</v>
      </c>
      <c r="J186" s="13">
        <f t="shared" si="97"/>
        <v>25.756792402073291</v>
      </c>
      <c r="K186" s="13">
        <f t="shared" si="97"/>
        <v>23.017727734410148</v>
      </c>
      <c r="L186" s="13">
        <f t="shared" si="97"/>
        <v>8.6311240023119655</v>
      </c>
      <c r="M186" s="13">
        <f t="shared" si="97"/>
        <v>7.8850905216674123</v>
      </c>
      <c r="N186" s="13">
        <f t="shared" si="97"/>
        <v>8.3226970555088009</v>
      </c>
      <c r="O186" s="13">
        <f t="shared" si="97"/>
        <v>9.5605800361663551</v>
      </c>
    </row>
    <row r="187" spans="1:15" hidden="1" x14ac:dyDescent="0.25">
      <c r="A187" s="751"/>
      <c r="B187" s="157" t="s">
        <v>1</v>
      </c>
      <c r="C187" s="13">
        <f t="shared" si="95"/>
        <v>0</v>
      </c>
      <c r="D187" s="13">
        <f t="shared" ref="D187:O187" si="98">((D6*0.5)+C24-D42)*D78*D152*D$106</f>
        <v>0</v>
      </c>
      <c r="E187" s="13">
        <f t="shared" si="98"/>
        <v>0</v>
      </c>
      <c r="F187" s="13">
        <f t="shared" si="98"/>
        <v>11.621130234731559</v>
      </c>
      <c r="G187" s="13">
        <f t="shared" si="98"/>
        <v>170.60495790231988</v>
      </c>
      <c r="H187" s="13">
        <f t="shared" si="98"/>
        <v>3994.8113804424015</v>
      </c>
      <c r="I187" s="13">
        <f t="shared" si="98"/>
        <v>6491.8636836294399</v>
      </c>
      <c r="J187" s="13">
        <f t="shared" si="98"/>
        <v>9121.2838528634002</v>
      </c>
      <c r="K187" s="13">
        <f t="shared" si="98"/>
        <v>5226.54925415466</v>
      </c>
      <c r="L187" s="13">
        <f t="shared" si="98"/>
        <v>253.73903517194529</v>
      </c>
      <c r="M187" s="13">
        <f t="shared" si="98"/>
        <v>84.885838874659512</v>
      </c>
      <c r="N187" s="13">
        <f t="shared" si="98"/>
        <v>0</v>
      </c>
      <c r="O187" s="13">
        <f t="shared" si="98"/>
        <v>0</v>
      </c>
    </row>
    <row r="188" spans="1:15" hidden="1" x14ac:dyDescent="0.25">
      <c r="A188" s="751"/>
      <c r="B188" s="157" t="s">
        <v>20</v>
      </c>
      <c r="C188" s="13">
        <f t="shared" si="95"/>
        <v>0</v>
      </c>
      <c r="D188" s="13">
        <f t="shared" ref="D188:O188" si="99">((D7*0.5)+C25-D43)*D79*D153*D$106</f>
        <v>0</v>
      </c>
      <c r="E188" s="13">
        <f t="shared" si="99"/>
        <v>0</v>
      </c>
      <c r="F188" s="13">
        <f t="shared" si="99"/>
        <v>0</v>
      </c>
      <c r="G188" s="13">
        <f t="shared" si="99"/>
        <v>0</v>
      </c>
      <c r="H188" s="13">
        <f t="shared" si="99"/>
        <v>0</v>
      </c>
      <c r="I188" s="13">
        <f t="shared" si="99"/>
        <v>0</v>
      </c>
      <c r="J188" s="13">
        <f t="shared" si="99"/>
        <v>0</v>
      </c>
      <c r="K188" s="13">
        <f t="shared" si="99"/>
        <v>0</v>
      </c>
      <c r="L188" s="13">
        <f t="shared" si="99"/>
        <v>0</v>
      </c>
      <c r="M188" s="13">
        <f t="shared" si="99"/>
        <v>0</v>
      </c>
      <c r="N188" s="13">
        <f t="shared" si="99"/>
        <v>0</v>
      </c>
      <c r="O188" s="13">
        <f t="shared" si="99"/>
        <v>0</v>
      </c>
    </row>
    <row r="189" spans="1:15" hidden="1" x14ac:dyDescent="0.25">
      <c r="A189" s="751"/>
      <c r="B189" s="56" t="s">
        <v>9</v>
      </c>
      <c r="C189" s="13">
        <f t="shared" si="95"/>
        <v>0</v>
      </c>
      <c r="D189" s="13">
        <f t="shared" ref="D189:O189" si="100">((D8*0.5)+C26-D44)*D80*D154*D$106</f>
        <v>0</v>
      </c>
      <c r="E189" s="13">
        <f t="shared" si="100"/>
        <v>0</v>
      </c>
      <c r="F189" s="13">
        <f t="shared" si="100"/>
        <v>0</v>
      </c>
      <c r="G189" s="13">
        <f t="shared" si="100"/>
        <v>0</v>
      </c>
      <c r="H189" s="13">
        <f t="shared" si="100"/>
        <v>0</v>
      </c>
      <c r="I189" s="13">
        <f t="shared" si="100"/>
        <v>0</v>
      </c>
      <c r="J189" s="13">
        <f t="shared" si="100"/>
        <v>0</v>
      </c>
      <c r="K189" s="13">
        <f t="shared" si="100"/>
        <v>0</v>
      </c>
      <c r="L189" s="13">
        <f t="shared" si="100"/>
        <v>0</v>
      </c>
      <c r="M189" s="13">
        <f t="shared" si="100"/>
        <v>0</v>
      </c>
      <c r="N189" s="13">
        <f t="shared" si="100"/>
        <v>0</v>
      </c>
      <c r="O189" s="13">
        <f t="shared" si="100"/>
        <v>0</v>
      </c>
    </row>
    <row r="190" spans="1:15" hidden="1" x14ac:dyDescent="0.25">
      <c r="A190" s="751"/>
      <c r="B190" s="56" t="s">
        <v>3</v>
      </c>
      <c r="C190" s="13">
        <f t="shared" si="95"/>
        <v>0</v>
      </c>
      <c r="D190" s="13">
        <f t="shared" ref="D190:O190" si="101">((D9*0.5)+C27-D45)*D81*D155*D$106</f>
        <v>0</v>
      </c>
      <c r="E190" s="13">
        <f t="shared" si="101"/>
        <v>19.470510111692317</v>
      </c>
      <c r="F190" s="13">
        <f t="shared" si="101"/>
        <v>12.890735886162652</v>
      </c>
      <c r="G190" s="13">
        <f t="shared" si="101"/>
        <v>38.351076065616837</v>
      </c>
      <c r="H190" s="13">
        <f t="shared" si="101"/>
        <v>1982.2758782532408</v>
      </c>
      <c r="I190" s="13">
        <f t="shared" si="101"/>
        <v>4135.2252397019456</v>
      </c>
      <c r="J190" s="13">
        <f t="shared" si="101"/>
        <v>5506.8147137589203</v>
      </c>
      <c r="K190" s="13">
        <f t="shared" si="101"/>
        <v>3128.9901324116349</v>
      </c>
      <c r="L190" s="13">
        <f t="shared" si="101"/>
        <v>503.11381292595985</v>
      </c>
      <c r="M190" s="13">
        <f t="shared" si="101"/>
        <v>1128.0955268708401</v>
      </c>
      <c r="N190" s="13">
        <f t="shared" si="101"/>
        <v>1749.1852081247068</v>
      </c>
      <c r="O190" s="13">
        <f t="shared" si="101"/>
        <v>2406.2641250691859</v>
      </c>
    </row>
    <row r="191" spans="1:15" ht="15.75" hidden="1" customHeight="1" x14ac:dyDescent="0.25">
      <c r="A191" s="751"/>
      <c r="B191" s="56" t="s">
        <v>4</v>
      </c>
      <c r="C191" s="13">
        <f t="shared" si="95"/>
        <v>0</v>
      </c>
      <c r="D191" s="13">
        <f t="shared" ref="D191:O191" si="102">((D10*0.5)+C28-D46)*D82*D156*D$106</f>
        <v>0</v>
      </c>
      <c r="E191" s="13">
        <f t="shared" si="102"/>
        <v>0</v>
      </c>
      <c r="F191" s="13">
        <f t="shared" si="102"/>
        <v>0</v>
      </c>
      <c r="G191" s="13">
        <f t="shared" si="102"/>
        <v>0</v>
      </c>
      <c r="H191" s="13">
        <f t="shared" si="102"/>
        <v>0</v>
      </c>
      <c r="I191" s="13">
        <f t="shared" si="102"/>
        <v>0</v>
      </c>
      <c r="J191" s="13">
        <f t="shared" si="102"/>
        <v>0</v>
      </c>
      <c r="K191" s="13">
        <f t="shared" si="102"/>
        <v>0</v>
      </c>
      <c r="L191" s="13">
        <f t="shared" si="102"/>
        <v>11.740478105615871</v>
      </c>
      <c r="M191" s="70">
        <f t="shared" si="102"/>
        <v>17.844397366957111</v>
      </c>
      <c r="N191" s="13">
        <f t="shared" si="102"/>
        <v>18.846722935937002</v>
      </c>
      <c r="O191" s="13">
        <f t="shared" si="102"/>
        <v>28.046258549888481</v>
      </c>
    </row>
    <row r="192" spans="1:15" hidden="1" x14ac:dyDescent="0.25">
      <c r="A192" s="751"/>
      <c r="B192" s="56" t="s">
        <v>5</v>
      </c>
      <c r="C192" s="13">
        <f t="shared" si="95"/>
        <v>0</v>
      </c>
      <c r="D192" s="13">
        <f t="shared" ref="D192:O192" si="103">((D11*0.5)+C29-D47)*D83*D157*D$106</f>
        <v>0</v>
      </c>
      <c r="E192" s="13">
        <f t="shared" si="103"/>
        <v>0</v>
      </c>
      <c r="F192" s="13">
        <f t="shared" si="103"/>
        <v>0</v>
      </c>
      <c r="G192" s="13">
        <f t="shared" si="103"/>
        <v>16.460968513691835</v>
      </c>
      <c r="H192" s="13">
        <f t="shared" si="103"/>
        <v>135.8845080919692</v>
      </c>
      <c r="I192" s="13">
        <f t="shared" si="103"/>
        <v>123.28722846932595</v>
      </c>
      <c r="J192" s="13">
        <f t="shared" si="103"/>
        <v>128.6294600045812</v>
      </c>
      <c r="K192" s="13">
        <f t="shared" si="103"/>
        <v>118.22967326515659</v>
      </c>
      <c r="L192" s="13">
        <f t="shared" si="103"/>
        <v>44.504306507229558</v>
      </c>
      <c r="M192" s="13">
        <f t="shared" si="103"/>
        <v>44.026968904052929</v>
      </c>
      <c r="N192" s="13">
        <f t="shared" si="103"/>
        <v>46.568937653939734</v>
      </c>
      <c r="O192" s="13">
        <f t="shared" si="103"/>
        <v>55.331004642775618</v>
      </c>
    </row>
    <row r="193" spans="1:15" hidden="1" x14ac:dyDescent="0.25">
      <c r="A193" s="751"/>
      <c r="B193" s="56" t="s">
        <v>21</v>
      </c>
      <c r="C193" s="13">
        <f t="shared" si="95"/>
        <v>0</v>
      </c>
      <c r="D193" s="13">
        <f t="shared" ref="D193:O193" si="104">((D12*0.5)+C30-D48)*D84*D158*D$106</f>
        <v>0</v>
      </c>
      <c r="E193" s="13">
        <f t="shared" si="104"/>
        <v>0</v>
      </c>
      <c r="F193" s="13">
        <f t="shared" si="104"/>
        <v>0</v>
      </c>
      <c r="G193" s="13">
        <f t="shared" si="104"/>
        <v>14.736680539609271</v>
      </c>
      <c r="H193" s="13">
        <f t="shared" si="104"/>
        <v>121.65059330304175</v>
      </c>
      <c r="I193" s="13">
        <f t="shared" si="104"/>
        <v>168.41501656060694</v>
      </c>
      <c r="J193" s="13">
        <f t="shared" si="104"/>
        <v>236.269901566393</v>
      </c>
      <c r="K193" s="13">
        <f t="shared" si="104"/>
        <v>217.16730571356257</v>
      </c>
      <c r="L193" s="13">
        <f t="shared" si="104"/>
        <v>106.86088558361675</v>
      </c>
      <c r="M193" s="13">
        <f t="shared" si="104"/>
        <v>130.55959708316567</v>
      </c>
      <c r="N193" s="13">
        <f t="shared" si="104"/>
        <v>138.09766804386427</v>
      </c>
      <c r="O193" s="13">
        <f t="shared" si="104"/>
        <v>164.08110420026085</v>
      </c>
    </row>
    <row r="194" spans="1:15" hidden="1" x14ac:dyDescent="0.25">
      <c r="A194" s="751"/>
      <c r="B194" s="56" t="s">
        <v>22</v>
      </c>
      <c r="C194" s="13">
        <f t="shared" si="95"/>
        <v>0</v>
      </c>
      <c r="D194" s="13">
        <f t="shared" ref="D194:O194" si="105">((D13*0.5)+C31-D49)*D85*D159*D$106</f>
        <v>0</v>
      </c>
      <c r="E194" s="13">
        <f t="shared" si="105"/>
        <v>0</v>
      </c>
      <c r="F194" s="13">
        <f t="shared" si="105"/>
        <v>2.6034807046742316</v>
      </c>
      <c r="G194" s="13">
        <f t="shared" si="105"/>
        <v>137.21413763012461</v>
      </c>
      <c r="H194" s="13">
        <f t="shared" si="105"/>
        <v>1104.5446913608021</v>
      </c>
      <c r="I194" s="13">
        <f t="shared" si="105"/>
        <v>953.61592789754286</v>
      </c>
      <c r="J194" s="13">
        <f t="shared" si="105"/>
        <v>1053.3162154401734</v>
      </c>
      <c r="K194" s="13">
        <f t="shared" si="105"/>
        <v>1068.3536793371911</v>
      </c>
      <c r="L194" s="13">
        <f t="shared" si="105"/>
        <v>402.15233866641455</v>
      </c>
      <c r="M194" s="13">
        <f t="shared" si="105"/>
        <v>397.83899354284262</v>
      </c>
      <c r="N194" s="13">
        <f t="shared" si="105"/>
        <v>420.80887573655497</v>
      </c>
      <c r="O194" s="13">
        <f t="shared" si="105"/>
        <v>499.98516243006242</v>
      </c>
    </row>
    <row r="195" spans="1:15" ht="15.75" hidden="1" customHeight="1" x14ac:dyDescent="0.25">
      <c r="A195" s="751"/>
      <c r="B195" s="56" t="s">
        <v>7</v>
      </c>
      <c r="C195" s="13">
        <f t="shared" si="95"/>
        <v>0</v>
      </c>
      <c r="D195" s="13">
        <f t="shared" ref="D195:O195" si="106">((D14*0.5)+C32-D50)*D86*D160*D$106</f>
        <v>0</v>
      </c>
      <c r="E195" s="13">
        <f t="shared" si="106"/>
        <v>1.7642309450431042</v>
      </c>
      <c r="F195" s="13">
        <f t="shared" si="106"/>
        <v>2.7797664489076803</v>
      </c>
      <c r="G195" s="13">
        <f t="shared" si="106"/>
        <v>3.5271847223228194</v>
      </c>
      <c r="H195" s="13">
        <f t="shared" si="106"/>
        <v>20.009751452626702</v>
      </c>
      <c r="I195" s="13">
        <f t="shared" si="106"/>
        <v>434.37648610575661</v>
      </c>
      <c r="J195" s="13">
        <f t="shared" si="106"/>
        <v>888.84078736491711</v>
      </c>
      <c r="K195" s="13">
        <f t="shared" si="106"/>
        <v>788.02875801457833</v>
      </c>
      <c r="L195" s="13">
        <f t="shared" si="106"/>
        <v>285.17236996354268</v>
      </c>
      <c r="M195" s="13">
        <f t="shared" si="106"/>
        <v>277.75043935026088</v>
      </c>
      <c r="N195" s="98">
        <f t="shared" si="106"/>
        <v>290.74297037246833</v>
      </c>
      <c r="O195" s="13">
        <f t="shared" si="106"/>
        <v>343.86980929851569</v>
      </c>
    </row>
    <row r="196" spans="1:15" ht="15.75" hidden="1" customHeight="1" x14ac:dyDescent="0.25">
      <c r="A196" s="751"/>
      <c r="B196" s="56" t="s">
        <v>8</v>
      </c>
      <c r="C196" s="13">
        <f t="shared" si="95"/>
        <v>0</v>
      </c>
      <c r="D196" s="13">
        <f t="shared" ref="D196:O196" si="107">((D15*0.5)+C33-D51)*D87*D161*D$106</f>
        <v>0</v>
      </c>
      <c r="E196" s="13">
        <f t="shared" si="107"/>
        <v>0</v>
      </c>
      <c r="F196" s="13">
        <f t="shared" si="107"/>
        <v>0</v>
      </c>
      <c r="G196" s="13">
        <f t="shared" si="107"/>
        <v>0</v>
      </c>
      <c r="H196" s="13">
        <f t="shared" si="107"/>
        <v>0</v>
      </c>
      <c r="I196" s="13">
        <f t="shared" si="107"/>
        <v>0</v>
      </c>
      <c r="J196" s="13">
        <f t="shared" si="107"/>
        <v>0</v>
      </c>
      <c r="K196" s="13">
        <f t="shared" si="107"/>
        <v>0</v>
      </c>
      <c r="L196" s="13">
        <f t="shared" si="107"/>
        <v>0</v>
      </c>
      <c r="M196" s="13">
        <f t="shared" si="107"/>
        <v>0</v>
      </c>
      <c r="N196" s="13">
        <f t="shared" si="107"/>
        <v>0</v>
      </c>
      <c r="O196" s="13">
        <f t="shared" si="107"/>
        <v>0</v>
      </c>
    </row>
    <row r="197" spans="1:15" ht="15.75" hidden="1" customHeight="1" x14ac:dyDescent="0.25">
      <c r="A197" s="751"/>
      <c r="B197" s="8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5.75" hidden="1" customHeight="1" x14ac:dyDescent="0.25">
      <c r="A198" s="751"/>
      <c r="B198" s="156" t="s">
        <v>24</v>
      </c>
      <c r="C198" s="13">
        <f>SUM(C184:C197)</f>
        <v>0</v>
      </c>
      <c r="D198" s="13">
        <f>SUM(D184:D197)</f>
        <v>0</v>
      </c>
      <c r="E198" s="13">
        <f t="shared" ref="E198:O198" si="108">SUM(E184:E197)</f>
        <v>24.232910635139824</v>
      </c>
      <c r="F198" s="13">
        <f t="shared" si="108"/>
        <v>35.014260388207944</v>
      </c>
      <c r="G198" s="13">
        <f t="shared" si="108"/>
        <v>387.29938900658448</v>
      </c>
      <c r="H198" s="13">
        <f t="shared" si="108"/>
        <v>7386.2573312763607</v>
      </c>
      <c r="I198" s="13">
        <f t="shared" si="108"/>
        <v>12331.335256618544</v>
      </c>
      <c r="J198" s="13">
        <f t="shared" si="108"/>
        <v>16960.911723400455</v>
      </c>
      <c r="K198" s="13">
        <f t="shared" si="108"/>
        <v>10570.336530631193</v>
      </c>
      <c r="L198" s="13">
        <f t="shared" si="108"/>
        <v>1675.3385235547742</v>
      </c>
      <c r="M198" s="70">
        <f t="shared" si="108"/>
        <v>2206.4604720482362</v>
      </c>
      <c r="N198" s="13">
        <f t="shared" si="108"/>
        <v>2796.9350038553143</v>
      </c>
      <c r="O198" s="13">
        <f t="shared" si="108"/>
        <v>3654.8989882625278</v>
      </c>
    </row>
    <row r="199" spans="1:15" ht="16.5" hidden="1" customHeight="1" thickBot="1" x14ac:dyDescent="0.3">
      <c r="A199" s="752"/>
      <c r="B199" s="92" t="s">
        <v>25</v>
      </c>
      <c r="C199" s="14">
        <f>C198</f>
        <v>0</v>
      </c>
      <c r="D199" s="14">
        <f>C199+D198</f>
        <v>0</v>
      </c>
      <c r="E199" s="14">
        <f t="shared" ref="E199:O199" si="109">D199+E198</f>
        <v>24.232910635139824</v>
      </c>
      <c r="F199" s="14">
        <f t="shared" si="109"/>
        <v>59.247171023347768</v>
      </c>
      <c r="G199" s="14">
        <f t="shared" si="109"/>
        <v>446.54656002993227</v>
      </c>
      <c r="H199" s="14">
        <f t="shared" si="109"/>
        <v>7832.8038913062928</v>
      </c>
      <c r="I199" s="14">
        <f t="shared" si="109"/>
        <v>20164.139147924838</v>
      </c>
      <c r="J199" s="14">
        <f t="shared" si="109"/>
        <v>37125.050871325293</v>
      </c>
      <c r="K199" s="14">
        <f t="shared" si="109"/>
        <v>47695.387401956483</v>
      </c>
      <c r="L199" s="14">
        <f t="shared" si="109"/>
        <v>49370.725925511259</v>
      </c>
      <c r="M199" s="14">
        <f t="shared" si="109"/>
        <v>51577.186397559497</v>
      </c>
      <c r="N199" s="14">
        <f t="shared" si="109"/>
        <v>54374.121401414814</v>
      </c>
      <c r="O199" s="14">
        <f t="shared" si="109"/>
        <v>58029.020389677338</v>
      </c>
    </row>
    <row r="200" spans="1:15" hidden="1" x14ac:dyDescent="0.25">
      <c r="A200" s="66"/>
      <c r="B200" s="139" t="s">
        <v>116</v>
      </c>
      <c r="C200" s="71">
        <f t="shared" ref="C200:O200" si="110">C179+C198</f>
        <v>0</v>
      </c>
      <c r="D200" s="71">
        <f t="shared" si="110"/>
        <v>0</v>
      </c>
      <c r="E200" s="71">
        <f t="shared" si="110"/>
        <v>314.16561645936832</v>
      </c>
      <c r="F200" s="71">
        <f t="shared" si="110"/>
        <v>698.28253281644606</v>
      </c>
      <c r="G200" s="71">
        <f t="shared" si="110"/>
        <v>5472.6163903204497</v>
      </c>
      <c r="H200" s="71">
        <f t="shared" si="110"/>
        <v>48358.524833151889</v>
      </c>
      <c r="I200" s="71">
        <f t="shared" si="110"/>
        <v>88765.166050181084</v>
      </c>
      <c r="J200" s="71">
        <f t="shared" si="110"/>
        <v>116849.42940856257</v>
      </c>
      <c r="K200" s="71">
        <f t="shared" si="110"/>
        <v>73296.594557524149</v>
      </c>
      <c r="L200" s="71">
        <f t="shared" si="110"/>
        <v>23527.465894864887</v>
      </c>
      <c r="M200" s="71">
        <f t="shared" si="110"/>
        <v>29179.524130891725</v>
      </c>
      <c r="N200" s="71">
        <f t="shared" si="110"/>
        <v>45201.845043979883</v>
      </c>
      <c r="O200" s="71">
        <f t="shared" si="110"/>
        <v>54256.017620230261</v>
      </c>
    </row>
    <row r="201" spans="1:15" hidden="1" x14ac:dyDescent="0.25">
      <c r="A201" s="66"/>
      <c r="B201" s="140" t="s">
        <v>163</v>
      </c>
      <c r="C201" s="69">
        <f t="shared" ref="C201:O201" si="111">C200-C124</f>
        <v>0</v>
      </c>
      <c r="D201" s="69">
        <f t="shared" si="111"/>
        <v>0</v>
      </c>
      <c r="E201" s="69">
        <f t="shared" si="111"/>
        <v>-49.558213989100068</v>
      </c>
      <c r="F201" s="69">
        <f t="shared" si="111"/>
        <v>-100.6230856743648</v>
      </c>
      <c r="G201" s="69">
        <f t="shared" si="111"/>
        <v>-1014.1931915005962</v>
      </c>
      <c r="H201" s="69">
        <f t="shared" si="111"/>
        <v>-6182.1763502039394</v>
      </c>
      <c r="I201" s="69">
        <f t="shared" si="111"/>
        <v>-11649.543394473469</v>
      </c>
      <c r="J201" s="69">
        <f t="shared" si="111"/>
        <v>-17979.850043424929</v>
      </c>
      <c r="K201" s="69">
        <f t="shared" si="111"/>
        <v>-12388.036894842691</v>
      </c>
      <c r="L201" s="69">
        <f t="shared" si="111"/>
        <v>-4031.2375091263129</v>
      </c>
      <c r="M201" s="69">
        <f t="shared" si="111"/>
        <v>-4675.1969612012035</v>
      </c>
      <c r="N201" s="69">
        <f t="shared" si="111"/>
        <v>-6495.9847697533041</v>
      </c>
      <c r="O201" s="69">
        <f t="shared" si="111"/>
        <v>-6851.0724146897555</v>
      </c>
    </row>
    <row r="202" spans="1:15" ht="15.75" hidden="1" thickBot="1" x14ac:dyDescent="0.3">
      <c r="A202" s="118" t="s">
        <v>160</v>
      </c>
      <c r="B202" s="66"/>
      <c r="C202" s="138"/>
      <c r="D202" s="138"/>
      <c r="E202" s="138"/>
      <c r="F202" s="138"/>
      <c r="G202" s="138"/>
      <c r="H202" s="138"/>
      <c r="I202" s="138"/>
      <c r="J202" s="138"/>
      <c r="K202" s="138"/>
      <c r="L202" s="138"/>
      <c r="M202" s="138"/>
      <c r="N202" s="69"/>
    </row>
    <row r="203" spans="1:15" ht="15.75" hidden="1" thickBot="1" x14ac:dyDescent="0.3">
      <c r="A203" s="66"/>
      <c r="B203" s="158" t="s">
        <v>37</v>
      </c>
      <c r="C203" s="100">
        <f>C$2</f>
        <v>46023</v>
      </c>
      <c r="D203" s="100">
        <f t="shared" ref="D203:O203" si="112">D$2</f>
        <v>46054</v>
      </c>
      <c r="E203" s="100">
        <f t="shared" si="112"/>
        <v>46082</v>
      </c>
      <c r="F203" s="100">
        <f t="shared" si="112"/>
        <v>46113</v>
      </c>
      <c r="G203" s="100">
        <f t="shared" si="112"/>
        <v>46143</v>
      </c>
      <c r="H203" s="100">
        <f t="shared" si="112"/>
        <v>46174</v>
      </c>
      <c r="I203" s="100">
        <f t="shared" si="112"/>
        <v>46204</v>
      </c>
      <c r="J203" s="100">
        <f t="shared" si="112"/>
        <v>46235</v>
      </c>
      <c r="K203" s="100">
        <f t="shared" si="112"/>
        <v>46266</v>
      </c>
      <c r="L203" s="100">
        <f t="shared" si="112"/>
        <v>46296</v>
      </c>
      <c r="M203" s="100">
        <f t="shared" si="112"/>
        <v>46327</v>
      </c>
      <c r="N203" s="100">
        <f t="shared" si="112"/>
        <v>46357</v>
      </c>
      <c r="O203" s="100">
        <f t="shared" si="112"/>
        <v>46388</v>
      </c>
    </row>
    <row r="204" spans="1:15" hidden="1" x14ac:dyDescent="0.25">
      <c r="A204" s="66"/>
      <c r="B204" s="164" t="s">
        <v>117</v>
      </c>
      <c r="C204" s="79">
        <f>C179*'YTD PROGRAM SUMMARY'!C39</f>
        <v>0</v>
      </c>
      <c r="D204" s="79">
        <f>D179*'YTD PROGRAM SUMMARY'!D39</f>
        <v>0</v>
      </c>
      <c r="E204" s="79">
        <f>E179*'YTD PROGRAM SUMMARY'!E39</f>
        <v>273.99198490758272</v>
      </c>
      <c r="F204" s="79">
        <f>F179*'YTD PROGRAM SUMMARY'!F39</f>
        <v>626.80127780758232</v>
      </c>
      <c r="G204" s="79">
        <f>G179*'YTD PROGRAM SUMMARY'!G39</f>
        <v>4805.7224006972547</v>
      </c>
      <c r="H204" s="79">
        <f>H179*'YTD PROGRAM SUMMARY'!H39</f>
        <v>38719.581038950193</v>
      </c>
      <c r="I204" s="79">
        <f>I179*'YTD PROGRAM SUMMARY'!I39</f>
        <v>72231.440580955867</v>
      </c>
      <c r="J204" s="79">
        <f>J179*'YTD PROGRAM SUMMARY'!J39</f>
        <v>94396.570929207199</v>
      </c>
      <c r="K204" s="79">
        <f>K179*'YTD PROGRAM SUMMARY'!K39</f>
        <v>59277.520601738855</v>
      </c>
      <c r="L204" s="79">
        <f>L179*'YTD PROGRAM SUMMARY'!L39</f>
        <v>20650.680770552241</v>
      </c>
      <c r="M204" s="79">
        <f>M179*'YTD PROGRAM SUMMARY'!M39</f>
        <v>25490.06408199267</v>
      </c>
      <c r="N204" s="79">
        <f>N179*'YTD PROGRAM SUMMARY'!N39</f>
        <v>40073.455799653675</v>
      </c>
      <c r="O204" s="146">
        <f>O179*'YTD PROGRAM SUMMARY'!O39</f>
        <v>0</v>
      </c>
    </row>
    <row r="205" spans="1:15" ht="15.75" hidden="1" thickBot="1" x14ac:dyDescent="0.3">
      <c r="A205" s="66"/>
      <c r="B205" s="58" t="s">
        <v>118</v>
      </c>
      <c r="C205" s="72">
        <f>C198*'YTD PROGRAM SUMMARY'!C39</f>
        <v>0</v>
      </c>
      <c r="D205" s="72">
        <f>D198*'YTD PROGRAM SUMMARY'!D39</f>
        <v>0</v>
      </c>
      <c r="E205" s="72">
        <f>E198*'YTD PROGRAM SUMMARY'!E39</f>
        <v>22.900566757843794</v>
      </c>
      <c r="F205" s="72">
        <f>F198*'YTD PROGRAM SUMMARY'!F39</f>
        <v>33.089149692729634</v>
      </c>
      <c r="G205" s="72">
        <f>G198*'YTD PROGRAM SUMMARY'!G39</f>
        <v>366.00537371503515</v>
      </c>
      <c r="H205" s="72">
        <f>H198*'YTD PROGRAM SUMMARY'!H39</f>
        <v>6980.1552794168283</v>
      </c>
      <c r="I205" s="72">
        <f>I198*'YTD PROGRAM SUMMARY'!I39</f>
        <v>11653.349055315262</v>
      </c>
      <c r="J205" s="72">
        <f>J198*'YTD PROGRAM SUMMARY'!J39</f>
        <v>16028.387883063162</v>
      </c>
      <c r="K205" s="72">
        <f>K198*'YTD PROGRAM SUMMARY'!K39</f>
        <v>9989.1713800808102</v>
      </c>
      <c r="L205" s="72">
        <f>L198*'YTD PROGRAM SUMMARY'!L39</f>
        <v>1583.2271359520157</v>
      </c>
      <c r="M205" s="72">
        <f>M198*'YTD PROGRAM SUMMARY'!M39</f>
        <v>2085.1475953289923</v>
      </c>
      <c r="N205" s="72">
        <f>N198*'YTD PROGRAM SUMMARY'!N39</f>
        <v>2643.1573877988321</v>
      </c>
      <c r="O205" s="142">
        <f>O198*'YTD PROGRAM SUMMARY'!O39</f>
        <v>0</v>
      </c>
    </row>
    <row r="206" spans="1:15" hidden="1" x14ac:dyDescent="0.25">
      <c r="A206" s="66"/>
      <c r="B206" s="164" t="s">
        <v>119</v>
      </c>
      <c r="C206" s="73">
        <f t="shared" ref="C206:O206" si="113">IFERROR(C204/C124,0)</f>
        <v>0</v>
      </c>
      <c r="D206" s="73">
        <f t="shared" si="113"/>
        <v>0</v>
      </c>
      <c r="E206" s="73">
        <f t="shared" si="113"/>
        <v>0.75329676521264199</v>
      </c>
      <c r="F206" s="73">
        <f t="shared" si="113"/>
        <v>0.78457487755769473</v>
      </c>
      <c r="G206" s="73">
        <f t="shared" si="113"/>
        <v>0.74084530154315731</v>
      </c>
      <c r="H206" s="73">
        <f t="shared" si="113"/>
        <v>0.7099208517466995</v>
      </c>
      <c r="I206" s="73">
        <f t="shared" si="113"/>
        <v>0.71933127108999484</v>
      </c>
      <c r="J206" s="73">
        <f t="shared" si="113"/>
        <v>0.70011922716550357</v>
      </c>
      <c r="K206" s="73">
        <f t="shared" si="113"/>
        <v>0.69181041683877664</v>
      </c>
      <c r="L206" s="73">
        <f t="shared" si="113"/>
        <v>0.74933426539804115</v>
      </c>
      <c r="M206" s="73">
        <f t="shared" si="113"/>
        <v>0.75292494694177536</v>
      </c>
      <c r="N206" s="73">
        <f t="shared" si="113"/>
        <v>0.77514773722684249</v>
      </c>
      <c r="O206" s="143">
        <f t="shared" si="113"/>
        <v>0</v>
      </c>
    </row>
    <row r="207" spans="1:15" ht="15.75" hidden="1" thickBot="1" x14ac:dyDescent="0.3">
      <c r="A207" s="66"/>
      <c r="B207" s="58" t="s">
        <v>120</v>
      </c>
      <c r="C207" s="74">
        <f t="shared" ref="C207:O207" si="114">IFERROR(C205/C124,0)</f>
        <v>0</v>
      </c>
      <c r="D207" s="74">
        <f t="shared" si="114"/>
        <v>0</v>
      </c>
      <c r="E207" s="74">
        <f t="shared" si="114"/>
        <v>6.2961414240050181E-2</v>
      </c>
      <c r="F207" s="74">
        <f t="shared" si="114"/>
        <v>4.1418096114078373E-2</v>
      </c>
      <c r="G207" s="74">
        <f t="shared" si="114"/>
        <v>5.642301798726243E-2</v>
      </c>
      <c r="H207" s="74">
        <f t="shared" si="114"/>
        <v>0.12798066632753449</v>
      </c>
      <c r="I207" s="74">
        <f t="shared" si="114"/>
        <v>0.11605221107310203</v>
      </c>
      <c r="J207" s="74">
        <f t="shared" si="114"/>
        <v>0.11887913328774294</v>
      </c>
      <c r="K207" s="74">
        <f t="shared" si="114"/>
        <v>0.11658066575957575</v>
      </c>
      <c r="L207" s="74">
        <f t="shared" si="114"/>
        <v>5.7449260683386294E-2</v>
      </c>
      <c r="M207" s="74">
        <f t="shared" si="114"/>
        <v>6.1591043377876097E-2</v>
      </c>
      <c r="N207" s="74">
        <f t="shared" si="114"/>
        <v>5.1127047253668179E-2</v>
      </c>
      <c r="O207" s="144">
        <f t="shared" si="114"/>
        <v>0</v>
      </c>
    </row>
    <row r="208" spans="1:15" s="1" customFormat="1" ht="15.75" hidden="1" thickBot="1" x14ac:dyDescent="0.3">
      <c r="A208" s="75"/>
      <c r="B208" s="159" t="s">
        <v>121</v>
      </c>
      <c r="C208" s="160">
        <f>C206+C207</f>
        <v>0</v>
      </c>
      <c r="D208" s="160">
        <f t="shared" ref="D208:N208" si="115">D206+D207</f>
        <v>0</v>
      </c>
      <c r="E208" s="161">
        <f t="shared" si="115"/>
        <v>0.81625817945269219</v>
      </c>
      <c r="F208" s="161">
        <f t="shared" si="115"/>
        <v>0.82599297367177305</v>
      </c>
      <c r="G208" s="161">
        <f t="shared" si="115"/>
        <v>0.79726831953041977</v>
      </c>
      <c r="H208" s="161">
        <f t="shared" si="115"/>
        <v>0.83790151807423396</v>
      </c>
      <c r="I208" s="161">
        <f t="shared" si="115"/>
        <v>0.83538348216309688</v>
      </c>
      <c r="J208" s="161">
        <f t="shared" si="115"/>
        <v>0.81899836045324648</v>
      </c>
      <c r="K208" s="161">
        <f t="shared" si="115"/>
        <v>0.80839108259835235</v>
      </c>
      <c r="L208" s="161">
        <f t="shared" si="115"/>
        <v>0.80678352608142745</v>
      </c>
      <c r="M208" s="162">
        <f t="shared" si="115"/>
        <v>0.81451599031965149</v>
      </c>
      <c r="N208" s="162">
        <f t="shared" si="115"/>
        <v>0.82627478448051073</v>
      </c>
      <c r="O208" s="163">
        <f>O206+O207</f>
        <v>0</v>
      </c>
    </row>
    <row r="209" spans="1:15" ht="15.75" hidden="1" thickBot="1" x14ac:dyDescent="0.3">
      <c r="A209" s="66"/>
      <c r="B209" s="66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</row>
    <row r="210" spans="1:15" ht="15.75" hidden="1" thickBot="1" x14ac:dyDescent="0.3">
      <c r="A210" s="66"/>
      <c r="B210" s="158" t="s">
        <v>35</v>
      </c>
      <c r="C210" s="100">
        <f>C$2</f>
        <v>46023</v>
      </c>
      <c r="D210" s="100">
        <f t="shared" ref="D210:O210" si="116">D$2</f>
        <v>46054</v>
      </c>
      <c r="E210" s="100">
        <f t="shared" si="116"/>
        <v>46082</v>
      </c>
      <c r="F210" s="100">
        <f t="shared" si="116"/>
        <v>46113</v>
      </c>
      <c r="G210" s="100">
        <f t="shared" si="116"/>
        <v>46143</v>
      </c>
      <c r="H210" s="100">
        <f t="shared" si="116"/>
        <v>46174</v>
      </c>
      <c r="I210" s="100">
        <f t="shared" si="116"/>
        <v>46204</v>
      </c>
      <c r="J210" s="100">
        <f t="shared" si="116"/>
        <v>46235</v>
      </c>
      <c r="K210" s="100">
        <f t="shared" si="116"/>
        <v>46266</v>
      </c>
      <c r="L210" s="100">
        <f t="shared" si="116"/>
        <v>46296</v>
      </c>
      <c r="M210" s="100">
        <f t="shared" si="116"/>
        <v>46327</v>
      </c>
      <c r="N210" s="100">
        <f t="shared" si="116"/>
        <v>46357</v>
      </c>
      <c r="O210" s="100">
        <f t="shared" si="116"/>
        <v>46388</v>
      </c>
    </row>
    <row r="211" spans="1:15" hidden="1" x14ac:dyDescent="0.25">
      <c r="A211" s="66"/>
      <c r="B211" s="164" t="s">
        <v>122</v>
      </c>
      <c r="C211" s="79">
        <f>C179*'YTD PROGRAM SUMMARY'!C40</f>
        <v>0</v>
      </c>
      <c r="D211" s="79">
        <f>D179*'YTD PROGRAM SUMMARY'!D40</f>
        <v>0</v>
      </c>
      <c r="E211" s="79">
        <f>E179*'YTD PROGRAM SUMMARY'!E40</f>
        <v>15.940720916645777</v>
      </c>
      <c r="F211" s="79">
        <f>F179*'YTD PROGRAM SUMMARY'!F40</f>
        <v>36.466994620655811</v>
      </c>
      <c r="G211" s="79">
        <f>G179*'YTD PROGRAM SUMMARY'!G40</f>
        <v>279.59460061661025</v>
      </c>
      <c r="H211" s="79">
        <f>H179*'YTD PROGRAM SUMMARY'!H40</f>
        <v>2252.6864629253359</v>
      </c>
      <c r="I211" s="79">
        <f>I179*'YTD PROGRAM SUMMARY'!I40</f>
        <v>4202.3902126066687</v>
      </c>
      <c r="J211" s="79">
        <f>J179*'YTD PROGRAM SUMMARY'!J40</f>
        <v>5491.9467559549257</v>
      </c>
      <c r="K211" s="79">
        <f>K179*'YTD PROGRAM SUMMARY'!K40</f>
        <v>3448.7374251541059</v>
      </c>
      <c r="L211" s="79">
        <f>L179*'YTD PROGRAM SUMMARY'!L40</f>
        <v>1201.4466007578699</v>
      </c>
      <c r="M211" s="79">
        <f>M179*'YTD PROGRAM SUMMARY'!M40</f>
        <v>1482.9995768508213</v>
      </c>
      <c r="N211" s="79">
        <f>N179*'YTD PROGRAM SUMMARY'!N40</f>
        <v>2331.4542404708886</v>
      </c>
      <c r="O211" s="146">
        <f>O179*'YTD PROGRAM SUMMARY'!O40</f>
        <v>0</v>
      </c>
    </row>
    <row r="212" spans="1:15" ht="15.75" hidden="1" thickBot="1" x14ac:dyDescent="0.3">
      <c r="A212" s="66"/>
      <c r="B212" s="58" t="s">
        <v>123</v>
      </c>
      <c r="C212" s="72">
        <f>C198*'YTD PROGRAM SUMMARY'!C40</f>
        <v>0</v>
      </c>
      <c r="D212" s="72">
        <f>D198*'YTD PROGRAM SUMMARY'!D40</f>
        <v>0</v>
      </c>
      <c r="E212" s="72">
        <f>E198*'YTD PROGRAM SUMMARY'!E40</f>
        <v>1.3323438772960281</v>
      </c>
      <c r="F212" s="72">
        <f>F198*'YTD PROGRAM SUMMARY'!F40</f>
        <v>1.9251106954783075</v>
      </c>
      <c r="G212" s="72">
        <f>G198*'YTD PROGRAM SUMMARY'!G40</f>
        <v>21.294015291549314</v>
      </c>
      <c r="H212" s="72">
        <f>H198*'YTD PROGRAM SUMMARY'!H40</f>
        <v>406.10205185953208</v>
      </c>
      <c r="I212" s="72">
        <f>I198*'YTD PROGRAM SUMMARY'!I40</f>
        <v>677.98620130328243</v>
      </c>
      <c r="J212" s="72">
        <f>J198*'YTD PROGRAM SUMMARY'!J40</f>
        <v>932.52384033729311</v>
      </c>
      <c r="K212" s="72">
        <f>K198*'YTD PROGRAM SUMMARY'!K40</f>
        <v>581.16515055038292</v>
      </c>
      <c r="L212" s="72">
        <f>L198*'YTD PROGRAM SUMMARY'!L40</f>
        <v>92.111387602758413</v>
      </c>
      <c r="M212" s="72">
        <f>M198*'YTD PROGRAM SUMMARY'!M40</f>
        <v>121.31287671924389</v>
      </c>
      <c r="N212" s="72">
        <f>N198*'YTD PROGRAM SUMMARY'!N40</f>
        <v>153.77761605648197</v>
      </c>
      <c r="O212" s="142">
        <f>O198*'YTD PROGRAM SUMMARY'!O40</f>
        <v>0</v>
      </c>
    </row>
    <row r="213" spans="1:15" hidden="1" x14ac:dyDescent="0.25">
      <c r="A213" s="66"/>
      <c r="B213" s="164" t="s">
        <v>124</v>
      </c>
      <c r="C213" s="73">
        <f t="shared" ref="C213:O213" si="117">IFERROR(C211/C124,0)</f>
        <v>0</v>
      </c>
      <c r="D213" s="73">
        <f t="shared" si="117"/>
        <v>0</v>
      </c>
      <c r="E213" s="73">
        <f t="shared" si="117"/>
        <v>4.382644078335754E-2</v>
      </c>
      <c r="F213" s="73">
        <f t="shared" si="117"/>
        <v>4.5646186203502408E-2</v>
      </c>
      <c r="G213" s="73">
        <f t="shared" si="117"/>
        <v>4.3102020660535485E-2</v>
      </c>
      <c r="H213" s="73">
        <f t="shared" si="117"/>
        <v>4.1302851156097491E-2</v>
      </c>
      <c r="I213" s="73">
        <f t="shared" si="117"/>
        <v>4.1850344793587187E-2</v>
      </c>
      <c r="J213" s="73">
        <f t="shared" si="117"/>
        <v>4.0732597387428737E-2</v>
      </c>
      <c r="K213" s="73">
        <f t="shared" si="117"/>
        <v>4.0249194828728442E-2</v>
      </c>
      <c r="L213" s="73">
        <f t="shared" si="117"/>
        <v>4.3595904464208933E-2</v>
      </c>
      <c r="M213" s="73">
        <f t="shared" si="117"/>
        <v>4.3804808576526397E-2</v>
      </c>
      <c r="N213" s="73">
        <f t="shared" si="117"/>
        <v>4.5097719747058958E-2</v>
      </c>
      <c r="O213" s="143">
        <f t="shared" si="117"/>
        <v>0</v>
      </c>
    </row>
    <row r="214" spans="1:15" ht="15.75" hidden="1" thickBot="1" x14ac:dyDescent="0.3">
      <c r="A214" s="66"/>
      <c r="B214" s="58" t="s">
        <v>125</v>
      </c>
      <c r="C214" s="74">
        <f t="shared" ref="C214:O214" si="118">IFERROR(C212/C124,0)</f>
        <v>0</v>
      </c>
      <c r="D214" s="74">
        <f t="shared" si="118"/>
        <v>0</v>
      </c>
      <c r="E214" s="74">
        <f t="shared" si="118"/>
        <v>3.6630645719673066E-3</v>
      </c>
      <c r="F214" s="74">
        <f t="shared" si="118"/>
        <v>2.409684762406575E-3</v>
      </c>
      <c r="G214" s="74">
        <f t="shared" si="118"/>
        <v>3.2826638462187499E-3</v>
      </c>
      <c r="H214" s="74">
        <f t="shared" si="118"/>
        <v>7.4458531527545188E-3</v>
      </c>
      <c r="I214" s="74">
        <f t="shared" si="118"/>
        <v>6.7518614060917762E-3</v>
      </c>
      <c r="J214" s="74">
        <f t="shared" si="118"/>
        <v>6.9163303707290326E-3</v>
      </c>
      <c r="K214" s="74">
        <f t="shared" si="118"/>
        <v>6.7826066436833532E-3</v>
      </c>
      <c r="L214" s="74">
        <f t="shared" si="118"/>
        <v>3.3423701490041201E-3</v>
      </c>
      <c r="M214" s="74">
        <f t="shared" si="118"/>
        <v>3.5833370592315288E-3</v>
      </c>
      <c r="N214" s="74">
        <f t="shared" si="118"/>
        <v>2.9745468351484255E-3</v>
      </c>
      <c r="O214" s="144">
        <f t="shared" si="118"/>
        <v>0</v>
      </c>
    </row>
    <row r="215" spans="1:15" s="1" customFormat="1" ht="15.75" hidden="1" thickBot="1" x14ac:dyDescent="0.3">
      <c r="A215" s="75"/>
      <c r="B215" s="159" t="s">
        <v>126</v>
      </c>
      <c r="C215" s="160">
        <f>C213+C214</f>
        <v>0</v>
      </c>
      <c r="D215" s="160">
        <f t="shared" ref="D215:N215" si="119">D213+D214</f>
        <v>0</v>
      </c>
      <c r="E215" s="161">
        <f t="shared" si="119"/>
        <v>4.7489505355324847E-2</v>
      </c>
      <c r="F215" s="161">
        <f t="shared" si="119"/>
        <v>4.8055870965908985E-2</v>
      </c>
      <c r="G215" s="161">
        <f t="shared" si="119"/>
        <v>4.6384684506754238E-2</v>
      </c>
      <c r="H215" s="161">
        <f t="shared" si="119"/>
        <v>4.874870430885201E-2</v>
      </c>
      <c r="I215" s="161">
        <f t="shared" si="119"/>
        <v>4.8602206199678963E-2</v>
      </c>
      <c r="J215" s="161">
        <f t="shared" si="119"/>
        <v>4.7648927758157766E-2</v>
      </c>
      <c r="K215" s="161">
        <f t="shared" si="119"/>
        <v>4.7031801472411795E-2</v>
      </c>
      <c r="L215" s="161">
        <f t="shared" si="119"/>
        <v>4.6938274613213052E-2</v>
      </c>
      <c r="M215" s="162">
        <f t="shared" si="119"/>
        <v>4.7388145635757925E-2</v>
      </c>
      <c r="N215" s="162">
        <f t="shared" si="119"/>
        <v>4.8072266582207382E-2</v>
      </c>
      <c r="O215" s="163">
        <f>O213+O214</f>
        <v>0</v>
      </c>
    </row>
    <row r="216" spans="1:15" hidden="1" x14ac:dyDescent="0.25">
      <c r="A216" s="66"/>
      <c r="B216" s="66" t="s">
        <v>127</v>
      </c>
      <c r="C216" s="80">
        <f>C208+C215</f>
        <v>0</v>
      </c>
      <c r="D216" s="80">
        <f t="shared" ref="D216:N216" si="120">D208+D215</f>
        <v>0</v>
      </c>
      <c r="E216" s="80">
        <f t="shared" si="120"/>
        <v>0.863747684808017</v>
      </c>
      <c r="F216" s="80">
        <f t="shared" si="120"/>
        <v>0.87404884463768207</v>
      </c>
      <c r="G216" s="80">
        <f t="shared" si="120"/>
        <v>0.84365300403717403</v>
      </c>
      <c r="H216" s="80">
        <f t="shared" si="120"/>
        <v>0.886650222383086</v>
      </c>
      <c r="I216" s="80">
        <f t="shared" si="120"/>
        <v>0.8839856883627758</v>
      </c>
      <c r="J216" s="80">
        <f t="shared" si="120"/>
        <v>0.86664728821140424</v>
      </c>
      <c r="K216" s="80">
        <f t="shared" si="120"/>
        <v>0.85542288407076417</v>
      </c>
      <c r="L216" s="80">
        <f t="shared" si="120"/>
        <v>0.85372180069464054</v>
      </c>
      <c r="M216" s="80">
        <f t="shared" si="120"/>
        <v>0.86190413595540938</v>
      </c>
      <c r="N216" s="80">
        <f t="shared" si="120"/>
        <v>0.87434705106271815</v>
      </c>
      <c r="O216" s="147">
        <f>O208+O215</f>
        <v>0</v>
      </c>
    </row>
    <row r="217" spans="1:15" hidden="1" x14ac:dyDescent="0.25">
      <c r="A217" s="66"/>
      <c r="B217" s="66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</row>
    <row r="218" spans="1:15" hidden="1" x14ac:dyDescent="0.25">
      <c r="A218" s="66"/>
      <c r="B218" s="66" t="s">
        <v>128</v>
      </c>
      <c r="C218" s="81">
        <f t="shared" ref="C218" si="121">SUM(C204:C205)</f>
        <v>0</v>
      </c>
      <c r="D218" s="81">
        <f t="shared" ref="D218:O218" si="122">SUM(D204:D205)</f>
        <v>0</v>
      </c>
      <c r="E218" s="82">
        <f t="shared" si="122"/>
        <v>296.89255166542654</v>
      </c>
      <c r="F218" s="82">
        <f t="shared" si="122"/>
        <v>659.89042750031194</v>
      </c>
      <c r="G218" s="82">
        <f t="shared" si="122"/>
        <v>5171.7277744122894</v>
      </c>
      <c r="H218" s="82">
        <f t="shared" si="122"/>
        <v>45699.736318367024</v>
      </c>
      <c r="I218" s="82">
        <f t="shared" si="122"/>
        <v>83884.789636271133</v>
      </c>
      <c r="J218" s="82">
        <f t="shared" si="122"/>
        <v>110424.95881227036</v>
      </c>
      <c r="K218" s="82">
        <f t="shared" si="122"/>
        <v>69266.691981819662</v>
      </c>
      <c r="L218" s="82">
        <f t="shared" si="122"/>
        <v>22233.907906504257</v>
      </c>
      <c r="M218" s="83">
        <f t="shared" si="122"/>
        <v>27575.211677321662</v>
      </c>
      <c r="N218" s="83">
        <f t="shared" si="122"/>
        <v>42716.613187452509</v>
      </c>
      <c r="O218" s="148">
        <f t="shared" si="122"/>
        <v>0</v>
      </c>
    </row>
    <row r="219" spans="1:15" hidden="1" x14ac:dyDescent="0.25">
      <c r="A219" s="66"/>
      <c r="B219" s="66" t="s">
        <v>129</v>
      </c>
      <c r="C219" s="81">
        <f t="shared" ref="C219" si="123">SUM(C211:C212)</f>
        <v>0</v>
      </c>
      <c r="D219" s="81">
        <f t="shared" ref="D219:O219" si="124">SUM(D211:D212)</f>
        <v>0</v>
      </c>
      <c r="E219" s="82">
        <f t="shared" si="124"/>
        <v>17.273064793941806</v>
      </c>
      <c r="F219" s="82">
        <f t="shared" si="124"/>
        <v>38.392105316134121</v>
      </c>
      <c r="G219" s="82">
        <f t="shared" si="124"/>
        <v>300.88861590815958</v>
      </c>
      <c r="H219" s="82">
        <f t="shared" si="124"/>
        <v>2658.7885147848679</v>
      </c>
      <c r="I219" s="82">
        <f t="shared" si="124"/>
        <v>4880.3764139099512</v>
      </c>
      <c r="J219" s="82">
        <f t="shared" si="124"/>
        <v>6424.4705962922189</v>
      </c>
      <c r="K219" s="82">
        <f t="shared" si="124"/>
        <v>4029.9025757044888</v>
      </c>
      <c r="L219" s="82">
        <f t="shared" si="124"/>
        <v>1293.5579883606283</v>
      </c>
      <c r="M219" s="83">
        <f t="shared" si="124"/>
        <v>1604.3124535700651</v>
      </c>
      <c r="N219" s="83">
        <f t="shared" si="124"/>
        <v>2485.2318565273708</v>
      </c>
      <c r="O219" s="148">
        <f t="shared" si="124"/>
        <v>0</v>
      </c>
    </row>
    <row r="220" spans="1:15" hidden="1" x14ac:dyDescent="0.25">
      <c r="A220" s="66"/>
      <c r="B220" s="66" t="s">
        <v>116</v>
      </c>
      <c r="C220" s="84">
        <f t="shared" ref="C220" si="125">SUM(C218:C219)</f>
        <v>0</v>
      </c>
      <c r="D220" s="84">
        <f t="shared" ref="D220:O220" si="126">SUM(D218:D219)</f>
        <v>0</v>
      </c>
      <c r="E220" s="84">
        <f t="shared" si="126"/>
        <v>314.16561645936832</v>
      </c>
      <c r="F220" s="84">
        <f t="shared" si="126"/>
        <v>698.28253281644606</v>
      </c>
      <c r="G220" s="84">
        <f t="shared" si="126"/>
        <v>5472.6163903204488</v>
      </c>
      <c r="H220" s="84">
        <f t="shared" si="126"/>
        <v>48358.524833151889</v>
      </c>
      <c r="I220" s="84">
        <f t="shared" si="126"/>
        <v>88765.166050181084</v>
      </c>
      <c r="J220" s="84">
        <f t="shared" si="126"/>
        <v>116849.42940856257</v>
      </c>
      <c r="K220" s="84">
        <f t="shared" si="126"/>
        <v>73296.594557524149</v>
      </c>
      <c r="L220" s="84">
        <f t="shared" si="126"/>
        <v>23527.465894864887</v>
      </c>
      <c r="M220" s="85">
        <f t="shared" si="126"/>
        <v>29179.524130891728</v>
      </c>
      <c r="N220" s="85">
        <f t="shared" si="126"/>
        <v>45201.845043979876</v>
      </c>
      <c r="O220" s="149">
        <f t="shared" si="126"/>
        <v>0</v>
      </c>
    </row>
    <row r="221" spans="1:15" hidden="1" x14ac:dyDescent="0.25"/>
    <row r="222" spans="1:15" hidden="1" x14ac:dyDescent="0.25">
      <c r="B222" s="118" t="s">
        <v>209</v>
      </c>
      <c r="C222" s="221">
        <f>IF('YTD PROGRAM SUMMARY'!C4=0,0,C220-C124)</f>
        <v>0</v>
      </c>
      <c r="D222" s="221">
        <f>IF('YTD PROGRAM SUMMARY'!D4=0,0,D220-D124)</f>
        <v>0</v>
      </c>
      <c r="E222" s="221">
        <f>IF('YTD PROGRAM SUMMARY'!E4=0,0,E220-E124)</f>
        <v>-49.558213989100068</v>
      </c>
      <c r="F222" s="221">
        <f>IF('YTD PROGRAM SUMMARY'!F4=0,0,F220-F124)</f>
        <v>-100.6230856743648</v>
      </c>
      <c r="G222" s="221">
        <f>IF('YTD PROGRAM SUMMARY'!G4=0,0,G220-G124)</f>
        <v>-1014.1931915005971</v>
      </c>
      <c r="H222" s="221">
        <f>IF('YTD PROGRAM SUMMARY'!H4=0,0,H220-H124)</f>
        <v>-6182.1763502039394</v>
      </c>
      <c r="I222" s="221">
        <f>IF('YTD PROGRAM SUMMARY'!I4=0,0,I220-I124)</f>
        <v>-11649.543394473469</v>
      </c>
      <c r="J222" s="221">
        <f>IF('YTD PROGRAM SUMMARY'!J4=0,0,J220-J124)</f>
        <v>-17979.850043424929</v>
      </c>
      <c r="K222" s="221">
        <f>IF('YTD PROGRAM SUMMARY'!K4=0,0,K220-K124)</f>
        <v>-12388.036894842691</v>
      </c>
      <c r="L222" s="221">
        <f>IF('YTD PROGRAM SUMMARY'!L4=0,0,L220-L124)</f>
        <v>-4031.2375091263129</v>
      </c>
      <c r="M222" s="221">
        <f>IF('YTD PROGRAM SUMMARY'!M4=0,0,M220-M124)</f>
        <v>-4675.1969612011999</v>
      </c>
      <c r="N222" s="221">
        <f>IF('YTD PROGRAM SUMMARY'!N4=0,0,N220-N124)</f>
        <v>-6495.9847697533114</v>
      </c>
    </row>
    <row r="223" spans="1:15" hidden="1" x14ac:dyDescent="0.25">
      <c r="B223" s="118" t="s">
        <v>210</v>
      </c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</row>
    <row r="224" spans="1:15" hidden="1" x14ac:dyDescent="0.25"/>
  </sheetData>
  <mergeCells count="14">
    <mergeCell ref="A109:A125"/>
    <mergeCell ref="A56:A71"/>
    <mergeCell ref="A90:A103"/>
    <mergeCell ref="A74:A87"/>
    <mergeCell ref="A2:A17"/>
    <mergeCell ref="A20:A35"/>
    <mergeCell ref="A38:A53"/>
    <mergeCell ref="A164:A180"/>
    <mergeCell ref="A183:A199"/>
    <mergeCell ref="C147:N147"/>
    <mergeCell ref="A147:A161"/>
    <mergeCell ref="A129:A144"/>
    <mergeCell ref="B129:N129"/>
    <mergeCell ref="B130:N130"/>
  </mergeCells>
  <conditionalFormatting sqref="C201:O201">
    <cfRule type="cellIs" dxfId="1" priority="1" operator="equal">
      <formula>"TD ERROR"</formula>
    </cfRule>
  </conditionalFormatting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EED3FD"/>
  </sheetPr>
  <dimension ref="A1:W223"/>
  <sheetViews>
    <sheetView tabSelected="1" zoomScale="80" zoomScaleNormal="80" workbookViewId="0">
      <pane xSplit="2" topLeftCell="C1" activePane="topRight" state="frozen"/>
      <selection activeCell="A41" sqref="A41"/>
      <selection pane="topRight" activeCell="A41" sqref="A41"/>
    </sheetView>
  </sheetViews>
  <sheetFormatPr defaultRowHeight="15" x14ac:dyDescent="0.25"/>
  <cols>
    <col min="1" max="1" width="9.85546875" customWidth="1"/>
    <col min="2" max="2" width="24.85546875" customWidth="1"/>
    <col min="3" max="3" width="15.85546875" bestFit="1" customWidth="1"/>
    <col min="4" max="10" width="13.85546875" customWidth="1"/>
    <col min="11" max="11" width="15.140625" customWidth="1"/>
    <col min="12" max="15" width="13.85546875" customWidth="1"/>
    <col min="16" max="16" width="10.5703125" bestFit="1" customWidth="1"/>
    <col min="17" max="23" width="12.140625" customWidth="1"/>
  </cols>
  <sheetData>
    <row r="1" spans="1:15" ht="15.75" thickBot="1" x14ac:dyDescent="0.3"/>
    <row r="2" spans="1:15" ht="15.75" customHeight="1" thickBot="1" x14ac:dyDescent="0.3">
      <c r="A2" s="735" t="s">
        <v>214</v>
      </c>
      <c r="B2" s="306" t="s">
        <v>10</v>
      </c>
      <c r="C2" s="100">
        <f>'1M - RES'!C2</f>
        <v>46023</v>
      </c>
      <c r="D2" s="100">
        <f>'1M - RES'!D2</f>
        <v>46054</v>
      </c>
      <c r="E2" s="100">
        <f>'1M - RES'!E2</f>
        <v>46082</v>
      </c>
      <c r="F2" s="100">
        <f>'1M - RES'!F2</f>
        <v>46113</v>
      </c>
      <c r="G2" s="100">
        <f>'1M - RES'!G2</f>
        <v>46143</v>
      </c>
      <c r="H2" s="100">
        <f>'1M - RES'!H2</f>
        <v>46174</v>
      </c>
      <c r="I2" s="100">
        <f>'1M - RES'!I2</f>
        <v>46204</v>
      </c>
      <c r="J2" s="100">
        <f>'1M - RES'!J2</f>
        <v>46235</v>
      </c>
      <c r="K2" s="100">
        <f>'1M - RES'!K2</f>
        <v>46266</v>
      </c>
      <c r="L2" s="100">
        <f>'1M - RES'!L2</f>
        <v>46296</v>
      </c>
      <c r="M2" s="100">
        <f>'1M - RES'!M2</f>
        <v>46327</v>
      </c>
      <c r="N2" s="100">
        <f>'1M - RES'!N2</f>
        <v>46357</v>
      </c>
      <c r="O2" s="100">
        <f>'1M - RES'!O2</f>
        <v>46388</v>
      </c>
    </row>
    <row r="3" spans="1:15" ht="15" customHeight="1" x14ac:dyDescent="0.25">
      <c r="A3" s="736"/>
      <c r="B3" s="305" t="s">
        <v>18</v>
      </c>
      <c r="C3" s="464">
        <f>'BIZ kWh ENTRY'!AU70</f>
        <v>0</v>
      </c>
      <c r="D3" s="464">
        <f>'BIZ kWh ENTRY'!AV70</f>
        <v>0</v>
      </c>
      <c r="E3" s="464">
        <f>'BIZ kWh ENTRY'!AW70</f>
        <v>0</v>
      </c>
      <c r="F3" s="464">
        <f>'BIZ kWh ENTRY'!AX70</f>
        <v>0</v>
      </c>
      <c r="G3" s="464">
        <f>'BIZ kWh ENTRY'!AY70</f>
        <v>255291.71326185687</v>
      </c>
      <c r="H3" s="464">
        <f>'BIZ kWh ENTRY'!AZ70</f>
        <v>844955.63717864174</v>
      </c>
      <c r="I3" s="464">
        <f>'BIZ kWh ENTRY'!BA70</f>
        <v>0</v>
      </c>
      <c r="J3" s="464">
        <f>'BIZ kWh ENTRY'!BB70</f>
        <v>0</v>
      </c>
      <c r="K3" s="464">
        <f>'BIZ kWh ENTRY'!BC70</f>
        <v>0</v>
      </c>
      <c r="L3" s="464">
        <f>'BIZ kWh ENTRY'!BD70</f>
        <v>0</v>
      </c>
      <c r="M3" s="464">
        <f>'BIZ kWh ENTRY'!BE70</f>
        <v>43658.731435885311</v>
      </c>
      <c r="N3" s="464">
        <f>SUM('BIZ kWh ENTRY'!BF70:BL70)</f>
        <v>542683.25960432517</v>
      </c>
      <c r="O3" s="106"/>
    </row>
    <row r="4" spans="1:15" x14ac:dyDescent="0.25">
      <c r="A4" s="736"/>
      <c r="B4" s="7" t="s">
        <v>0</v>
      </c>
      <c r="C4" s="464">
        <f>'BIZ kWh ENTRY'!AU71</f>
        <v>0</v>
      </c>
      <c r="D4" s="464">
        <f>'BIZ kWh ENTRY'!AV71</f>
        <v>0</v>
      </c>
      <c r="E4" s="464">
        <f>'BIZ kWh ENTRY'!AW71</f>
        <v>0</v>
      </c>
      <c r="F4" s="464">
        <f>'BIZ kWh ENTRY'!AX71</f>
        <v>0</v>
      </c>
      <c r="G4" s="464">
        <f>'BIZ kWh ENTRY'!AY71</f>
        <v>0</v>
      </c>
      <c r="H4" s="464">
        <f>'BIZ kWh ENTRY'!AZ71</f>
        <v>0</v>
      </c>
      <c r="I4" s="464">
        <f>'BIZ kWh ENTRY'!BA71</f>
        <v>0</v>
      </c>
      <c r="J4" s="464">
        <f>'BIZ kWh ENTRY'!BB71</f>
        <v>0</v>
      </c>
      <c r="K4" s="464">
        <f>'BIZ kWh ENTRY'!BC71</f>
        <v>0</v>
      </c>
      <c r="L4" s="464">
        <f>'BIZ kWh ENTRY'!BD71</f>
        <v>0</v>
      </c>
      <c r="M4" s="464">
        <f>'BIZ kWh ENTRY'!BE71</f>
        <v>0</v>
      </c>
      <c r="N4" s="464">
        <f>SUM('BIZ kWh ENTRY'!BF71:BL71)</f>
        <v>0</v>
      </c>
      <c r="O4" s="106"/>
    </row>
    <row r="5" spans="1:15" x14ac:dyDescent="0.25">
      <c r="A5" s="736"/>
      <c r="B5" s="6" t="s">
        <v>19</v>
      </c>
      <c r="C5" s="464">
        <f>'BIZ kWh ENTRY'!AU72</f>
        <v>0</v>
      </c>
      <c r="D5" s="464">
        <f>'BIZ kWh ENTRY'!AV72</f>
        <v>0</v>
      </c>
      <c r="E5" s="464">
        <f>'BIZ kWh ENTRY'!AW72</f>
        <v>0</v>
      </c>
      <c r="F5" s="464">
        <f>'BIZ kWh ENTRY'!AX72</f>
        <v>0</v>
      </c>
      <c r="G5" s="464">
        <f>'BIZ kWh ENTRY'!AY72</f>
        <v>0</v>
      </c>
      <c r="H5" s="464">
        <f>'BIZ kWh ENTRY'!AZ72</f>
        <v>0</v>
      </c>
      <c r="I5" s="464">
        <f>'BIZ kWh ENTRY'!BA72</f>
        <v>0</v>
      </c>
      <c r="J5" s="464">
        <f>'BIZ kWh ENTRY'!BB72</f>
        <v>0</v>
      </c>
      <c r="K5" s="464">
        <f>'BIZ kWh ENTRY'!BC72</f>
        <v>0</v>
      </c>
      <c r="L5" s="464">
        <f>'BIZ kWh ENTRY'!BD72</f>
        <v>0</v>
      </c>
      <c r="M5" s="464">
        <f>'BIZ kWh ENTRY'!BE72</f>
        <v>0</v>
      </c>
      <c r="N5" s="464">
        <f>SUM('BIZ kWh ENTRY'!BF72:BL72)</f>
        <v>0</v>
      </c>
      <c r="O5" s="106"/>
    </row>
    <row r="6" spans="1:15" x14ac:dyDescent="0.25">
      <c r="A6" s="736"/>
      <c r="B6" s="6" t="s">
        <v>1</v>
      </c>
      <c r="C6" s="464">
        <f>'BIZ kWh ENTRY'!AU73</f>
        <v>0</v>
      </c>
      <c r="D6" s="464">
        <f>'BIZ kWh ENTRY'!AV73</f>
        <v>0</v>
      </c>
      <c r="E6" s="464">
        <f>'BIZ kWh ENTRY'!AW73</f>
        <v>197155.60987600981</v>
      </c>
      <c r="F6" s="464">
        <f>'BIZ kWh ENTRY'!AX73</f>
        <v>0</v>
      </c>
      <c r="G6" s="464">
        <f>'BIZ kWh ENTRY'!AY73</f>
        <v>6511.8890803059121</v>
      </c>
      <c r="H6" s="464">
        <f>'BIZ kWh ENTRY'!AZ73</f>
        <v>93428.346439197077</v>
      </c>
      <c r="I6" s="464">
        <f>'BIZ kWh ENTRY'!BA73</f>
        <v>211945.25680001965</v>
      </c>
      <c r="J6" s="464">
        <f>'BIZ kWh ENTRY'!BB73</f>
        <v>0</v>
      </c>
      <c r="K6" s="464">
        <f>'BIZ kWh ENTRY'!BC73</f>
        <v>0</v>
      </c>
      <c r="L6" s="464">
        <f>'BIZ kWh ENTRY'!BD73</f>
        <v>591384.819243512</v>
      </c>
      <c r="M6" s="464">
        <f>'BIZ kWh ENTRY'!BE73</f>
        <v>43665.817281867698</v>
      </c>
      <c r="N6" s="464">
        <f>SUM('BIZ kWh ENTRY'!BF73:BL73)</f>
        <v>542771.33751837129</v>
      </c>
      <c r="O6" s="106"/>
    </row>
    <row r="7" spans="1:15" x14ac:dyDescent="0.25">
      <c r="A7" s="736"/>
      <c r="B7" s="7" t="s">
        <v>20</v>
      </c>
      <c r="C7" s="464">
        <f>'BIZ kWh ENTRY'!AU74</f>
        <v>0</v>
      </c>
      <c r="D7" s="464">
        <f>'BIZ kWh ENTRY'!AV74</f>
        <v>0</v>
      </c>
      <c r="E7" s="464">
        <f>'BIZ kWh ENTRY'!AW74</f>
        <v>0</v>
      </c>
      <c r="F7" s="464">
        <f>'BIZ kWh ENTRY'!AX74</f>
        <v>0</v>
      </c>
      <c r="G7" s="464">
        <f>'BIZ kWh ENTRY'!AY74</f>
        <v>0</v>
      </c>
      <c r="H7" s="464">
        <f>'BIZ kWh ENTRY'!AZ74</f>
        <v>0</v>
      </c>
      <c r="I7" s="464">
        <f>'BIZ kWh ENTRY'!BA74</f>
        <v>0</v>
      </c>
      <c r="J7" s="464">
        <f>'BIZ kWh ENTRY'!BB74</f>
        <v>0</v>
      </c>
      <c r="K7" s="464">
        <f>'BIZ kWh ENTRY'!BC74</f>
        <v>0</v>
      </c>
      <c r="L7" s="464">
        <f>'BIZ kWh ENTRY'!BD74</f>
        <v>0</v>
      </c>
      <c r="M7" s="464">
        <f>'BIZ kWh ENTRY'!BE74</f>
        <v>0</v>
      </c>
      <c r="N7" s="464">
        <f>SUM('BIZ kWh ENTRY'!BF74:BL74)</f>
        <v>0</v>
      </c>
      <c r="O7" s="106"/>
    </row>
    <row r="8" spans="1:15" x14ac:dyDescent="0.25">
      <c r="A8" s="736"/>
      <c r="B8" s="6" t="s">
        <v>9</v>
      </c>
      <c r="C8" s="464">
        <f>'BIZ kWh ENTRY'!AU75</f>
        <v>0</v>
      </c>
      <c r="D8" s="464">
        <f>'BIZ kWh ENTRY'!AV75</f>
        <v>0</v>
      </c>
      <c r="E8" s="464">
        <f>'BIZ kWh ENTRY'!AW75</f>
        <v>0</v>
      </c>
      <c r="F8" s="464">
        <f>'BIZ kWh ENTRY'!AX75</f>
        <v>0</v>
      </c>
      <c r="G8" s="464">
        <f>'BIZ kWh ENTRY'!AY75</f>
        <v>0</v>
      </c>
      <c r="H8" s="464">
        <f>'BIZ kWh ENTRY'!AZ75</f>
        <v>0</v>
      </c>
      <c r="I8" s="464">
        <f>'BIZ kWh ENTRY'!BA75</f>
        <v>0</v>
      </c>
      <c r="J8" s="464">
        <f>'BIZ kWh ENTRY'!BB75</f>
        <v>0</v>
      </c>
      <c r="K8" s="464">
        <f>'BIZ kWh ENTRY'!BC75</f>
        <v>0</v>
      </c>
      <c r="L8" s="464">
        <f>'BIZ kWh ENTRY'!BD75</f>
        <v>0</v>
      </c>
      <c r="M8" s="464">
        <f>'BIZ kWh ENTRY'!BE75</f>
        <v>0</v>
      </c>
      <c r="N8" s="464">
        <f>SUM('BIZ kWh ENTRY'!BF75:BL75)</f>
        <v>0</v>
      </c>
      <c r="O8" s="106"/>
    </row>
    <row r="9" spans="1:15" x14ac:dyDescent="0.25">
      <c r="A9" s="736"/>
      <c r="B9" s="6" t="s">
        <v>3</v>
      </c>
      <c r="C9" s="464">
        <f>'BIZ kWh ENTRY'!AU76</f>
        <v>0</v>
      </c>
      <c r="D9" s="464">
        <f>'BIZ kWh ENTRY'!AV76</f>
        <v>0</v>
      </c>
      <c r="E9" s="464">
        <f>'BIZ kWh ENTRY'!AW76</f>
        <v>0</v>
      </c>
      <c r="F9" s="464">
        <f>'BIZ kWh ENTRY'!AX76</f>
        <v>0</v>
      </c>
      <c r="G9" s="464">
        <f>'BIZ kWh ENTRY'!AY76</f>
        <v>0</v>
      </c>
      <c r="H9" s="464">
        <f>'BIZ kWh ENTRY'!AZ76</f>
        <v>35203.618928145755</v>
      </c>
      <c r="I9" s="464">
        <f>'BIZ kWh ENTRY'!BA76</f>
        <v>3564255.9670052868</v>
      </c>
      <c r="J9" s="464">
        <f>'BIZ kWh ENTRY'!BB76</f>
        <v>0</v>
      </c>
      <c r="K9" s="464">
        <f>'BIZ kWh ENTRY'!BC76</f>
        <v>68355.655495220111</v>
      </c>
      <c r="L9" s="464">
        <f>'BIZ kWh ENTRY'!BD76</f>
        <v>62681.065985873713</v>
      </c>
      <c r="M9" s="464">
        <f>'BIZ kWh ENTRY'!BE76</f>
        <v>148029.20119986293</v>
      </c>
      <c r="N9" s="464">
        <f>SUM('BIZ kWh ENTRY'!BF76:BL76)</f>
        <v>1840020.6964725587</v>
      </c>
      <c r="O9" s="106"/>
    </row>
    <row r="10" spans="1:15" x14ac:dyDescent="0.25">
      <c r="A10" s="736"/>
      <c r="B10" s="6" t="s">
        <v>4</v>
      </c>
      <c r="C10" s="464">
        <f>'BIZ kWh ENTRY'!AU77</f>
        <v>0</v>
      </c>
      <c r="D10" s="464">
        <f>'BIZ kWh ENTRY'!AV77</f>
        <v>0</v>
      </c>
      <c r="E10" s="464">
        <f>'BIZ kWh ENTRY'!AW77</f>
        <v>0</v>
      </c>
      <c r="F10" s="464">
        <f>'BIZ kWh ENTRY'!AX77</f>
        <v>0</v>
      </c>
      <c r="G10" s="464">
        <f>'BIZ kWh ENTRY'!AY77</f>
        <v>0</v>
      </c>
      <c r="H10" s="464">
        <f>'BIZ kWh ENTRY'!AZ77</f>
        <v>0</v>
      </c>
      <c r="I10" s="464">
        <f>'BIZ kWh ENTRY'!BA77</f>
        <v>0</v>
      </c>
      <c r="J10" s="464">
        <f>'BIZ kWh ENTRY'!BB77</f>
        <v>0</v>
      </c>
      <c r="K10" s="464">
        <f>'BIZ kWh ENTRY'!BC77</f>
        <v>0</v>
      </c>
      <c r="L10" s="464">
        <f>'BIZ kWh ENTRY'!BD77</f>
        <v>0</v>
      </c>
      <c r="M10" s="464">
        <f>'BIZ kWh ENTRY'!BE77</f>
        <v>0</v>
      </c>
      <c r="N10" s="464">
        <f>SUM('BIZ kWh ENTRY'!BF77:BL77)</f>
        <v>0</v>
      </c>
      <c r="O10" s="106"/>
    </row>
    <row r="11" spans="1:15" x14ac:dyDescent="0.25">
      <c r="A11" s="736"/>
      <c r="B11" s="6" t="s">
        <v>5</v>
      </c>
      <c r="C11" s="464">
        <f>'BIZ kWh ENTRY'!AU78</f>
        <v>0</v>
      </c>
      <c r="D11" s="464">
        <f>'BIZ kWh ENTRY'!AV78</f>
        <v>0</v>
      </c>
      <c r="E11" s="464">
        <f>'BIZ kWh ENTRY'!AW78</f>
        <v>0</v>
      </c>
      <c r="F11" s="464">
        <f>'BIZ kWh ENTRY'!AX78</f>
        <v>0</v>
      </c>
      <c r="G11" s="464">
        <f>'BIZ kWh ENTRY'!AY78</f>
        <v>0</v>
      </c>
      <c r="H11" s="464">
        <f>'BIZ kWh ENTRY'!AZ78</f>
        <v>0</v>
      </c>
      <c r="I11" s="464">
        <f>'BIZ kWh ENTRY'!BA78</f>
        <v>0</v>
      </c>
      <c r="J11" s="464">
        <f>'BIZ kWh ENTRY'!BB78</f>
        <v>0</v>
      </c>
      <c r="K11" s="464">
        <f>'BIZ kWh ENTRY'!BC78</f>
        <v>0</v>
      </c>
      <c r="L11" s="464">
        <f>'BIZ kWh ENTRY'!BD78</f>
        <v>0</v>
      </c>
      <c r="M11" s="464">
        <f>'BIZ kWh ENTRY'!BE78</f>
        <v>0</v>
      </c>
      <c r="N11" s="464">
        <f>SUM('BIZ kWh ENTRY'!BF78:BL78)</f>
        <v>0</v>
      </c>
      <c r="O11" s="106"/>
    </row>
    <row r="12" spans="1:15" x14ac:dyDescent="0.25">
      <c r="A12" s="736"/>
      <c r="B12" s="6" t="s">
        <v>21</v>
      </c>
      <c r="C12" s="464">
        <f>'BIZ kWh ENTRY'!AU79</f>
        <v>0</v>
      </c>
      <c r="D12" s="464">
        <f>'BIZ kWh ENTRY'!AV79</f>
        <v>0</v>
      </c>
      <c r="E12" s="464">
        <f>'BIZ kWh ENTRY'!AW79</f>
        <v>0</v>
      </c>
      <c r="F12" s="464">
        <f>'BIZ kWh ENTRY'!AX79</f>
        <v>0</v>
      </c>
      <c r="G12" s="464">
        <f>'BIZ kWh ENTRY'!AY79</f>
        <v>0</v>
      </c>
      <c r="H12" s="464">
        <f>'BIZ kWh ENTRY'!AZ79</f>
        <v>0</v>
      </c>
      <c r="I12" s="464">
        <f>'BIZ kWh ENTRY'!BA79</f>
        <v>53058.073286457606</v>
      </c>
      <c r="J12" s="464">
        <f>'BIZ kWh ENTRY'!BB79</f>
        <v>0</v>
      </c>
      <c r="K12" s="464">
        <f>'BIZ kWh ENTRY'!BC79</f>
        <v>0</v>
      </c>
      <c r="L12" s="464">
        <f>'BIZ kWh ENTRY'!BD79</f>
        <v>0</v>
      </c>
      <c r="M12" s="464">
        <f>'BIZ kWh ENTRY'!BE79</f>
        <v>2105.3885484855314</v>
      </c>
      <c r="N12" s="464">
        <f>SUM('BIZ kWh ENTRY'!BF79:BL79)</f>
        <v>26170.231764604589</v>
      </c>
      <c r="O12" s="106"/>
    </row>
    <row r="13" spans="1:15" x14ac:dyDescent="0.25">
      <c r="A13" s="736"/>
      <c r="B13" s="6" t="s">
        <v>22</v>
      </c>
      <c r="C13" s="464">
        <f>'BIZ kWh ENTRY'!AU80</f>
        <v>0</v>
      </c>
      <c r="D13" s="464">
        <f>'BIZ kWh ENTRY'!AV80</f>
        <v>0</v>
      </c>
      <c r="E13" s="464">
        <f>'BIZ kWh ENTRY'!AW80</f>
        <v>0</v>
      </c>
      <c r="F13" s="464">
        <f>'BIZ kWh ENTRY'!AX80</f>
        <v>0</v>
      </c>
      <c r="G13" s="464">
        <f>'BIZ kWh ENTRY'!AY80</f>
        <v>0</v>
      </c>
      <c r="H13" s="464">
        <f>'BIZ kWh ENTRY'!AZ80</f>
        <v>0</v>
      </c>
      <c r="I13" s="464">
        <f>'BIZ kWh ENTRY'!BA80</f>
        <v>0</v>
      </c>
      <c r="J13" s="464">
        <f>'BIZ kWh ENTRY'!BB80</f>
        <v>0</v>
      </c>
      <c r="K13" s="464">
        <f>'BIZ kWh ENTRY'!BC80</f>
        <v>0</v>
      </c>
      <c r="L13" s="464">
        <f>'BIZ kWh ENTRY'!BD80</f>
        <v>0</v>
      </c>
      <c r="M13" s="464">
        <f>'BIZ kWh ENTRY'!BE80</f>
        <v>0</v>
      </c>
      <c r="N13" s="464">
        <f>SUM('BIZ kWh ENTRY'!BF80:BL80)</f>
        <v>0</v>
      </c>
      <c r="O13" s="106"/>
    </row>
    <row r="14" spans="1:15" x14ac:dyDescent="0.25">
      <c r="A14" s="736"/>
      <c r="B14" s="6" t="s">
        <v>7</v>
      </c>
      <c r="C14" s="464">
        <f>'BIZ kWh ENTRY'!AU81</f>
        <v>0</v>
      </c>
      <c r="D14" s="464">
        <f>'BIZ kWh ENTRY'!AV81</f>
        <v>0</v>
      </c>
      <c r="E14" s="464">
        <f>'BIZ kWh ENTRY'!AW81</f>
        <v>738209.86249233515</v>
      </c>
      <c r="F14" s="464">
        <f>'BIZ kWh ENTRY'!AX81</f>
        <v>0</v>
      </c>
      <c r="G14" s="464">
        <f>'BIZ kWh ENTRY'!AY81</f>
        <v>0</v>
      </c>
      <c r="H14" s="464">
        <f>'BIZ kWh ENTRY'!AZ81</f>
        <v>0</v>
      </c>
      <c r="I14" s="464">
        <f>'BIZ kWh ENTRY'!BA81</f>
        <v>0</v>
      </c>
      <c r="J14" s="464">
        <f>'BIZ kWh ENTRY'!BB81</f>
        <v>0</v>
      </c>
      <c r="K14" s="464">
        <f>'BIZ kWh ENTRY'!BC81</f>
        <v>0</v>
      </c>
      <c r="L14" s="464">
        <f>'BIZ kWh ENTRY'!BD81</f>
        <v>0</v>
      </c>
      <c r="M14" s="464">
        <f>'BIZ kWh ENTRY'!BE81</f>
        <v>29292.78231569588</v>
      </c>
      <c r="N14" s="464">
        <f>SUM('BIZ kWh ENTRY'!BF81:BL81)</f>
        <v>364112.79180905089</v>
      </c>
      <c r="O14" s="106"/>
    </row>
    <row r="15" spans="1:15" x14ac:dyDescent="0.25">
      <c r="A15" s="736"/>
      <c r="B15" s="6" t="s">
        <v>8</v>
      </c>
      <c r="C15" s="464">
        <f>'BIZ kWh ENTRY'!AU82</f>
        <v>0</v>
      </c>
      <c r="D15" s="464">
        <f>'BIZ kWh ENTRY'!AV82</f>
        <v>0</v>
      </c>
      <c r="E15" s="464">
        <f>'BIZ kWh ENTRY'!AW82</f>
        <v>0</v>
      </c>
      <c r="F15" s="464">
        <f>'BIZ kWh ENTRY'!AX82</f>
        <v>0</v>
      </c>
      <c r="G15" s="464">
        <f>'BIZ kWh ENTRY'!AY82</f>
        <v>0</v>
      </c>
      <c r="H15" s="464">
        <f>'BIZ kWh ENTRY'!AZ82</f>
        <v>0</v>
      </c>
      <c r="I15" s="464">
        <f>'BIZ kWh ENTRY'!BA82</f>
        <v>0</v>
      </c>
      <c r="J15" s="464">
        <f>'BIZ kWh ENTRY'!BB82</f>
        <v>0</v>
      </c>
      <c r="K15" s="464">
        <f>'BIZ kWh ENTRY'!BC82</f>
        <v>0</v>
      </c>
      <c r="L15" s="464">
        <f>'BIZ kWh ENTRY'!BD82</f>
        <v>0</v>
      </c>
      <c r="M15" s="464">
        <f>'BIZ kWh ENTRY'!BE82</f>
        <v>0</v>
      </c>
      <c r="N15" s="464">
        <f>SUM('BIZ kWh ENTRY'!BF82:BL82)</f>
        <v>0</v>
      </c>
      <c r="O15" s="106"/>
    </row>
    <row r="16" spans="1:15" x14ac:dyDescent="0.25">
      <c r="A16" s="736"/>
      <c r="B16" s="6" t="s">
        <v>11</v>
      </c>
      <c r="C16" s="2"/>
      <c r="D16" s="2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06"/>
    </row>
    <row r="17" spans="1:15" ht="15.75" thickBot="1" x14ac:dyDescent="0.3">
      <c r="A17" s="737"/>
      <c r="B17" s="133" t="str">
        <f>'1M - RES'!B14</f>
        <v>Monthly kWh</v>
      </c>
      <c r="C17" s="154">
        <f>SUM(C3:C16)</f>
        <v>0</v>
      </c>
      <c r="D17" s="154">
        <f t="shared" ref="D17:O17" si="0">SUM(D3:D16)</f>
        <v>0</v>
      </c>
      <c r="E17" s="154">
        <f t="shared" si="0"/>
        <v>935365.4723683449</v>
      </c>
      <c r="F17" s="154">
        <f t="shared" si="0"/>
        <v>0</v>
      </c>
      <c r="G17" s="154">
        <f t="shared" si="0"/>
        <v>261803.60234216278</v>
      </c>
      <c r="H17" s="154">
        <f t="shared" si="0"/>
        <v>973587.60254598456</v>
      </c>
      <c r="I17" s="154">
        <f t="shared" si="0"/>
        <v>3829259.2970917639</v>
      </c>
      <c r="J17" s="154">
        <f t="shared" si="0"/>
        <v>0</v>
      </c>
      <c r="K17" s="154">
        <f t="shared" si="0"/>
        <v>68355.655495220111</v>
      </c>
      <c r="L17" s="154">
        <f t="shared" si="0"/>
        <v>654065.88522938569</v>
      </c>
      <c r="M17" s="154">
        <f t="shared" si="0"/>
        <v>266751.92078179732</v>
      </c>
      <c r="N17" s="154">
        <f t="shared" si="0"/>
        <v>3315758.317168911</v>
      </c>
      <c r="O17" s="155">
        <f t="shared" si="0"/>
        <v>0</v>
      </c>
    </row>
    <row r="18" spans="1:15" x14ac:dyDescent="0.25">
      <c r="A18" s="280"/>
      <c r="B18" s="213"/>
      <c r="C18" s="298"/>
    </row>
    <row r="19" spans="1:15" ht="15.75" thickBot="1" x14ac:dyDescent="0.3">
      <c r="A19" s="215"/>
      <c r="B19" s="215"/>
      <c r="C19" s="215"/>
    </row>
    <row r="20" spans="1:15" ht="16.350000000000001" customHeight="1" thickBot="1" x14ac:dyDescent="0.3">
      <c r="A20" s="738" t="s">
        <v>215</v>
      </c>
      <c r="B20" s="306" t="s">
        <v>10</v>
      </c>
      <c r="C20" s="100">
        <f>C$2</f>
        <v>46023</v>
      </c>
      <c r="D20" s="100">
        <f t="shared" ref="D20:O20" si="1">D$2</f>
        <v>46054</v>
      </c>
      <c r="E20" s="100">
        <f t="shared" si="1"/>
        <v>46082</v>
      </c>
      <c r="F20" s="100">
        <f t="shared" si="1"/>
        <v>46113</v>
      </c>
      <c r="G20" s="100">
        <f t="shared" si="1"/>
        <v>46143</v>
      </c>
      <c r="H20" s="100">
        <f t="shared" si="1"/>
        <v>46174</v>
      </c>
      <c r="I20" s="100">
        <f t="shared" si="1"/>
        <v>46204</v>
      </c>
      <c r="J20" s="100">
        <f t="shared" si="1"/>
        <v>46235</v>
      </c>
      <c r="K20" s="100">
        <f t="shared" si="1"/>
        <v>46266</v>
      </c>
      <c r="L20" s="100">
        <f t="shared" si="1"/>
        <v>46296</v>
      </c>
      <c r="M20" s="100">
        <f t="shared" si="1"/>
        <v>46327</v>
      </c>
      <c r="N20" s="100">
        <f t="shared" si="1"/>
        <v>46357</v>
      </c>
      <c r="O20" s="100">
        <f t="shared" si="1"/>
        <v>46388</v>
      </c>
    </row>
    <row r="21" spans="1:15" ht="15" customHeight="1" x14ac:dyDescent="0.25">
      <c r="A21" s="739"/>
      <c r="B21" s="305" t="str">
        <f t="shared" ref="B21:C35" si="2">B3</f>
        <v>Air Comp</v>
      </c>
      <c r="C21" s="2">
        <f>C3</f>
        <v>0</v>
      </c>
      <c r="D21" s="2">
        <f>IF(SUM($C$17:$N$17)=0,0,C21+D3)</f>
        <v>0</v>
      </c>
      <c r="E21" s="2">
        <f t="shared" ref="E21:O21" si="3">IF(SUM($C$17:$N$17)=0,0,D21+E3)</f>
        <v>0</v>
      </c>
      <c r="F21" s="2">
        <f t="shared" si="3"/>
        <v>0</v>
      </c>
      <c r="G21" s="2">
        <f t="shared" si="3"/>
        <v>255291.71326185687</v>
      </c>
      <c r="H21" s="2">
        <f t="shared" si="3"/>
        <v>1100247.3504404987</v>
      </c>
      <c r="I21" s="2">
        <f t="shared" si="3"/>
        <v>1100247.3504404987</v>
      </c>
      <c r="J21" s="2">
        <f t="shared" si="3"/>
        <v>1100247.3504404987</v>
      </c>
      <c r="K21" s="2">
        <f t="shared" si="3"/>
        <v>1100247.3504404987</v>
      </c>
      <c r="L21" s="2">
        <f t="shared" si="3"/>
        <v>1100247.3504404987</v>
      </c>
      <c r="M21" s="2">
        <f t="shared" si="3"/>
        <v>1143906.0818763841</v>
      </c>
      <c r="N21" s="64">
        <f t="shared" si="3"/>
        <v>1686589.3414807091</v>
      </c>
      <c r="O21" s="2">
        <f t="shared" si="3"/>
        <v>1686589.3414807091</v>
      </c>
    </row>
    <row r="22" spans="1:15" x14ac:dyDescent="0.25">
      <c r="A22" s="739"/>
      <c r="B22" s="7" t="str">
        <f t="shared" si="2"/>
        <v>Building Shell</v>
      </c>
      <c r="C22" s="2">
        <f t="shared" si="2"/>
        <v>0</v>
      </c>
      <c r="D22" s="2">
        <f t="shared" ref="D22:O22" si="4">IF(SUM($C$17:$N$17)=0,0,C22+D4)</f>
        <v>0</v>
      </c>
      <c r="E22" s="2">
        <f t="shared" si="4"/>
        <v>0</v>
      </c>
      <c r="F22" s="2">
        <f t="shared" si="4"/>
        <v>0</v>
      </c>
      <c r="G22" s="2">
        <f t="shared" si="4"/>
        <v>0</v>
      </c>
      <c r="H22" s="2">
        <f t="shared" si="4"/>
        <v>0</v>
      </c>
      <c r="I22" s="2">
        <f t="shared" si="4"/>
        <v>0</v>
      </c>
      <c r="J22" s="2">
        <f t="shared" si="4"/>
        <v>0</v>
      </c>
      <c r="K22" s="2">
        <f t="shared" si="4"/>
        <v>0</v>
      </c>
      <c r="L22" s="2">
        <f t="shared" si="4"/>
        <v>0</v>
      </c>
      <c r="M22" s="2">
        <f t="shared" si="4"/>
        <v>0</v>
      </c>
      <c r="N22" s="64">
        <f t="shared" si="4"/>
        <v>0</v>
      </c>
      <c r="O22" s="2">
        <f t="shared" si="4"/>
        <v>0</v>
      </c>
    </row>
    <row r="23" spans="1:15" x14ac:dyDescent="0.25">
      <c r="A23" s="739"/>
      <c r="B23" s="6" t="str">
        <f t="shared" si="2"/>
        <v>Cooking</v>
      </c>
      <c r="C23" s="2">
        <f t="shared" si="2"/>
        <v>0</v>
      </c>
      <c r="D23" s="2">
        <f t="shared" ref="D23:O23" si="5">IF(SUM($C$17:$N$17)=0,0,C23+D5)</f>
        <v>0</v>
      </c>
      <c r="E23" s="2">
        <f t="shared" si="5"/>
        <v>0</v>
      </c>
      <c r="F23" s="2">
        <f t="shared" si="5"/>
        <v>0</v>
      </c>
      <c r="G23" s="2">
        <f t="shared" si="5"/>
        <v>0</v>
      </c>
      <c r="H23" s="2">
        <f t="shared" si="5"/>
        <v>0</v>
      </c>
      <c r="I23" s="2">
        <f t="shared" si="5"/>
        <v>0</v>
      </c>
      <c r="J23" s="2">
        <f t="shared" si="5"/>
        <v>0</v>
      </c>
      <c r="K23" s="2">
        <f t="shared" si="5"/>
        <v>0</v>
      </c>
      <c r="L23" s="2">
        <f t="shared" si="5"/>
        <v>0</v>
      </c>
      <c r="M23" s="2">
        <f t="shared" si="5"/>
        <v>0</v>
      </c>
      <c r="N23" s="64">
        <f t="shared" si="5"/>
        <v>0</v>
      </c>
      <c r="O23" s="2">
        <f t="shared" si="5"/>
        <v>0</v>
      </c>
    </row>
    <row r="24" spans="1:15" x14ac:dyDescent="0.25">
      <c r="A24" s="739"/>
      <c r="B24" s="6" t="str">
        <f t="shared" si="2"/>
        <v>Cooling</v>
      </c>
      <c r="C24" s="2">
        <f t="shared" si="2"/>
        <v>0</v>
      </c>
      <c r="D24" s="2">
        <f t="shared" ref="D24:O24" si="6">IF(SUM($C$17:$N$17)=0,0,C24+D6)</f>
        <v>0</v>
      </c>
      <c r="E24" s="2">
        <f t="shared" si="6"/>
        <v>197155.60987600981</v>
      </c>
      <c r="F24" s="2">
        <f t="shared" si="6"/>
        <v>197155.60987600981</v>
      </c>
      <c r="G24" s="2">
        <f t="shared" si="6"/>
        <v>203667.49895631571</v>
      </c>
      <c r="H24" s="2">
        <f t="shared" si="6"/>
        <v>297095.84539551276</v>
      </c>
      <c r="I24" s="2">
        <f t="shared" si="6"/>
        <v>509041.10219553241</v>
      </c>
      <c r="J24" s="2">
        <f t="shared" si="6"/>
        <v>509041.10219553241</v>
      </c>
      <c r="K24" s="2">
        <f t="shared" si="6"/>
        <v>509041.10219553241</v>
      </c>
      <c r="L24" s="2">
        <f t="shared" si="6"/>
        <v>1100425.9214390444</v>
      </c>
      <c r="M24" s="2">
        <f t="shared" si="6"/>
        <v>1144091.738720912</v>
      </c>
      <c r="N24" s="64">
        <f t="shared" si="6"/>
        <v>1686863.0762392832</v>
      </c>
      <c r="O24" s="2">
        <f t="shared" si="6"/>
        <v>1686863.0762392832</v>
      </c>
    </row>
    <row r="25" spans="1:15" x14ac:dyDescent="0.25">
      <c r="A25" s="739"/>
      <c r="B25" s="7" t="str">
        <f t="shared" si="2"/>
        <v>Ext Lighting</v>
      </c>
      <c r="C25" s="2">
        <f t="shared" si="2"/>
        <v>0</v>
      </c>
      <c r="D25" s="2">
        <f t="shared" ref="D25:O25" si="7">IF(SUM($C$17:$N$17)=0,0,C25+D7)</f>
        <v>0</v>
      </c>
      <c r="E25" s="2">
        <f t="shared" si="7"/>
        <v>0</v>
      </c>
      <c r="F25" s="2">
        <f t="shared" si="7"/>
        <v>0</v>
      </c>
      <c r="G25" s="2">
        <f t="shared" si="7"/>
        <v>0</v>
      </c>
      <c r="H25" s="2">
        <f t="shared" si="7"/>
        <v>0</v>
      </c>
      <c r="I25" s="2">
        <f t="shared" si="7"/>
        <v>0</v>
      </c>
      <c r="J25" s="2">
        <f t="shared" si="7"/>
        <v>0</v>
      </c>
      <c r="K25" s="2">
        <f t="shared" si="7"/>
        <v>0</v>
      </c>
      <c r="L25" s="2">
        <f t="shared" si="7"/>
        <v>0</v>
      </c>
      <c r="M25" s="2">
        <f t="shared" si="7"/>
        <v>0</v>
      </c>
      <c r="N25" s="64">
        <f t="shared" si="7"/>
        <v>0</v>
      </c>
      <c r="O25" s="2">
        <f t="shared" si="7"/>
        <v>0</v>
      </c>
    </row>
    <row r="26" spans="1:15" x14ac:dyDescent="0.25">
      <c r="A26" s="739"/>
      <c r="B26" s="6" t="str">
        <f t="shared" si="2"/>
        <v>Heating</v>
      </c>
      <c r="C26" s="2">
        <f t="shared" si="2"/>
        <v>0</v>
      </c>
      <c r="D26" s="2">
        <f t="shared" ref="D26:O26" si="8">IF(SUM($C$17:$N$17)=0,0,C26+D8)</f>
        <v>0</v>
      </c>
      <c r="E26" s="2">
        <f t="shared" si="8"/>
        <v>0</v>
      </c>
      <c r="F26" s="2">
        <f t="shared" si="8"/>
        <v>0</v>
      </c>
      <c r="G26" s="2">
        <f t="shared" si="8"/>
        <v>0</v>
      </c>
      <c r="H26" s="2">
        <f t="shared" si="8"/>
        <v>0</v>
      </c>
      <c r="I26" s="2">
        <f t="shared" si="8"/>
        <v>0</v>
      </c>
      <c r="J26" s="2">
        <f t="shared" si="8"/>
        <v>0</v>
      </c>
      <c r="K26" s="2">
        <f t="shared" si="8"/>
        <v>0</v>
      </c>
      <c r="L26" s="2">
        <f t="shared" si="8"/>
        <v>0</v>
      </c>
      <c r="M26" s="2">
        <f t="shared" si="8"/>
        <v>0</v>
      </c>
      <c r="N26" s="64">
        <f t="shared" si="8"/>
        <v>0</v>
      </c>
      <c r="O26" s="2">
        <f t="shared" si="8"/>
        <v>0</v>
      </c>
    </row>
    <row r="27" spans="1:15" x14ac:dyDescent="0.25">
      <c r="A27" s="739"/>
      <c r="B27" s="6" t="str">
        <f t="shared" si="2"/>
        <v>HVAC</v>
      </c>
      <c r="C27" s="2">
        <f t="shared" si="2"/>
        <v>0</v>
      </c>
      <c r="D27" s="2">
        <f t="shared" ref="D27:O27" si="9">IF(SUM($C$17:$N$17)=0,0,C27+D9)</f>
        <v>0</v>
      </c>
      <c r="E27" s="2">
        <f t="shared" si="9"/>
        <v>0</v>
      </c>
      <c r="F27" s="2">
        <f t="shared" si="9"/>
        <v>0</v>
      </c>
      <c r="G27" s="2">
        <f t="shared" si="9"/>
        <v>0</v>
      </c>
      <c r="H27" s="2">
        <f t="shared" si="9"/>
        <v>35203.618928145755</v>
      </c>
      <c r="I27" s="2">
        <f t="shared" si="9"/>
        <v>3599459.5859334324</v>
      </c>
      <c r="J27" s="2">
        <f t="shared" si="9"/>
        <v>3599459.5859334324</v>
      </c>
      <c r="K27" s="2">
        <f t="shared" si="9"/>
        <v>3667815.2414286528</v>
      </c>
      <c r="L27" s="2">
        <f t="shared" si="9"/>
        <v>3730496.3074145266</v>
      </c>
      <c r="M27" s="2">
        <f t="shared" si="9"/>
        <v>3878525.5086143897</v>
      </c>
      <c r="N27" s="64">
        <f t="shared" si="9"/>
        <v>5718546.2050869484</v>
      </c>
      <c r="O27" s="2">
        <f t="shared" si="9"/>
        <v>5718546.2050869484</v>
      </c>
    </row>
    <row r="28" spans="1:15" x14ac:dyDescent="0.25">
      <c r="A28" s="739"/>
      <c r="B28" s="6" t="str">
        <f t="shared" si="2"/>
        <v>Lighting</v>
      </c>
      <c r="C28" s="2">
        <f t="shared" si="2"/>
        <v>0</v>
      </c>
      <c r="D28" s="2">
        <f t="shared" ref="D28:O28" si="10">IF(SUM($C$17:$N$17)=0,0,C28+D10)</f>
        <v>0</v>
      </c>
      <c r="E28" s="2">
        <f t="shared" si="10"/>
        <v>0</v>
      </c>
      <c r="F28" s="2">
        <f t="shared" si="10"/>
        <v>0</v>
      </c>
      <c r="G28" s="2">
        <f t="shared" si="10"/>
        <v>0</v>
      </c>
      <c r="H28" s="2">
        <f t="shared" si="10"/>
        <v>0</v>
      </c>
      <c r="I28" s="2">
        <f t="shared" si="10"/>
        <v>0</v>
      </c>
      <c r="J28" s="2">
        <f t="shared" si="10"/>
        <v>0</v>
      </c>
      <c r="K28" s="2">
        <f t="shared" si="10"/>
        <v>0</v>
      </c>
      <c r="L28" s="2">
        <f t="shared" si="10"/>
        <v>0</v>
      </c>
      <c r="M28" s="2">
        <f t="shared" si="10"/>
        <v>0</v>
      </c>
      <c r="N28" s="64">
        <f t="shared" si="10"/>
        <v>0</v>
      </c>
      <c r="O28" s="2">
        <f t="shared" si="10"/>
        <v>0</v>
      </c>
    </row>
    <row r="29" spans="1:15" x14ac:dyDescent="0.25">
      <c r="A29" s="739"/>
      <c r="B29" s="6" t="str">
        <f t="shared" si="2"/>
        <v>Miscellaneous</v>
      </c>
      <c r="C29" s="2">
        <f t="shared" si="2"/>
        <v>0</v>
      </c>
      <c r="D29" s="2">
        <f t="shared" ref="D29:O29" si="11">IF(SUM($C$17:$N$17)=0,0,C29+D11)</f>
        <v>0</v>
      </c>
      <c r="E29" s="2">
        <f t="shared" si="11"/>
        <v>0</v>
      </c>
      <c r="F29" s="2">
        <f t="shared" si="11"/>
        <v>0</v>
      </c>
      <c r="G29" s="2">
        <f t="shared" si="11"/>
        <v>0</v>
      </c>
      <c r="H29" s="2">
        <f t="shared" si="11"/>
        <v>0</v>
      </c>
      <c r="I29" s="2">
        <f t="shared" si="11"/>
        <v>0</v>
      </c>
      <c r="J29" s="2">
        <f t="shared" si="11"/>
        <v>0</v>
      </c>
      <c r="K29" s="2">
        <f t="shared" si="11"/>
        <v>0</v>
      </c>
      <c r="L29" s="2">
        <f t="shared" si="11"/>
        <v>0</v>
      </c>
      <c r="M29" s="2">
        <f t="shared" si="11"/>
        <v>0</v>
      </c>
      <c r="N29" s="64">
        <f t="shared" si="11"/>
        <v>0</v>
      </c>
      <c r="O29" s="2">
        <f t="shared" si="11"/>
        <v>0</v>
      </c>
    </row>
    <row r="30" spans="1:15" ht="15" customHeight="1" x14ac:dyDescent="0.25">
      <c r="A30" s="739"/>
      <c r="B30" s="6" t="str">
        <f t="shared" si="2"/>
        <v>Motors</v>
      </c>
      <c r="C30" s="2">
        <f t="shared" si="2"/>
        <v>0</v>
      </c>
      <c r="D30" s="2">
        <f t="shared" ref="D30:O30" si="12">IF(SUM($C$17:$N$17)=0,0,C30+D12)</f>
        <v>0</v>
      </c>
      <c r="E30" s="2">
        <f t="shared" si="12"/>
        <v>0</v>
      </c>
      <c r="F30" s="2">
        <f t="shared" si="12"/>
        <v>0</v>
      </c>
      <c r="G30" s="2">
        <f t="shared" si="12"/>
        <v>0</v>
      </c>
      <c r="H30" s="2">
        <f t="shared" si="12"/>
        <v>0</v>
      </c>
      <c r="I30" s="2">
        <f t="shared" si="12"/>
        <v>53058.073286457606</v>
      </c>
      <c r="J30" s="2">
        <f t="shared" si="12"/>
        <v>53058.073286457606</v>
      </c>
      <c r="K30" s="2">
        <f t="shared" si="12"/>
        <v>53058.073286457606</v>
      </c>
      <c r="L30" s="2">
        <f t="shared" si="12"/>
        <v>53058.073286457606</v>
      </c>
      <c r="M30" s="2">
        <f t="shared" si="12"/>
        <v>55163.46183494314</v>
      </c>
      <c r="N30" s="64">
        <f t="shared" si="12"/>
        <v>81333.693599547725</v>
      </c>
      <c r="O30" s="2">
        <f t="shared" si="12"/>
        <v>81333.693599547725</v>
      </c>
    </row>
    <row r="31" spans="1:15" x14ac:dyDescent="0.25">
      <c r="A31" s="739"/>
      <c r="B31" s="6" t="str">
        <f t="shared" si="2"/>
        <v>Process</v>
      </c>
      <c r="C31" s="2">
        <f t="shared" si="2"/>
        <v>0</v>
      </c>
      <c r="D31" s="2">
        <f t="shared" ref="D31:O31" si="13">IF(SUM($C$17:$N$17)=0,0,C31+D13)</f>
        <v>0</v>
      </c>
      <c r="E31" s="2">
        <f t="shared" si="13"/>
        <v>0</v>
      </c>
      <c r="F31" s="2">
        <f t="shared" si="13"/>
        <v>0</v>
      </c>
      <c r="G31" s="2">
        <f t="shared" si="13"/>
        <v>0</v>
      </c>
      <c r="H31" s="2">
        <f t="shared" si="13"/>
        <v>0</v>
      </c>
      <c r="I31" s="2">
        <f t="shared" si="13"/>
        <v>0</v>
      </c>
      <c r="J31" s="2">
        <f t="shared" si="13"/>
        <v>0</v>
      </c>
      <c r="K31" s="2">
        <f t="shared" si="13"/>
        <v>0</v>
      </c>
      <c r="L31" s="2">
        <f t="shared" si="13"/>
        <v>0</v>
      </c>
      <c r="M31" s="2">
        <f t="shared" si="13"/>
        <v>0</v>
      </c>
      <c r="N31" s="64">
        <f t="shared" si="13"/>
        <v>0</v>
      </c>
      <c r="O31" s="2">
        <f t="shared" si="13"/>
        <v>0</v>
      </c>
    </row>
    <row r="32" spans="1:15" x14ac:dyDescent="0.25">
      <c r="A32" s="739"/>
      <c r="B32" s="6" t="str">
        <f t="shared" si="2"/>
        <v>Refrigeration</v>
      </c>
      <c r="C32" s="2">
        <f t="shared" si="2"/>
        <v>0</v>
      </c>
      <c r="D32" s="2">
        <f t="shared" ref="D32:O32" si="14">IF(SUM($C$17:$N$17)=0,0,C32+D14)</f>
        <v>0</v>
      </c>
      <c r="E32" s="2">
        <f t="shared" si="14"/>
        <v>738209.86249233515</v>
      </c>
      <c r="F32" s="2">
        <f t="shared" si="14"/>
        <v>738209.86249233515</v>
      </c>
      <c r="G32" s="2">
        <f t="shared" si="14"/>
        <v>738209.86249233515</v>
      </c>
      <c r="H32" s="2">
        <f t="shared" si="14"/>
        <v>738209.86249233515</v>
      </c>
      <c r="I32" s="2">
        <f t="shared" si="14"/>
        <v>738209.86249233515</v>
      </c>
      <c r="J32" s="2">
        <f t="shared" si="14"/>
        <v>738209.86249233515</v>
      </c>
      <c r="K32" s="2">
        <f t="shared" si="14"/>
        <v>738209.86249233515</v>
      </c>
      <c r="L32" s="2">
        <f t="shared" si="14"/>
        <v>738209.86249233515</v>
      </c>
      <c r="M32" s="2">
        <f t="shared" si="14"/>
        <v>767502.64480803104</v>
      </c>
      <c r="N32" s="64">
        <f t="shared" si="14"/>
        <v>1131615.436617082</v>
      </c>
      <c r="O32" s="2">
        <f t="shared" si="14"/>
        <v>1131615.436617082</v>
      </c>
    </row>
    <row r="33" spans="1:15" x14ac:dyDescent="0.25">
      <c r="A33" s="739"/>
      <c r="B33" s="6" t="str">
        <f t="shared" si="2"/>
        <v>Water Heating</v>
      </c>
      <c r="C33" s="2">
        <f t="shared" si="2"/>
        <v>0</v>
      </c>
      <c r="D33" s="2">
        <f t="shared" ref="D33:O33" si="15">IF(SUM($C$17:$N$17)=0,0,C33+D15)</f>
        <v>0</v>
      </c>
      <c r="E33" s="2">
        <f t="shared" si="15"/>
        <v>0</v>
      </c>
      <c r="F33" s="2">
        <f t="shared" si="15"/>
        <v>0</v>
      </c>
      <c r="G33" s="2">
        <f t="shared" si="15"/>
        <v>0</v>
      </c>
      <c r="H33" s="2">
        <f t="shared" si="15"/>
        <v>0</v>
      </c>
      <c r="I33" s="2">
        <f t="shared" si="15"/>
        <v>0</v>
      </c>
      <c r="J33" s="2">
        <f t="shared" si="15"/>
        <v>0</v>
      </c>
      <c r="K33" s="2">
        <f t="shared" si="15"/>
        <v>0</v>
      </c>
      <c r="L33" s="2">
        <f t="shared" si="15"/>
        <v>0</v>
      </c>
      <c r="M33" s="2">
        <f t="shared" si="15"/>
        <v>0</v>
      </c>
      <c r="N33" s="64">
        <f t="shared" si="15"/>
        <v>0</v>
      </c>
      <c r="O33" s="2">
        <f t="shared" si="15"/>
        <v>0</v>
      </c>
    </row>
    <row r="34" spans="1:15" ht="15" customHeight="1" x14ac:dyDescent="0.25">
      <c r="A34" s="739"/>
      <c r="B34" s="6" t="str">
        <f t="shared" si="2"/>
        <v xml:space="preserve"> 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64"/>
      <c r="O34" s="2"/>
    </row>
    <row r="35" spans="1:15" ht="15" customHeight="1" thickBot="1" x14ac:dyDescent="0.3">
      <c r="A35" s="740"/>
      <c r="B35" s="133" t="str">
        <f t="shared" si="2"/>
        <v>Monthly kWh</v>
      </c>
      <c r="C35" s="154">
        <f>SUM(C21:C34)</f>
        <v>0</v>
      </c>
      <c r="D35" s="154">
        <f t="shared" ref="D35:O35" si="16">SUM(D21:D34)</f>
        <v>0</v>
      </c>
      <c r="E35" s="154">
        <f t="shared" si="16"/>
        <v>935365.4723683449</v>
      </c>
      <c r="F35" s="154">
        <f t="shared" si="16"/>
        <v>935365.4723683449</v>
      </c>
      <c r="G35" s="154">
        <f t="shared" si="16"/>
        <v>1197169.0747105079</v>
      </c>
      <c r="H35" s="154">
        <f t="shared" si="16"/>
        <v>2170756.6772564924</v>
      </c>
      <c r="I35" s="154">
        <f t="shared" si="16"/>
        <v>6000015.9743482564</v>
      </c>
      <c r="J35" s="154">
        <f t="shared" si="16"/>
        <v>6000015.9743482564</v>
      </c>
      <c r="K35" s="154">
        <f t="shared" si="16"/>
        <v>6068371.6298434772</v>
      </c>
      <c r="L35" s="154">
        <f t="shared" si="16"/>
        <v>6722437.5150728626</v>
      </c>
      <c r="M35" s="154">
        <f t="shared" si="16"/>
        <v>6989189.4358546594</v>
      </c>
      <c r="N35" s="154">
        <f t="shared" si="16"/>
        <v>10304947.75302357</v>
      </c>
      <c r="O35" s="154">
        <f t="shared" si="16"/>
        <v>10304947.75302357</v>
      </c>
    </row>
    <row r="36" spans="1:15" x14ac:dyDescent="0.25">
      <c r="A36" s="301"/>
      <c r="B36" s="294"/>
      <c r="C36" s="295"/>
      <c r="D36" s="294"/>
      <c r="E36" s="295"/>
      <c r="F36" s="294"/>
      <c r="G36" s="294"/>
      <c r="H36" s="295"/>
      <c r="I36" s="294"/>
      <c r="J36" s="294"/>
      <c r="K36" s="295"/>
      <c r="L36" s="294"/>
      <c r="M36" s="294"/>
      <c r="N36" s="282" t="s">
        <v>178</v>
      </c>
      <c r="O36" s="204">
        <f>SUM(C3:N16)</f>
        <v>10304947.75302357</v>
      </c>
    </row>
    <row r="37" spans="1:15" ht="15.75" thickBot="1" x14ac:dyDescent="0.3"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</row>
    <row r="38" spans="1:15" ht="16.350000000000001" customHeight="1" thickBot="1" x14ac:dyDescent="0.3">
      <c r="A38" s="741" t="s">
        <v>14</v>
      </c>
      <c r="B38" s="306" t="s">
        <v>10</v>
      </c>
      <c r="C38" s="100">
        <f>C$2</f>
        <v>46023</v>
      </c>
      <c r="D38" s="100">
        <f t="shared" ref="D38:O38" si="17">D$2</f>
        <v>46054</v>
      </c>
      <c r="E38" s="100">
        <f t="shared" si="17"/>
        <v>46082</v>
      </c>
      <c r="F38" s="100">
        <f t="shared" si="17"/>
        <v>46113</v>
      </c>
      <c r="G38" s="100">
        <f t="shared" si="17"/>
        <v>46143</v>
      </c>
      <c r="H38" s="100">
        <f t="shared" si="17"/>
        <v>46174</v>
      </c>
      <c r="I38" s="100">
        <f t="shared" si="17"/>
        <v>46204</v>
      </c>
      <c r="J38" s="100">
        <f t="shared" si="17"/>
        <v>46235</v>
      </c>
      <c r="K38" s="100">
        <f t="shared" si="17"/>
        <v>46266</v>
      </c>
      <c r="L38" s="100">
        <f t="shared" si="17"/>
        <v>46296</v>
      </c>
      <c r="M38" s="100">
        <f t="shared" si="17"/>
        <v>46327</v>
      </c>
      <c r="N38" s="100">
        <f t="shared" si="17"/>
        <v>46357</v>
      </c>
      <c r="O38" s="100">
        <f t="shared" si="17"/>
        <v>46388</v>
      </c>
    </row>
    <row r="39" spans="1:15" ht="15" customHeight="1" x14ac:dyDescent="0.25">
      <c r="A39" s="742"/>
      <c r="B39" s="305" t="str">
        <f t="shared" ref="B39:B53" si="18">B21</f>
        <v>Air Comp</v>
      </c>
      <c r="C39" s="2">
        <v>0</v>
      </c>
      <c r="D39" s="2">
        <v>0</v>
      </c>
      <c r="E39" s="2">
        <v>0</v>
      </c>
      <c r="F39" s="2">
        <v>0</v>
      </c>
      <c r="G39" s="2">
        <f>F39</f>
        <v>0</v>
      </c>
      <c r="H39" s="2">
        <f t="shared" ref="H39:O39" si="19">G39</f>
        <v>0</v>
      </c>
      <c r="I39" s="2">
        <f t="shared" si="19"/>
        <v>0</v>
      </c>
      <c r="J39" s="2">
        <f t="shared" si="19"/>
        <v>0</v>
      </c>
      <c r="K39" s="2">
        <f t="shared" si="19"/>
        <v>0</v>
      </c>
      <c r="L39" s="2">
        <f t="shared" si="19"/>
        <v>0</v>
      </c>
      <c r="M39" s="2">
        <f t="shared" si="19"/>
        <v>0</v>
      </c>
      <c r="N39" s="2">
        <f t="shared" si="19"/>
        <v>0</v>
      </c>
      <c r="O39" s="2">
        <f t="shared" si="19"/>
        <v>0</v>
      </c>
    </row>
    <row r="40" spans="1:15" x14ac:dyDescent="0.25">
      <c r="A40" s="742"/>
      <c r="B40" s="7" t="str">
        <f t="shared" si="18"/>
        <v>Building Shell</v>
      </c>
      <c r="C40" s="2">
        <v>0</v>
      </c>
      <c r="D40" s="2">
        <v>0</v>
      </c>
      <c r="E40" s="2">
        <v>0</v>
      </c>
      <c r="F40" s="2">
        <v>0</v>
      </c>
      <c r="G40" s="2">
        <f t="shared" ref="G40:O40" si="20">F40</f>
        <v>0</v>
      </c>
      <c r="H40" s="2">
        <f t="shared" si="20"/>
        <v>0</v>
      </c>
      <c r="I40" s="2">
        <f t="shared" si="20"/>
        <v>0</v>
      </c>
      <c r="J40" s="2">
        <f t="shared" si="20"/>
        <v>0</v>
      </c>
      <c r="K40" s="2">
        <f t="shared" si="20"/>
        <v>0</v>
      </c>
      <c r="L40" s="2">
        <f t="shared" si="20"/>
        <v>0</v>
      </c>
      <c r="M40" s="2">
        <f t="shared" si="20"/>
        <v>0</v>
      </c>
      <c r="N40" s="2">
        <f t="shared" si="20"/>
        <v>0</v>
      </c>
      <c r="O40" s="2">
        <f t="shared" si="20"/>
        <v>0</v>
      </c>
    </row>
    <row r="41" spans="1:15" x14ac:dyDescent="0.25">
      <c r="A41" s="742"/>
      <c r="B41" s="6" t="str">
        <f t="shared" si="18"/>
        <v>Cooking</v>
      </c>
      <c r="C41" s="2">
        <v>0</v>
      </c>
      <c r="D41" s="2">
        <v>0</v>
      </c>
      <c r="E41" s="2">
        <v>0</v>
      </c>
      <c r="F41" s="2">
        <v>0</v>
      </c>
      <c r="G41" s="2">
        <f t="shared" ref="G41:O41" si="21">F41</f>
        <v>0</v>
      </c>
      <c r="H41" s="2">
        <f t="shared" si="21"/>
        <v>0</v>
      </c>
      <c r="I41" s="2">
        <f t="shared" si="21"/>
        <v>0</v>
      </c>
      <c r="J41" s="2">
        <f t="shared" si="21"/>
        <v>0</v>
      </c>
      <c r="K41" s="2">
        <f t="shared" si="21"/>
        <v>0</v>
      </c>
      <c r="L41" s="2">
        <f t="shared" si="21"/>
        <v>0</v>
      </c>
      <c r="M41" s="2">
        <f t="shared" si="21"/>
        <v>0</v>
      </c>
      <c r="N41" s="2">
        <f t="shared" si="21"/>
        <v>0</v>
      </c>
      <c r="O41" s="2">
        <f t="shared" si="21"/>
        <v>0</v>
      </c>
    </row>
    <row r="42" spans="1:15" x14ac:dyDescent="0.25">
      <c r="A42" s="742"/>
      <c r="B42" s="6" t="str">
        <f t="shared" si="18"/>
        <v>Cooling</v>
      </c>
      <c r="C42" s="2">
        <v>0</v>
      </c>
      <c r="D42" s="2">
        <v>0</v>
      </c>
      <c r="E42" s="2">
        <v>0</v>
      </c>
      <c r="F42" s="2">
        <v>0</v>
      </c>
      <c r="G42" s="2">
        <f t="shared" ref="G42:O42" si="22">F42</f>
        <v>0</v>
      </c>
      <c r="H42" s="2">
        <f t="shared" si="22"/>
        <v>0</v>
      </c>
      <c r="I42" s="2">
        <f t="shared" si="22"/>
        <v>0</v>
      </c>
      <c r="J42" s="2">
        <f t="shared" si="22"/>
        <v>0</v>
      </c>
      <c r="K42" s="2">
        <f t="shared" si="22"/>
        <v>0</v>
      </c>
      <c r="L42" s="2">
        <f t="shared" si="22"/>
        <v>0</v>
      </c>
      <c r="M42" s="2">
        <f t="shared" si="22"/>
        <v>0</v>
      </c>
      <c r="N42" s="2">
        <f t="shared" si="22"/>
        <v>0</v>
      </c>
      <c r="O42" s="2">
        <f t="shared" si="22"/>
        <v>0</v>
      </c>
    </row>
    <row r="43" spans="1:15" x14ac:dyDescent="0.25">
      <c r="A43" s="742"/>
      <c r="B43" s="7" t="str">
        <f t="shared" si="18"/>
        <v>Ext Lighting</v>
      </c>
      <c r="C43" s="2">
        <v>0</v>
      </c>
      <c r="D43" s="2">
        <v>0</v>
      </c>
      <c r="E43" s="2">
        <v>0</v>
      </c>
      <c r="F43" s="2">
        <v>0</v>
      </c>
      <c r="G43" s="2">
        <f t="shared" ref="G43:O43" si="23">F43</f>
        <v>0</v>
      </c>
      <c r="H43" s="2">
        <f t="shared" si="23"/>
        <v>0</v>
      </c>
      <c r="I43" s="2">
        <f t="shared" si="23"/>
        <v>0</v>
      </c>
      <c r="J43" s="2">
        <f t="shared" si="23"/>
        <v>0</v>
      </c>
      <c r="K43" s="2">
        <f t="shared" si="23"/>
        <v>0</v>
      </c>
      <c r="L43" s="2">
        <f t="shared" si="23"/>
        <v>0</v>
      </c>
      <c r="M43" s="2">
        <f t="shared" si="23"/>
        <v>0</v>
      </c>
      <c r="N43" s="2">
        <f t="shared" si="23"/>
        <v>0</v>
      </c>
      <c r="O43" s="2">
        <f t="shared" si="23"/>
        <v>0</v>
      </c>
    </row>
    <row r="44" spans="1:15" x14ac:dyDescent="0.25">
      <c r="A44" s="742"/>
      <c r="B44" s="6" t="str">
        <f t="shared" si="18"/>
        <v>Heating</v>
      </c>
      <c r="C44" s="2">
        <v>0</v>
      </c>
      <c r="D44" s="2">
        <v>0</v>
      </c>
      <c r="E44" s="2">
        <v>0</v>
      </c>
      <c r="F44" s="2">
        <v>0</v>
      </c>
      <c r="G44" s="2">
        <f t="shared" ref="G44:O44" si="24">F44</f>
        <v>0</v>
      </c>
      <c r="H44" s="2">
        <f t="shared" si="24"/>
        <v>0</v>
      </c>
      <c r="I44" s="2">
        <f t="shared" si="24"/>
        <v>0</v>
      </c>
      <c r="J44" s="2">
        <f t="shared" si="24"/>
        <v>0</v>
      </c>
      <c r="K44" s="2">
        <f t="shared" si="24"/>
        <v>0</v>
      </c>
      <c r="L44" s="2">
        <f t="shared" si="24"/>
        <v>0</v>
      </c>
      <c r="M44" s="2">
        <f t="shared" si="24"/>
        <v>0</v>
      </c>
      <c r="N44" s="2">
        <f t="shared" si="24"/>
        <v>0</v>
      </c>
      <c r="O44" s="2">
        <f t="shared" si="24"/>
        <v>0</v>
      </c>
    </row>
    <row r="45" spans="1:15" x14ac:dyDescent="0.25">
      <c r="A45" s="742"/>
      <c r="B45" s="6" t="str">
        <f t="shared" si="18"/>
        <v>HVAC</v>
      </c>
      <c r="C45" s="2">
        <v>0</v>
      </c>
      <c r="D45" s="2">
        <v>0</v>
      </c>
      <c r="E45" s="2">
        <v>0</v>
      </c>
      <c r="F45" s="2">
        <v>0</v>
      </c>
      <c r="G45" s="2">
        <f t="shared" ref="G45:O45" si="25">F45</f>
        <v>0</v>
      </c>
      <c r="H45" s="2">
        <f t="shared" si="25"/>
        <v>0</v>
      </c>
      <c r="I45" s="2">
        <f t="shared" si="25"/>
        <v>0</v>
      </c>
      <c r="J45" s="2">
        <f t="shared" si="25"/>
        <v>0</v>
      </c>
      <c r="K45" s="2">
        <f t="shared" si="25"/>
        <v>0</v>
      </c>
      <c r="L45" s="2">
        <f t="shared" si="25"/>
        <v>0</v>
      </c>
      <c r="M45" s="2">
        <f t="shared" si="25"/>
        <v>0</v>
      </c>
      <c r="N45" s="2">
        <f t="shared" si="25"/>
        <v>0</v>
      </c>
      <c r="O45" s="2">
        <f t="shared" si="25"/>
        <v>0</v>
      </c>
    </row>
    <row r="46" spans="1:15" x14ac:dyDescent="0.25">
      <c r="A46" s="742"/>
      <c r="B46" s="6" t="str">
        <f t="shared" si="18"/>
        <v>Lighting</v>
      </c>
      <c r="C46" s="2">
        <v>0</v>
      </c>
      <c r="D46" s="2">
        <v>0</v>
      </c>
      <c r="E46" s="2">
        <v>0</v>
      </c>
      <c r="F46" s="2">
        <v>0</v>
      </c>
      <c r="G46" s="2">
        <f t="shared" ref="G46:O46" si="26">F46</f>
        <v>0</v>
      </c>
      <c r="H46" s="2">
        <f t="shared" si="26"/>
        <v>0</v>
      </c>
      <c r="I46" s="2">
        <f t="shared" si="26"/>
        <v>0</v>
      </c>
      <c r="J46" s="2">
        <f t="shared" si="26"/>
        <v>0</v>
      </c>
      <c r="K46" s="2">
        <f t="shared" si="26"/>
        <v>0</v>
      </c>
      <c r="L46" s="2">
        <f t="shared" si="26"/>
        <v>0</v>
      </c>
      <c r="M46" s="2">
        <f t="shared" si="26"/>
        <v>0</v>
      </c>
      <c r="N46" s="2">
        <f t="shared" si="26"/>
        <v>0</v>
      </c>
      <c r="O46" s="2">
        <f t="shared" si="26"/>
        <v>0</v>
      </c>
    </row>
    <row r="47" spans="1:15" x14ac:dyDescent="0.25">
      <c r="A47" s="742"/>
      <c r="B47" s="6" t="str">
        <f t="shared" si="18"/>
        <v>Miscellaneous</v>
      </c>
      <c r="C47" s="2">
        <v>0</v>
      </c>
      <c r="D47" s="2">
        <v>0</v>
      </c>
      <c r="E47" s="2">
        <v>0</v>
      </c>
      <c r="F47" s="2">
        <v>0</v>
      </c>
      <c r="G47" s="2">
        <f t="shared" ref="G47:O47" si="27">F47</f>
        <v>0</v>
      </c>
      <c r="H47" s="2">
        <f t="shared" si="27"/>
        <v>0</v>
      </c>
      <c r="I47" s="2">
        <f t="shared" si="27"/>
        <v>0</v>
      </c>
      <c r="J47" s="2">
        <f t="shared" si="27"/>
        <v>0</v>
      </c>
      <c r="K47" s="2">
        <f t="shared" si="27"/>
        <v>0</v>
      </c>
      <c r="L47" s="2">
        <f t="shared" si="27"/>
        <v>0</v>
      </c>
      <c r="M47" s="2">
        <f t="shared" si="27"/>
        <v>0</v>
      </c>
      <c r="N47" s="2">
        <f t="shared" si="27"/>
        <v>0</v>
      </c>
      <c r="O47" s="2">
        <f t="shared" si="27"/>
        <v>0</v>
      </c>
    </row>
    <row r="48" spans="1:15" ht="15" customHeight="1" x14ac:dyDescent="0.25">
      <c r="A48" s="742"/>
      <c r="B48" s="6" t="str">
        <f t="shared" si="18"/>
        <v>Motors</v>
      </c>
      <c r="C48" s="2">
        <v>0</v>
      </c>
      <c r="D48" s="2">
        <v>0</v>
      </c>
      <c r="E48" s="2">
        <v>0</v>
      </c>
      <c r="F48" s="2">
        <v>0</v>
      </c>
      <c r="G48" s="2">
        <f t="shared" ref="G48:O48" si="28">F48</f>
        <v>0</v>
      </c>
      <c r="H48" s="2">
        <f t="shared" si="28"/>
        <v>0</v>
      </c>
      <c r="I48" s="2">
        <f t="shared" si="28"/>
        <v>0</v>
      </c>
      <c r="J48" s="2">
        <f t="shared" si="28"/>
        <v>0</v>
      </c>
      <c r="K48" s="2">
        <f t="shared" si="28"/>
        <v>0</v>
      </c>
      <c r="L48" s="2">
        <f t="shared" si="28"/>
        <v>0</v>
      </c>
      <c r="M48" s="2">
        <f t="shared" si="28"/>
        <v>0</v>
      </c>
      <c r="N48" s="2">
        <f t="shared" si="28"/>
        <v>0</v>
      </c>
      <c r="O48" s="2">
        <f t="shared" si="28"/>
        <v>0</v>
      </c>
    </row>
    <row r="49" spans="1:16" x14ac:dyDescent="0.25">
      <c r="A49" s="742"/>
      <c r="B49" s="6" t="str">
        <f t="shared" si="18"/>
        <v>Process</v>
      </c>
      <c r="C49" s="2">
        <v>0</v>
      </c>
      <c r="D49" s="2">
        <v>0</v>
      </c>
      <c r="E49" s="2">
        <v>0</v>
      </c>
      <c r="F49" s="2">
        <v>0</v>
      </c>
      <c r="G49" s="2">
        <f t="shared" ref="G49:O49" si="29">F49</f>
        <v>0</v>
      </c>
      <c r="H49" s="2">
        <f t="shared" si="29"/>
        <v>0</v>
      </c>
      <c r="I49" s="2">
        <f t="shared" si="29"/>
        <v>0</v>
      </c>
      <c r="J49" s="2">
        <f t="shared" si="29"/>
        <v>0</v>
      </c>
      <c r="K49" s="2">
        <f t="shared" si="29"/>
        <v>0</v>
      </c>
      <c r="L49" s="2">
        <f t="shared" si="29"/>
        <v>0</v>
      </c>
      <c r="M49" s="2">
        <f t="shared" si="29"/>
        <v>0</v>
      </c>
      <c r="N49" s="2">
        <f t="shared" si="29"/>
        <v>0</v>
      </c>
      <c r="O49" s="2">
        <f t="shared" si="29"/>
        <v>0</v>
      </c>
    </row>
    <row r="50" spans="1:16" x14ac:dyDescent="0.25">
      <c r="A50" s="742"/>
      <c r="B50" s="6" t="str">
        <f t="shared" si="18"/>
        <v>Refrigeration</v>
      </c>
      <c r="C50" s="2">
        <v>0</v>
      </c>
      <c r="D50" s="2">
        <v>0</v>
      </c>
      <c r="E50" s="2">
        <v>0</v>
      </c>
      <c r="F50" s="2">
        <v>0</v>
      </c>
      <c r="G50" s="2">
        <f t="shared" ref="G50:O50" si="30">F50</f>
        <v>0</v>
      </c>
      <c r="H50" s="2">
        <f t="shared" si="30"/>
        <v>0</v>
      </c>
      <c r="I50" s="2">
        <f t="shared" si="30"/>
        <v>0</v>
      </c>
      <c r="J50" s="2">
        <f t="shared" si="30"/>
        <v>0</v>
      </c>
      <c r="K50" s="2">
        <f t="shared" si="30"/>
        <v>0</v>
      </c>
      <c r="L50" s="2">
        <f t="shared" si="30"/>
        <v>0</v>
      </c>
      <c r="M50" s="2">
        <f t="shared" si="30"/>
        <v>0</v>
      </c>
      <c r="N50" s="2">
        <f t="shared" si="30"/>
        <v>0</v>
      </c>
      <c r="O50" s="2">
        <f t="shared" si="30"/>
        <v>0</v>
      </c>
    </row>
    <row r="51" spans="1:16" x14ac:dyDescent="0.25">
      <c r="A51" s="742"/>
      <c r="B51" s="6" t="str">
        <f t="shared" si="18"/>
        <v>Water Heating</v>
      </c>
      <c r="C51" s="2">
        <v>0</v>
      </c>
      <c r="D51" s="2">
        <v>0</v>
      </c>
      <c r="E51" s="2">
        <v>0</v>
      </c>
      <c r="F51" s="2">
        <v>0</v>
      </c>
      <c r="G51" s="2">
        <f t="shared" ref="G51:O51" si="31">F51</f>
        <v>0</v>
      </c>
      <c r="H51" s="2">
        <f t="shared" si="31"/>
        <v>0</v>
      </c>
      <c r="I51" s="2">
        <f t="shared" si="31"/>
        <v>0</v>
      </c>
      <c r="J51" s="2">
        <f t="shared" si="31"/>
        <v>0</v>
      </c>
      <c r="K51" s="2">
        <f t="shared" si="31"/>
        <v>0</v>
      </c>
      <c r="L51" s="2">
        <f t="shared" si="31"/>
        <v>0</v>
      </c>
      <c r="M51" s="2">
        <f t="shared" si="31"/>
        <v>0</v>
      </c>
      <c r="N51" s="2">
        <f t="shared" si="31"/>
        <v>0</v>
      </c>
      <c r="O51" s="2">
        <f t="shared" si="31"/>
        <v>0</v>
      </c>
    </row>
    <row r="52" spans="1:16" ht="15" customHeight="1" x14ac:dyDescent="0.25">
      <c r="A52" s="742"/>
      <c r="B52" s="6" t="str">
        <f t="shared" si="18"/>
        <v xml:space="preserve"> 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6" ht="15" customHeight="1" thickBot="1" x14ac:dyDescent="0.3">
      <c r="A53" s="743"/>
      <c r="B53" s="133" t="str">
        <f t="shared" si="18"/>
        <v>Monthly kWh</v>
      </c>
      <c r="C53" s="154">
        <f>SUM(C39:C52)</f>
        <v>0</v>
      </c>
      <c r="D53" s="154">
        <f t="shared" ref="D53:O53" si="32">SUM(D39:D52)</f>
        <v>0</v>
      </c>
      <c r="E53" s="154">
        <f t="shared" si="32"/>
        <v>0</v>
      </c>
      <c r="F53" s="154">
        <f t="shared" si="32"/>
        <v>0</v>
      </c>
      <c r="G53" s="154">
        <f t="shared" si="32"/>
        <v>0</v>
      </c>
      <c r="H53" s="154">
        <f t="shared" si="32"/>
        <v>0</v>
      </c>
      <c r="I53" s="154">
        <f t="shared" si="32"/>
        <v>0</v>
      </c>
      <c r="J53" s="154">
        <f t="shared" si="32"/>
        <v>0</v>
      </c>
      <c r="K53" s="154">
        <f t="shared" si="32"/>
        <v>0</v>
      </c>
      <c r="L53" s="154">
        <f t="shared" si="32"/>
        <v>0</v>
      </c>
      <c r="M53" s="154">
        <f t="shared" si="32"/>
        <v>0</v>
      </c>
      <c r="N53" s="154">
        <f t="shared" si="32"/>
        <v>0</v>
      </c>
      <c r="O53" s="154">
        <f t="shared" si="32"/>
        <v>0</v>
      </c>
    </row>
    <row r="54" spans="1:16" x14ac:dyDescent="0.25">
      <c r="A54" s="301"/>
      <c r="B54" s="294"/>
      <c r="C54" s="295"/>
      <c r="D54" s="294"/>
      <c r="E54" s="295"/>
      <c r="F54" s="294"/>
      <c r="G54" s="294"/>
      <c r="H54" s="295"/>
      <c r="I54" s="294"/>
      <c r="J54" s="294"/>
      <c r="K54" s="295"/>
      <c r="L54" s="294"/>
      <c r="M54" s="294"/>
      <c r="N54" s="295"/>
      <c r="O54" s="294"/>
    </row>
    <row r="55" spans="1:16" ht="15.75" thickBot="1" x14ac:dyDescent="0.3">
      <c r="A55" s="291" t="s">
        <v>216</v>
      </c>
      <c r="B55" s="289"/>
      <c r="C55" s="289"/>
      <c r="D55" s="289"/>
      <c r="E55" s="289"/>
      <c r="F55" s="289"/>
      <c r="G55" s="289"/>
      <c r="H55" s="301"/>
      <c r="I55" s="301"/>
      <c r="J55" s="301"/>
      <c r="K55" s="301"/>
      <c r="L55" s="301"/>
      <c r="M55" s="301"/>
      <c r="N55" s="301"/>
      <c r="O55" s="301"/>
      <c r="P55" s="134"/>
    </row>
    <row r="56" spans="1:16" ht="16.350000000000001" customHeight="1" thickBot="1" x14ac:dyDescent="0.3">
      <c r="A56" s="750" t="s">
        <v>217</v>
      </c>
      <c r="B56" s="306" t="s">
        <v>10</v>
      </c>
      <c r="C56" s="100">
        <f>C$2</f>
        <v>46023</v>
      </c>
      <c r="D56" s="100">
        <f t="shared" ref="D56:O56" si="33">D$2</f>
        <v>46054</v>
      </c>
      <c r="E56" s="100">
        <f t="shared" si="33"/>
        <v>46082</v>
      </c>
      <c r="F56" s="100">
        <f t="shared" si="33"/>
        <v>46113</v>
      </c>
      <c r="G56" s="100">
        <f t="shared" si="33"/>
        <v>46143</v>
      </c>
      <c r="H56" s="100">
        <f t="shared" si="33"/>
        <v>46174</v>
      </c>
      <c r="I56" s="100">
        <f t="shared" si="33"/>
        <v>46204</v>
      </c>
      <c r="J56" s="100">
        <f t="shared" si="33"/>
        <v>46235</v>
      </c>
      <c r="K56" s="100">
        <f t="shared" si="33"/>
        <v>46266</v>
      </c>
      <c r="L56" s="100">
        <f t="shared" si="33"/>
        <v>46296</v>
      </c>
      <c r="M56" s="100">
        <f t="shared" si="33"/>
        <v>46327</v>
      </c>
      <c r="N56" s="100">
        <f t="shared" si="33"/>
        <v>46357</v>
      </c>
      <c r="O56" s="100">
        <f t="shared" si="33"/>
        <v>46388</v>
      </c>
    </row>
    <row r="57" spans="1:16" ht="15" customHeight="1" x14ac:dyDescent="0.25">
      <c r="A57" s="751"/>
      <c r="B57" s="305" t="str">
        <f t="shared" ref="B57:B71" si="34">B39</f>
        <v>Air Comp</v>
      </c>
      <c r="C57" s="2">
        <f>(C3*0.5)-C39</f>
        <v>0</v>
      </c>
      <c r="D57" s="2">
        <f>(D3*0.5)+C21-D39</f>
        <v>0</v>
      </c>
      <c r="E57" s="2">
        <f t="shared" ref="E57:O57" si="35">(E3*0.5)+D21-E39</f>
        <v>0</v>
      </c>
      <c r="F57" s="2">
        <f t="shared" si="35"/>
        <v>0</v>
      </c>
      <c r="G57" s="2">
        <f t="shared" si="35"/>
        <v>127645.85663092844</v>
      </c>
      <c r="H57" s="2">
        <f t="shared" si="35"/>
        <v>677769.5318511778</v>
      </c>
      <c r="I57" s="2">
        <f t="shared" si="35"/>
        <v>1100247.3504404987</v>
      </c>
      <c r="J57" s="2">
        <f t="shared" si="35"/>
        <v>1100247.3504404987</v>
      </c>
      <c r="K57" s="2">
        <f t="shared" si="35"/>
        <v>1100247.3504404987</v>
      </c>
      <c r="L57" s="2">
        <f t="shared" si="35"/>
        <v>1100247.3504404987</v>
      </c>
      <c r="M57" s="2">
        <f t="shared" si="35"/>
        <v>1122076.7161584413</v>
      </c>
      <c r="N57" s="2">
        <f t="shared" si="35"/>
        <v>1415247.7116785466</v>
      </c>
      <c r="O57" s="2">
        <f t="shared" si="35"/>
        <v>1686589.3414807091</v>
      </c>
    </row>
    <row r="58" spans="1:16" x14ac:dyDescent="0.25">
      <c r="A58" s="751"/>
      <c r="B58" s="7" t="str">
        <f t="shared" si="34"/>
        <v>Building Shell</v>
      </c>
      <c r="C58" s="2">
        <f t="shared" ref="C58:C69" si="36">(C4*0.5)-C40</f>
        <v>0</v>
      </c>
      <c r="D58" s="2">
        <f t="shared" ref="D58:O58" si="37">(D4*0.5)+C22-D40</f>
        <v>0</v>
      </c>
      <c r="E58" s="2">
        <f t="shared" si="37"/>
        <v>0</v>
      </c>
      <c r="F58" s="2">
        <f t="shared" si="37"/>
        <v>0</v>
      </c>
      <c r="G58" s="2">
        <f t="shared" si="37"/>
        <v>0</v>
      </c>
      <c r="H58" s="2">
        <f t="shared" si="37"/>
        <v>0</v>
      </c>
      <c r="I58" s="2">
        <f t="shared" si="37"/>
        <v>0</v>
      </c>
      <c r="J58" s="2">
        <f t="shared" si="37"/>
        <v>0</v>
      </c>
      <c r="K58" s="2">
        <f t="shared" si="37"/>
        <v>0</v>
      </c>
      <c r="L58" s="2">
        <f t="shared" si="37"/>
        <v>0</v>
      </c>
      <c r="M58" s="2">
        <f t="shared" si="37"/>
        <v>0</v>
      </c>
      <c r="N58" s="2">
        <f t="shared" si="37"/>
        <v>0</v>
      </c>
      <c r="O58" s="2">
        <f t="shared" si="37"/>
        <v>0</v>
      </c>
    </row>
    <row r="59" spans="1:16" x14ac:dyDescent="0.25">
      <c r="A59" s="751"/>
      <c r="B59" s="6" t="str">
        <f t="shared" si="34"/>
        <v>Cooking</v>
      </c>
      <c r="C59" s="2">
        <f t="shared" si="36"/>
        <v>0</v>
      </c>
      <c r="D59" s="2">
        <f t="shared" ref="D59:O59" si="38">(D5*0.5)+C23-D41</f>
        <v>0</v>
      </c>
      <c r="E59" s="2">
        <f t="shared" si="38"/>
        <v>0</v>
      </c>
      <c r="F59" s="2">
        <f t="shared" si="38"/>
        <v>0</v>
      </c>
      <c r="G59" s="2">
        <f t="shared" si="38"/>
        <v>0</v>
      </c>
      <c r="H59" s="2">
        <f t="shared" si="38"/>
        <v>0</v>
      </c>
      <c r="I59" s="2">
        <f t="shared" si="38"/>
        <v>0</v>
      </c>
      <c r="J59" s="2">
        <f t="shared" si="38"/>
        <v>0</v>
      </c>
      <c r="K59" s="2">
        <f t="shared" si="38"/>
        <v>0</v>
      </c>
      <c r="L59" s="2">
        <f t="shared" si="38"/>
        <v>0</v>
      </c>
      <c r="M59" s="2">
        <f t="shared" si="38"/>
        <v>0</v>
      </c>
      <c r="N59" s="2">
        <f t="shared" si="38"/>
        <v>0</v>
      </c>
      <c r="O59" s="2">
        <f t="shared" si="38"/>
        <v>0</v>
      </c>
    </row>
    <row r="60" spans="1:16" x14ac:dyDescent="0.25">
      <c r="A60" s="751"/>
      <c r="B60" s="6" t="str">
        <f t="shared" si="34"/>
        <v>Cooling</v>
      </c>
      <c r="C60" s="2">
        <f t="shared" si="36"/>
        <v>0</v>
      </c>
      <c r="D60" s="2">
        <f t="shared" ref="D60:O60" si="39">(D6*0.5)+C24-D42</f>
        <v>0</v>
      </c>
      <c r="E60" s="2">
        <f t="shared" si="39"/>
        <v>98577.804938004905</v>
      </c>
      <c r="F60" s="2">
        <f t="shared" si="39"/>
        <v>197155.60987600981</v>
      </c>
      <c r="G60" s="2">
        <f t="shared" si="39"/>
        <v>200411.55441616278</v>
      </c>
      <c r="H60" s="2">
        <f t="shared" si="39"/>
        <v>250381.67217591425</v>
      </c>
      <c r="I60" s="2">
        <f t="shared" si="39"/>
        <v>403068.47379552259</v>
      </c>
      <c r="J60" s="2">
        <f t="shared" si="39"/>
        <v>509041.10219553241</v>
      </c>
      <c r="K60" s="2">
        <f t="shared" si="39"/>
        <v>509041.10219553241</v>
      </c>
      <c r="L60" s="2">
        <f t="shared" si="39"/>
        <v>804733.51181728835</v>
      </c>
      <c r="M60" s="2">
        <f t="shared" si="39"/>
        <v>1122258.8300799783</v>
      </c>
      <c r="N60" s="2">
        <f t="shared" si="39"/>
        <v>1415477.4074800976</v>
      </c>
      <c r="O60" s="2">
        <f t="shared" si="39"/>
        <v>1686863.0762392832</v>
      </c>
    </row>
    <row r="61" spans="1:16" x14ac:dyDescent="0.25">
      <c r="A61" s="751"/>
      <c r="B61" s="7" t="str">
        <f t="shared" si="34"/>
        <v>Ext Lighting</v>
      </c>
      <c r="C61" s="2">
        <f t="shared" si="36"/>
        <v>0</v>
      </c>
      <c r="D61" s="2">
        <f t="shared" ref="D61:O61" si="40">(D7*0.5)+C25-D43</f>
        <v>0</v>
      </c>
      <c r="E61" s="2">
        <f t="shared" si="40"/>
        <v>0</v>
      </c>
      <c r="F61" s="2">
        <f t="shared" si="40"/>
        <v>0</v>
      </c>
      <c r="G61" s="2">
        <f t="shared" si="40"/>
        <v>0</v>
      </c>
      <c r="H61" s="2">
        <f t="shared" si="40"/>
        <v>0</v>
      </c>
      <c r="I61" s="2">
        <f t="shared" si="40"/>
        <v>0</v>
      </c>
      <c r="J61" s="2">
        <f t="shared" si="40"/>
        <v>0</v>
      </c>
      <c r="K61" s="2">
        <f t="shared" si="40"/>
        <v>0</v>
      </c>
      <c r="L61" s="2">
        <f t="shared" si="40"/>
        <v>0</v>
      </c>
      <c r="M61" s="2">
        <f t="shared" si="40"/>
        <v>0</v>
      </c>
      <c r="N61" s="2">
        <f t="shared" si="40"/>
        <v>0</v>
      </c>
      <c r="O61" s="2">
        <f t="shared" si="40"/>
        <v>0</v>
      </c>
    </row>
    <row r="62" spans="1:16" x14ac:dyDescent="0.25">
      <c r="A62" s="751"/>
      <c r="B62" s="6" t="str">
        <f t="shared" si="34"/>
        <v>Heating</v>
      </c>
      <c r="C62" s="2">
        <f t="shared" si="36"/>
        <v>0</v>
      </c>
      <c r="D62" s="2">
        <f t="shared" ref="D62:O62" si="41">(D8*0.5)+C26-D44</f>
        <v>0</v>
      </c>
      <c r="E62" s="2">
        <f t="shared" si="41"/>
        <v>0</v>
      </c>
      <c r="F62" s="2">
        <f t="shared" si="41"/>
        <v>0</v>
      </c>
      <c r="G62" s="2">
        <f t="shared" si="41"/>
        <v>0</v>
      </c>
      <c r="H62" s="2">
        <f t="shared" si="41"/>
        <v>0</v>
      </c>
      <c r="I62" s="2">
        <f t="shared" si="41"/>
        <v>0</v>
      </c>
      <c r="J62" s="2">
        <f t="shared" si="41"/>
        <v>0</v>
      </c>
      <c r="K62" s="2">
        <f t="shared" si="41"/>
        <v>0</v>
      </c>
      <c r="L62" s="2">
        <f t="shared" si="41"/>
        <v>0</v>
      </c>
      <c r="M62" s="2">
        <f t="shared" si="41"/>
        <v>0</v>
      </c>
      <c r="N62" s="2">
        <f t="shared" si="41"/>
        <v>0</v>
      </c>
      <c r="O62" s="2">
        <f t="shared" si="41"/>
        <v>0</v>
      </c>
    </row>
    <row r="63" spans="1:16" x14ac:dyDescent="0.25">
      <c r="A63" s="751"/>
      <c r="B63" s="6" t="str">
        <f t="shared" si="34"/>
        <v>HVAC</v>
      </c>
      <c r="C63" s="2">
        <f t="shared" si="36"/>
        <v>0</v>
      </c>
      <c r="D63" s="2">
        <f t="shared" ref="D63:O63" si="42">(D9*0.5)+C27-D45</f>
        <v>0</v>
      </c>
      <c r="E63" s="2">
        <f t="shared" si="42"/>
        <v>0</v>
      </c>
      <c r="F63" s="2">
        <f t="shared" si="42"/>
        <v>0</v>
      </c>
      <c r="G63" s="2">
        <f t="shared" si="42"/>
        <v>0</v>
      </c>
      <c r="H63" s="2">
        <f t="shared" si="42"/>
        <v>17601.809464072878</v>
      </c>
      <c r="I63" s="2">
        <f t="shared" si="42"/>
        <v>1817331.6024307893</v>
      </c>
      <c r="J63" s="2">
        <f t="shared" si="42"/>
        <v>3599459.5859334324</v>
      </c>
      <c r="K63" s="2">
        <f t="shared" si="42"/>
        <v>3633637.4136810424</v>
      </c>
      <c r="L63" s="2">
        <f t="shared" si="42"/>
        <v>3699155.7744215894</v>
      </c>
      <c r="M63" s="2">
        <f t="shared" si="42"/>
        <v>3804510.9080144581</v>
      </c>
      <c r="N63" s="2">
        <f t="shared" si="42"/>
        <v>4798535.8568506688</v>
      </c>
      <c r="O63" s="2">
        <f t="shared" si="42"/>
        <v>5718546.2050869484</v>
      </c>
    </row>
    <row r="64" spans="1:16" x14ac:dyDescent="0.25">
      <c r="A64" s="751"/>
      <c r="B64" s="6" t="str">
        <f t="shared" si="34"/>
        <v>Lighting</v>
      </c>
      <c r="C64" s="2">
        <f t="shared" si="36"/>
        <v>0</v>
      </c>
      <c r="D64" s="2">
        <f t="shared" ref="D64:O64" si="43">(D10*0.5)+C28-D46</f>
        <v>0</v>
      </c>
      <c r="E64" s="2">
        <f t="shared" si="43"/>
        <v>0</v>
      </c>
      <c r="F64" s="2">
        <f t="shared" si="43"/>
        <v>0</v>
      </c>
      <c r="G64" s="2">
        <f t="shared" si="43"/>
        <v>0</v>
      </c>
      <c r="H64" s="2">
        <f t="shared" si="43"/>
        <v>0</v>
      </c>
      <c r="I64" s="2">
        <f t="shared" si="43"/>
        <v>0</v>
      </c>
      <c r="J64" s="2">
        <f t="shared" si="43"/>
        <v>0</v>
      </c>
      <c r="K64" s="2">
        <f t="shared" si="43"/>
        <v>0</v>
      </c>
      <c r="L64" s="2">
        <f t="shared" si="43"/>
        <v>0</v>
      </c>
      <c r="M64" s="2">
        <f t="shared" si="43"/>
        <v>0</v>
      </c>
      <c r="N64" s="2">
        <f t="shared" si="43"/>
        <v>0</v>
      </c>
      <c r="O64" s="2">
        <f t="shared" si="43"/>
        <v>0</v>
      </c>
    </row>
    <row r="65" spans="1:23" x14ac:dyDescent="0.25">
      <c r="A65" s="751"/>
      <c r="B65" s="6" t="str">
        <f t="shared" si="34"/>
        <v>Miscellaneous</v>
      </c>
      <c r="C65" s="2">
        <f t="shared" si="36"/>
        <v>0</v>
      </c>
      <c r="D65" s="2">
        <f t="shared" ref="D65:O65" si="44">(D11*0.5)+C29-D47</f>
        <v>0</v>
      </c>
      <c r="E65" s="2">
        <f t="shared" si="44"/>
        <v>0</v>
      </c>
      <c r="F65" s="2">
        <f t="shared" si="44"/>
        <v>0</v>
      </c>
      <c r="G65" s="2">
        <f t="shared" si="44"/>
        <v>0</v>
      </c>
      <c r="H65" s="2">
        <f t="shared" si="44"/>
        <v>0</v>
      </c>
      <c r="I65" s="2">
        <f t="shared" si="44"/>
        <v>0</v>
      </c>
      <c r="J65" s="2">
        <f t="shared" si="44"/>
        <v>0</v>
      </c>
      <c r="K65" s="2">
        <f t="shared" si="44"/>
        <v>0</v>
      </c>
      <c r="L65" s="2">
        <f t="shared" si="44"/>
        <v>0</v>
      </c>
      <c r="M65" s="2">
        <f t="shared" si="44"/>
        <v>0</v>
      </c>
      <c r="N65" s="2">
        <f t="shared" si="44"/>
        <v>0</v>
      </c>
      <c r="O65" s="2">
        <f t="shared" si="44"/>
        <v>0</v>
      </c>
    </row>
    <row r="66" spans="1:23" ht="15" customHeight="1" x14ac:dyDescent="0.25">
      <c r="A66" s="751"/>
      <c r="B66" s="6" t="str">
        <f t="shared" si="34"/>
        <v>Motors</v>
      </c>
      <c r="C66" s="2">
        <f t="shared" si="36"/>
        <v>0</v>
      </c>
      <c r="D66" s="2">
        <f t="shared" ref="D66:O66" si="45">(D12*0.5)+C30-D48</f>
        <v>0</v>
      </c>
      <c r="E66" s="2">
        <f t="shared" si="45"/>
        <v>0</v>
      </c>
      <c r="F66" s="2">
        <f t="shared" si="45"/>
        <v>0</v>
      </c>
      <c r="G66" s="2">
        <f t="shared" si="45"/>
        <v>0</v>
      </c>
      <c r="H66" s="2">
        <f t="shared" si="45"/>
        <v>0</v>
      </c>
      <c r="I66" s="2">
        <f t="shared" si="45"/>
        <v>26529.036643228803</v>
      </c>
      <c r="J66" s="2">
        <f t="shared" si="45"/>
        <v>53058.073286457606</v>
      </c>
      <c r="K66" s="2">
        <f t="shared" si="45"/>
        <v>53058.073286457606</v>
      </c>
      <c r="L66" s="2">
        <f t="shared" si="45"/>
        <v>53058.073286457606</v>
      </c>
      <c r="M66" s="2">
        <f t="shared" si="45"/>
        <v>54110.767560700369</v>
      </c>
      <c r="N66" s="2">
        <f t="shared" si="45"/>
        <v>68248.57771724544</v>
      </c>
      <c r="O66" s="2">
        <f t="shared" si="45"/>
        <v>81333.693599547725</v>
      </c>
    </row>
    <row r="67" spans="1:23" x14ac:dyDescent="0.25">
      <c r="A67" s="751"/>
      <c r="B67" s="6" t="str">
        <f t="shared" si="34"/>
        <v>Process</v>
      </c>
      <c r="C67" s="2">
        <f t="shared" si="36"/>
        <v>0</v>
      </c>
      <c r="D67" s="2">
        <f t="shared" ref="D67:O67" si="46">(D13*0.5)+C31-D49</f>
        <v>0</v>
      </c>
      <c r="E67" s="2">
        <f t="shared" si="46"/>
        <v>0</v>
      </c>
      <c r="F67" s="2">
        <f t="shared" si="46"/>
        <v>0</v>
      </c>
      <c r="G67" s="2">
        <f t="shared" si="46"/>
        <v>0</v>
      </c>
      <c r="H67" s="2">
        <f t="shared" si="46"/>
        <v>0</v>
      </c>
      <c r="I67" s="2">
        <f t="shared" si="46"/>
        <v>0</v>
      </c>
      <c r="J67" s="2">
        <f t="shared" si="46"/>
        <v>0</v>
      </c>
      <c r="K67" s="2">
        <f t="shared" si="46"/>
        <v>0</v>
      </c>
      <c r="L67" s="2">
        <f t="shared" si="46"/>
        <v>0</v>
      </c>
      <c r="M67" s="2">
        <f t="shared" si="46"/>
        <v>0</v>
      </c>
      <c r="N67" s="2">
        <f t="shared" si="46"/>
        <v>0</v>
      </c>
      <c r="O67" s="2">
        <f t="shared" si="46"/>
        <v>0</v>
      </c>
    </row>
    <row r="68" spans="1:23" x14ac:dyDescent="0.25">
      <c r="A68" s="751"/>
      <c r="B68" s="6" t="str">
        <f t="shared" si="34"/>
        <v>Refrigeration</v>
      </c>
      <c r="C68" s="2">
        <f t="shared" si="36"/>
        <v>0</v>
      </c>
      <c r="D68" s="2">
        <f t="shared" ref="D68:O68" si="47">(D14*0.5)+C32-D50</f>
        <v>0</v>
      </c>
      <c r="E68" s="2">
        <f t="shared" si="47"/>
        <v>369104.93124616757</v>
      </c>
      <c r="F68" s="2">
        <f t="shared" si="47"/>
        <v>738209.86249233515</v>
      </c>
      <c r="G68" s="2">
        <f t="shared" si="47"/>
        <v>738209.86249233515</v>
      </c>
      <c r="H68" s="2">
        <f t="shared" si="47"/>
        <v>738209.86249233515</v>
      </c>
      <c r="I68" s="2">
        <f t="shared" si="47"/>
        <v>738209.86249233515</v>
      </c>
      <c r="J68" s="2">
        <f t="shared" si="47"/>
        <v>738209.86249233515</v>
      </c>
      <c r="K68" s="2">
        <f t="shared" si="47"/>
        <v>738209.86249233515</v>
      </c>
      <c r="L68" s="2">
        <f t="shared" si="47"/>
        <v>738209.86249233515</v>
      </c>
      <c r="M68" s="2">
        <f t="shared" si="47"/>
        <v>752856.25365018309</v>
      </c>
      <c r="N68" s="2">
        <f t="shared" si="47"/>
        <v>949559.04071255645</v>
      </c>
      <c r="O68" s="2">
        <f t="shared" si="47"/>
        <v>1131615.436617082</v>
      </c>
    </row>
    <row r="69" spans="1:23" x14ac:dyDescent="0.25">
      <c r="A69" s="751"/>
      <c r="B69" s="6" t="str">
        <f t="shared" si="34"/>
        <v>Water Heating</v>
      </c>
      <c r="C69" s="2">
        <f t="shared" si="36"/>
        <v>0</v>
      </c>
      <c r="D69" s="2">
        <f t="shared" ref="D69:O69" si="48">(D15*0.5)+C33-D51</f>
        <v>0</v>
      </c>
      <c r="E69" s="2">
        <f t="shared" si="48"/>
        <v>0</v>
      </c>
      <c r="F69" s="2">
        <f t="shared" si="48"/>
        <v>0</v>
      </c>
      <c r="G69" s="2">
        <f t="shared" si="48"/>
        <v>0</v>
      </c>
      <c r="H69" s="2">
        <f t="shared" si="48"/>
        <v>0</v>
      </c>
      <c r="I69" s="2">
        <f t="shared" si="48"/>
        <v>0</v>
      </c>
      <c r="J69" s="2">
        <f t="shared" si="48"/>
        <v>0</v>
      </c>
      <c r="K69" s="2">
        <f t="shared" si="48"/>
        <v>0</v>
      </c>
      <c r="L69" s="2">
        <f t="shared" si="48"/>
        <v>0</v>
      </c>
      <c r="M69" s="2">
        <f t="shared" si="48"/>
        <v>0</v>
      </c>
      <c r="N69" s="2">
        <f t="shared" si="48"/>
        <v>0</v>
      </c>
      <c r="O69" s="2">
        <f t="shared" si="48"/>
        <v>0</v>
      </c>
    </row>
    <row r="70" spans="1:23" ht="15" customHeight="1" x14ac:dyDescent="0.25">
      <c r="A70" s="751"/>
      <c r="B70" s="6" t="str">
        <f t="shared" si="34"/>
        <v xml:space="preserve"> 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23" ht="15" customHeight="1" thickBot="1" x14ac:dyDescent="0.3">
      <c r="A71" s="752"/>
      <c r="B71" s="133" t="str">
        <f t="shared" si="34"/>
        <v>Monthly kWh</v>
      </c>
      <c r="C71" s="154">
        <f>SUM(C57:C70)</f>
        <v>0</v>
      </c>
      <c r="D71" s="154">
        <f t="shared" ref="D71:O71" si="49">SUM(D57:D70)</f>
        <v>0</v>
      </c>
      <c r="E71" s="154">
        <f t="shared" si="49"/>
        <v>467682.73618417245</v>
      </c>
      <c r="F71" s="154">
        <f t="shared" si="49"/>
        <v>935365.4723683449</v>
      </c>
      <c r="G71" s="154">
        <f t="shared" si="49"/>
        <v>1066267.2735394263</v>
      </c>
      <c r="H71" s="154">
        <f t="shared" si="49"/>
        <v>1683962.8759835002</v>
      </c>
      <c r="I71" s="154">
        <f t="shared" si="49"/>
        <v>4085386.3258023746</v>
      </c>
      <c r="J71" s="154">
        <f t="shared" si="49"/>
        <v>6000015.9743482564</v>
      </c>
      <c r="K71" s="154">
        <f t="shared" si="49"/>
        <v>6034193.8020958658</v>
      </c>
      <c r="L71" s="154">
        <f t="shared" si="49"/>
        <v>6395404.5724581694</v>
      </c>
      <c r="M71" s="154">
        <f t="shared" si="49"/>
        <v>6855813.475463761</v>
      </c>
      <c r="N71" s="154">
        <f t="shared" si="49"/>
        <v>8647068.5944391154</v>
      </c>
      <c r="O71" s="154">
        <f t="shared" si="49"/>
        <v>10304947.75302357</v>
      </c>
    </row>
    <row r="72" spans="1:23" x14ac:dyDescent="0.25">
      <c r="A72" s="301"/>
      <c r="B72" s="294"/>
      <c r="C72" s="295"/>
      <c r="D72" s="294"/>
      <c r="E72" s="295"/>
      <c r="F72" s="294"/>
      <c r="G72" s="294"/>
      <c r="H72" s="295"/>
      <c r="I72" s="294"/>
      <c r="J72" s="294"/>
      <c r="K72" s="295"/>
      <c r="L72" s="294"/>
      <c r="M72" s="294"/>
      <c r="N72" s="295"/>
      <c r="O72" s="294"/>
    </row>
    <row r="73" spans="1:23" ht="15.75" thickBot="1" x14ac:dyDescent="0.3">
      <c r="B73" s="304"/>
      <c r="C73" s="301"/>
      <c r="D73" s="301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134"/>
    </row>
    <row r="74" spans="1:23" ht="16.350000000000001" customHeight="1" thickBot="1" x14ac:dyDescent="0.3">
      <c r="A74" s="747" t="s">
        <v>12</v>
      </c>
      <c r="B74" s="306" t="s">
        <v>12</v>
      </c>
      <c r="C74" s="100">
        <f>C$2</f>
        <v>46023</v>
      </c>
      <c r="D74" s="100">
        <f t="shared" ref="D74:O74" si="50">D$2</f>
        <v>46054</v>
      </c>
      <c r="E74" s="100">
        <f t="shared" si="50"/>
        <v>46082</v>
      </c>
      <c r="F74" s="100">
        <f t="shared" si="50"/>
        <v>46113</v>
      </c>
      <c r="G74" s="100">
        <f t="shared" si="50"/>
        <v>46143</v>
      </c>
      <c r="H74" s="100">
        <f t="shared" si="50"/>
        <v>46174</v>
      </c>
      <c r="I74" s="100">
        <f t="shared" si="50"/>
        <v>46204</v>
      </c>
      <c r="J74" s="100">
        <f t="shared" si="50"/>
        <v>46235</v>
      </c>
      <c r="K74" s="100">
        <f t="shared" si="50"/>
        <v>46266</v>
      </c>
      <c r="L74" s="100">
        <f t="shared" si="50"/>
        <v>46296</v>
      </c>
      <c r="M74" s="100">
        <f t="shared" si="50"/>
        <v>46327</v>
      </c>
      <c r="N74" s="100">
        <f t="shared" si="50"/>
        <v>46357</v>
      </c>
      <c r="O74" s="100">
        <f t="shared" si="50"/>
        <v>46388</v>
      </c>
      <c r="Q74" s="135" t="s">
        <v>226</v>
      </c>
    </row>
    <row r="75" spans="1:23" ht="15.75" customHeight="1" x14ac:dyDescent="0.25">
      <c r="A75" s="748"/>
      <c r="B75" s="310" t="str">
        <f t="shared" ref="B75:B87" si="51">B110</f>
        <v>Air Comp</v>
      </c>
      <c r="C75" s="473">
        <v>8.5109000000000004E-2</v>
      </c>
      <c r="D75" s="473">
        <v>7.7715000000000006E-2</v>
      </c>
      <c r="E75" s="473">
        <v>8.6136000000000004E-2</v>
      </c>
      <c r="F75" s="473">
        <v>7.9796000000000006E-2</v>
      </c>
      <c r="G75" s="473">
        <v>8.5334999999999994E-2</v>
      </c>
      <c r="H75" s="473">
        <v>8.1994999999999998E-2</v>
      </c>
      <c r="I75" s="473">
        <v>8.4098999999999993E-2</v>
      </c>
      <c r="J75" s="473">
        <v>8.4198999999999996E-2</v>
      </c>
      <c r="K75" s="473">
        <v>8.2512000000000002E-2</v>
      </c>
      <c r="L75" s="473">
        <v>8.5277000000000006E-2</v>
      </c>
      <c r="M75" s="473">
        <v>8.2588999999999996E-2</v>
      </c>
      <c r="N75" s="473">
        <v>8.5237999999999994E-2</v>
      </c>
      <c r="O75" s="197">
        <f>'2M - SGS'!O75</f>
        <v>8.5109000000000004E-2</v>
      </c>
      <c r="Q75" s="342">
        <f t="shared" ref="Q75:Q87" si="52">SUM(C75:N75)</f>
        <v>1.0000000000000002</v>
      </c>
      <c r="R75" s="342"/>
      <c r="S75" s="342"/>
      <c r="T75" s="342"/>
      <c r="U75" s="342"/>
      <c r="V75" s="342"/>
      <c r="W75" s="342"/>
    </row>
    <row r="76" spans="1:23" ht="15.75" x14ac:dyDescent="0.25">
      <c r="A76" s="748"/>
      <c r="B76" s="8" t="str">
        <f t="shared" si="51"/>
        <v>Building Shell</v>
      </c>
      <c r="C76" s="473">
        <v>0.107824</v>
      </c>
      <c r="D76" s="473">
        <v>9.1051999999999994E-2</v>
      </c>
      <c r="E76" s="473">
        <v>7.1135000000000004E-2</v>
      </c>
      <c r="F76" s="473">
        <v>4.1179E-2</v>
      </c>
      <c r="G76" s="473">
        <v>4.4423999999999998E-2</v>
      </c>
      <c r="H76" s="473">
        <v>0.106128</v>
      </c>
      <c r="I76" s="473">
        <v>0.14288100000000001</v>
      </c>
      <c r="J76" s="473">
        <v>0.133494</v>
      </c>
      <c r="K76" s="473">
        <v>5.781E-2</v>
      </c>
      <c r="L76" s="473">
        <v>3.8018000000000003E-2</v>
      </c>
      <c r="M76" s="473">
        <v>6.2103999999999999E-2</v>
      </c>
      <c r="N76" s="473">
        <v>0.103951</v>
      </c>
      <c r="O76" s="197">
        <f>'2M - SGS'!O76</f>
        <v>0.107824</v>
      </c>
      <c r="Q76" s="342">
        <f t="shared" si="52"/>
        <v>1</v>
      </c>
      <c r="R76" s="342"/>
      <c r="S76" s="342"/>
      <c r="T76" s="342"/>
      <c r="U76" s="342"/>
      <c r="V76" s="342"/>
      <c r="W76" s="342"/>
    </row>
    <row r="77" spans="1:23" ht="15.75" x14ac:dyDescent="0.25">
      <c r="A77" s="748"/>
      <c r="B77" s="8" t="str">
        <f t="shared" si="51"/>
        <v>Cooking</v>
      </c>
      <c r="C77" s="473">
        <v>8.6096000000000006E-2</v>
      </c>
      <c r="D77" s="473">
        <v>7.8608999999999998E-2</v>
      </c>
      <c r="E77" s="473">
        <v>8.1547999999999995E-2</v>
      </c>
      <c r="F77" s="473">
        <v>7.2947999999999999E-2</v>
      </c>
      <c r="G77" s="473">
        <v>8.6277000000000006E-2</v>
      </c>
      <c r="H77" s="473">
        <v>8.3294000000000007E-2</v>
      </c>
      <c r="I77" s="473">
        <v>8.5859000000000005E-2</v>
      </c>
      <c r="J77" s="473">
        <v>8.5885000000000003E-2</v>
      </c>
      <c r="K77" s="473">
        <v>8.3474999999999994E-2</v>
      </c>
      <c r="L77" s="473">
        <v>8.6262000000000005E-2</v>
      </c>
      <c r="M77" s="473">
        <v>8.3496000000000001E-2</v>
      </c>
      <c r="N77" s="473">
        <v>8.6250999999999994E-2</v>
      </c>
      <c r="O77" s="197">
        <f>'2M - SGS'!O77</f>
        <v>8.6096000000000006E-2</v>
      </c>
      <c r="Q77" s="342">
        <f t="shared" si="52"/>
        <v>0.99999999999999989</v>
      </c>
      <c r="R77" s="342"/>
      <c r="S77" s="342"/>
      <c r="T77" s="342"/>
      <c r="U77" s="342"/>
      <c r="V77" s="342"/>
      <c r="W77" s="342"/>
    </row>
    <row r="78" spans="1:23" ht="15.75" x14ac:dyDescent="0.25">
      <c r="A78" s="748"/>
      <c r="B78" s="8" t="str">
        <f t="shared" si="51"/>
        <v>Cooling</v>
      </c>
      <c r="C78" s="473">
        <v>6.0000000000000002E-6</v>
      </c>
      <c r="D78" s="473">
        <v>2.4699999999999999E-4</v>
      </c>
      <c r="E78" s="473">
        <v>7.2360000000000002E-3</v>
      </c>
      <c r="F78" s="473">
        <v>2.1690999999999998E-2</v>
      </c>
      <c r="G78" s="473">
        <v>6.2979999999999994E-2</v>
      </c>
      <c r="H78" s="473">
        <v>0.21317</v>
      </c>
      <c r="I78" s="473">
        <v>0.29002899999999998</v>
      </c>
      <c r="J78" s="473">
        <v>0.270206</v>
      </c>
      <c r="K78" s="473">
        <v>0.108695</v>
      </c>
      <c r="L78" s="473">
        <v>1.9643000000000001E-2</v>
      </c>
      <c r="M78" s="473">
        <v>6.0299999999999998E-3</v>
      </c>
      <c r="N78" s="473">
        <v>6.7000000000000002E-5</v>
      </c>
      <c r="O78" s="197">
        <f>'2M - SGS'!O78</f>
        <v>6.0000000000000002E-6</v>
      </c>
      <c r="Q78" s="342">
        <f t="shared" si="52"/>
        <v>0.99999999999999989</v>
      </c>
      <c r="R78" s="342"/>
      <c r="S78" s="342"/>
      <c r="T78" s="342"/>
      <c r="U78" s="342"/>
      <c r="V78" s="342"/>
      <c r="W78" s="342"/>
    </row>
    <row r="79" spans="1:23" ht="15.75" x14ac:dyDescent="0.25">
      <c r="A79" s="748"/>
      <c r="B79" s="8" t="str">
        <f t="shared" si="51"/>
        <v>Ext Lighting</v>
      </c>
      <c r="C79" s="473">
        <v>0.106265</v>
      </c>
      <c r="D79" s="473">
        <v>8.2161999999999999E-2</v>
      </c>
      <c r="E79" s="473">
        <v>7.0887000000000006E-2</v>
      </c>
      <c r="F79" s="473">
        <v>6.8145999999999998E-2</v>
      </c>
      <c r="G79" s="473">
        <v>8.1852999999999995E-2</v>
      </c>
      <c r="H79" s="473">
        <v>6.7163E-2</v>
      </c>
      <c r="I79" s="473">
        <v>8.6751999999999996E-2</v>
      </c>
      <c r="J79" s="473">
        <v>6.9401000000000004E-2</v>
      </c>
      <c r="K79" s="473">
        <v>8.2907999999999996E-2</v>
      </c>
      <c r="L79" s="473">
        <v>0.100507</v>
      </c>
      <c r="M79" s="473">
        <v>8.7251999999999996E-2</v>
      </c>
      <c r="N79" s="473">
        <v>9.6703999999999998E-2</v>
      </c>
      <c r="O79" s="197">
        <f>'2M - SGS'!O79</f>
        <v>0.106265</v>
      </c>
      <c r="Q79" s="342">
        <f t="shared" si="52"/>
        <v>1</v>
      </c>
      <c r="R79" s="342"/>
      <c r="S79" s="342"/>
      <c r="T79" s="342"/>
      <c r="U79" s="342"/>
      <c r="V79" s="342"/>
      <c r="W79" s="342"/>
    </row>
    <row r="80" spans="1:23" ht="15.75" x14ac:dyDescent="0.25">
      <c r="A80" s="748"/>
      <c r="B80" s="8" t="str">
        <f t="shared" si="51"/>
        <v>Heating</v>
      </c>
      <c r="C80" s="473">
        <v>0.210397</v>
      </c>
      <c r="D80" s="473">
        <v>0.17743600000000001</v>
      </c>
      <c r="E80" s="473">
        <v>0.13192400000000001</v>
      </c>
      <c r="F80" s="473">
        <v>5.9718E-2</v>
      </c>
      <c r="G80" s="473">
        <v>2.6769000000000001E-2</v>
      </c>
      <c r="H80" s="473">
        <v>4.2950000000000002E-3</v>
      </c>
      <c r="I80" s="473">
        <v>2.895E-3</v>
      </c>
      <c r="J80" s="473">
        <v>3.4320000000000002E-3</v>
      </c>
      <c r="K80" s="473">
        <v>9.4020000000000006E-3</v>
      </c>
      <c r="L80" s="473">
        <v>5.5496999999999998E-2</v>
      </c>
      <c r="M80" s="473">
        <v>0.115452</v>
      </c>
      <c r="N80" s="473">
        <v>0.20278299999999999</v>
      </c>
      <c r="O80" s="197">
        <f>'2M - SGS'!O80</f>
        <v>0.210397</v>
      </c>
      <c r="Q80" s="342">
        <f t="shared" si="52"/>
        <v>1.0000000000000002</v>
      </c>
      <c r="R80" s="342"/>
      <c r="S80" s="342"/>
      <c r="T80" s="342"/>
      <c r="U80" s="342"/>
      <c r="V80" s="342"/>
      <c r="W80" s="342"/>
    </row>
    <row r="81" spans="1:23" ht="15.75" x14ac:dyDescent="0.25">
      <c r="A81" s="748"/>
      <c r="B81" s="8" t="str">
        <f t="shared" si="51"/>
        <v>HVAC</v>
      </c>
      <c r="C81" s="473">
        <v>0.107824</v>
      </c>
      <c r="D81" s="473">
        <v>9.1051999999999994E-2</v>
      </c>
      <c r="E81" s="473">
        <v>7.1135000000000004E-2</v>
      </c>
      <c r="F81" s="473">
        <v>4.1179E-2</v>
      </c>
      <c r="G81" s="473">
        <v>4.4423999999999998E-2</v>
      </c>
      <c r="H81" s="473">
        <v>0.106128</v>
      </c>
      <c r="I81" s="473">
        <v>0.14288100000000001</v>
      </c>
      <c r="J81" s="473">
        <v>0.133494</v>
      </c>
      <c r="K81" s="473">
        <v>5.781E-2</v>
      </c>
      <c r="L81" s="473">
        <v>3.8018000000000003E-2</v>
      </c>
      <c r="M81" s="473">
        <v>6.2103999999999999E-2</v>
      </c>
      <c r="N81" s="473">
        <v>0.103951</v>
      </c>
      <c r="O81" s="197">
        <f>'2M - SGS'!O81</f>
        <v>0.107824</v>
      </c>
      <c r="Q81" s="342">
        <f t="shared" si="52"/>
        <v>1</v>
      </c>
      <c r="R81" s="342"/>
      <c r="S81" s="342"/>
      <c r="T81" s="342"/>
      <c r="U81" s="342"/>
      <c r="V81" s="342"/>
      <c r="W81" s="342"/>
    </row>
    <row r="82" spans="1:23" ht="15.75" x14ac:dyDescent="0.25">
      <c r="A82" s="748"/>
      <c r="B82" s="8" t="str">
        <f t="shared" si="51"/>
        <v>Lighting</v>
      </c>
      <c r="C82" s="473">
        <v>9.3563999999999994E-2</v>
      </c>
      <c r="D82" s="473">
        <v>7.2162000000000004E-2</v>
      </c>
      <c r="E82" s="473">
        <v>7.8372999999999998E-2</v>
      </c>
      <c r="F82" s="473">
        <v>7.6534000000000005E-2</v>
      </c>
      <c r="G82" s="473">
        <v>9.4246999999999997E-2</v>
      </c>
      <c r="H82" s="473">
        <v>7.5599E-2</v>
      </c>
      <c r="I82" s="473">
        <v>9.6199999999999994E-2</v>
      </c>
      <c r="J82" s="473">
        <v>7.7077999999999994E-2</v>
      </c>
      <c r="K82" s="473">
        <v>8.1374000000000002E-2</v>
      </c>
      <c r="L82" s="473">
        <v>9.4072000000000003E-2</v>
      </c>
      <c r="M82" s="473">
        <v>7.6706999999999997E-2</v>
      </c>
      <c r="N82" s="473">
        <v>8.4089999999999998E-2</v>
      </c>
      <c r="O82" s="197">
        <f>'2M - SGS'!O82</f>
        <v>9.3563999999999994E-2</v>
      </c>
      <c r="Q82" s="342">
        <f t="shared" si="52"/>
        <v>1</v>
      </c>
      <c r="R82" s="342"/>
      <c r="S82" s="342"/>
      <c r="T82" s="342"/>
      <c r="U82" s="342"/>
      <c r="V82" s="342"/>
      <c r="W82" s="342"/>
    </row>
    <row r="83" spans="1:23" ht="15.75" x14ac:dyDescent="0.25">
      <c r="A83" s="748"/>
      <c r="B83" s="8" t="str">
        <f t="shared" si="51"/>
        <v>Miscellaneous</v>
      </c>
      <c r="C83" s="473">
        <v>8.5109000000000004E-2</v>
      </c>
      <c r="D83" s="473">
        <v>7.7715000000000006E-2</v>
      </c>
      <c r="E83" s="473">
        <v>8.6136000000000004E-2</v>
      </c>
      <c r="F83" s="473">
        <v>7.9796000000000006E-2</v>
      </c>
      <c r="G83" s="473">
        <v>8.5334999999999994E-2</v>
      </c>
      <c r="H83" s="473">
        <v>8.1994999999999998E-2</v>
      </c>
      <c r="I83" s="473">
        <v>8.4098999999999993E-2</v>
      </c>
      <c r="J83" s="473">
        <v>8.4198999999999996E-2</v>
      </c>
      <c r="K83" s="473">
        <v>8.2512000000000002E-2</v>
      </c>
      <c r="L83" s="473">
        <v>8.5277000000000006E-2</v>
      </c>
      <c r="M83" s="473">
        <v>8.2588999999999996E-2</v>
      </c>
      <c r="N83" s="473">
        <v>8.5237999999999994E-2</v>
      </c>
      <c r="O83" s="197">
        <f>'2M - SGS'!O83</f>
        <v>8.5109000000000004E-2</v>
      </c>
      <c r="Q83" s="342">
        <f t="shared" si="52"/>
        <v>1.0000000000000002</v>
      </c>
      <c r="R83" s="342"/>
      <c r="S83" s="342"/>
      <c r="T83" s="342"/>
      <c r="U83" s="342"/>
      <c r="V83" s="342"/>
      <c r="W83" s="342"/>
    </row>
    <row r="84" spans="1:23" ht="15.75" x14ac:dyDescent="0.25">
      <c r="A84" s="748"/>
      <c r="B84" s="8" t="str">
        <f t="shared" si="51"/>
        <v>Motors</v>
      </c>
      <c r="C84" s="473">
        <v>8.5109000000000004E-2</v>
      </c>
      <c r="D84" s="473">
        <v>7.7715000000000006E-2</v>
      </c>
      <c r="E84" s="473">
        <v>8.6136000000000004E-2</v>
      </c>
      <c r="F84" s="473">
        <v>7.9796000000000006E-2</v>
      </c>
      <c r="G84" s="473">
        <v>8.5334999999999994E-2</v>
      </c>
      <c r="H84" s="473">
        <v>8.1994999999999998E-2</v>
      </c>
      <c r="I84" s="473">
        <v>8.4098999999999993E-2</v>
      </c>
      <c r="J84" s="473">
        <v>8.4198999999999996E-2</v>
      </c>
      <c r="K84" s="473">
        <v>8.2512000000000002E-2</v>
      </c>
      <c r="L84" s="473">
        <v>8.5277000000000006E-2</v>
      </c>
      <c r="M84" s="473">
        <v>8.2588999999999996E-2</v>
      </c>
      <c r="N84" s="473">
        <v>8.5237999999999994E-2</v>
      </c>
      <c r="O84" s="197">
        <f>'2M - SGS'!O84</f>
        <v>8.5109000000000004E-2</v>
      </c>
      <c r="Q84" s="342">
        <f t="shared" si="52"/>
        <v>1.0000000000000002</v>
      </c>
      <c r="R84" s="342"/>
      <c r="S84" s="342"/>
      <c r="T84" s="342"/>
      <c r="U84" s="342"/>
      <c r="V84" s="342"/>
      <c r="W84" s="342"/>
    </row>
    <row r="85" spans="1:23" ht="15.75" x14ac:dyDescent="0.25">
      <c r="A85" s="748"/>
      <c r="B85" s="8" t="str">
        <f t="shared" si="51"/>
        <v>Process</v>
      </c>
      <c r="C85" s="473">
        <v>8.5109000000000004E-2</v>
      </c>
      <c r="D85" s="473">
        <v>7.7715000000000006E-2</v>
      </c>
      <c r="E85" s="473">
        <v>8.6136000000000004E-2</v>
      </c>
      <c r="F85" s="473">
        <v>7.9796000000000006E-2</v>
      </c>
      <c r="G85" s="473">
        <v>8.5334999999999994E-2</v>
      </c>
      <c r="H85" s="473">
        <v>8.1994999999999998E-2</v>
      </c>
      <c r="I85" s="473">
        <v>8.4098999999999993E-2</v>
      </c>
      <c r="J85" s="473">
        <v>8.4198999999999996E-2</v>
      </c>
      <c r="K85" s="473">
        <v>8.2512000000000002E-2</v>
      </c>
      <c r="L85" s="473">
        <v>8.5277000000000006E-2</v>
      </c>
      <c r="M85" s="473">
        <v>8.2588999999999996E-2</v>
      </c>
      <c r="N85" s="473">
        <v>8.5237999999999994E-2</v>
      </c>
      <c r="O85" s="197">
        <f>'2M - SGS'!O85</f>
        <v>8.5109000000000004E-2</v>
      </c>
      <c r="Q85" s="342">
        <f t="shared" si="52"/>
        <v>1.0000000000000002</v>
      </c>
      <c r="R85" s="342"/>
      <c r="S85" s="342"/>
      <c r="T85" s="342"/>
      <c r="U85" s="342"/>
      <c r="V85" s="342"/>
      <c r="W85" s="342"/>
    </row>
    <row r="86" spans="1:23" ht="15.75" x14ac:dyDescent="0.25">
      <c r="A86" s="748"/>
      <c r="B86" s="8" t="str">
        <f t="shared" si="51"/>
        <v>Refrigeration</v>
      </c>
      <c r="C86" s="473">
        <v>8.3486000000000005E-2</v>
      </c>
      <c r="D86" s="473">
        <v>7.6158000000000003E-2</v>
      </c>
      <c r="E86" s="473">
        <v>8.3346000000000003E-2</v>
      </c>
      <c r="F86" s="473">
        <v>8.0782999999999994E-2</v>
      </c>
      <c r="G86" s="473">
        <v>8.5133E-2</v>
      </c>
      <c r="H86" s="473">
        <v>8.4294999999999995E-2</v>
      </c>
      <c r="I86" s="473">
        <v>8.7456999999999993E-2</v>
      </c>
      <c r="J86" s="473">
        <v>8.7230000000000002E-2</v>
      </c>
      <c r="K86" s="473">
        <v>8.3319000000000004E-2</v>
      </c>
      <c r="L86" s="473">
        <v>8.4562999999999999E-2</v>
      </c>
      <c r="M86" s="473">
        <v>8.1112000000000004E-2</v>
      </c>
      <c r="N86" s="473">
        <v>8.3117999999999997E-2</v>
      </c>
      <c r="O86" s="197">
        <f>'2M - SGS'!O86</f>
        <v>8.3486000000000005E-2</v>
      </c>
      <c r="Q86" s="342">
        <f t="shared" si="52"/>
        <v>1</v>
      </c>
      <c r="R86" s="342"/>
      <c r="S86" s="342"/>
      <c r="T86" s="342"/>
      <c r="U86" s="342"/>
      <c r="V86" s="342"/>
      <c r="W86" s="342"/>
    </row>
    <row r="87" spans="1:23" ht="16.5" thickBot="1" x14ac:dyDescent="0.3">
      <c r="A87" s="749"/>
      <c r="B87" s="9" t="str">
        <f t="shared" si="51"/>
        <v>Water Heating</v>
      </c>
      <c r="C87" s="474">
        <v>0.108255</v>
      </c>
      <c r="D87" s="474">
        <v>9.1078000000000006E-2</v>
      </c>
      <c r="E87" s="474">
        <v>8.5239999999999996E-2</v>
      </c>
      <c r="F87" s="474">
        <v>7.2980000000000003E-2</v>
      </c>
      <c r="G87" s="474">
        <v>7.9849000000000003E-2</v>
      </c>
      <c r="H87" s="474">
        <v>7.2720999999999994E-2</v>
      </c>
      <c r="I87" s="474">
        <v>7.4929999999999997E-2</v>
      </c>
      <c r="J87" s="474">
        <v>7.5861999999999999E-2</v>
      </c>
      <c r="K87" s="474">
        <v>7.5733999999999996E-2</v>
      </c>
      <c r="L87" s="474">
        <v>8.2808000000000007E-2</v>
      </c>
      <c r="M87" s="474">
        <v>8.6345000000000005E-2</v>
      </c>
      <c r="N87" s="474">
        <v>9.4198000000000004E-2</v>
      </c>
      <c r="O87" s="198">
        <f>'2M - SGS'!O87</f>
        <v>0.108255</v>
      </c>
      <c r="Q87" s="342">
        <f t="shared" si="52"/>
        <v>1</v>
      </c>
      <c r="R87" s="342"/>
      <c r="S87" s="342"/>
      <c r="T87" s="342"/>
      <c r="U87" s="342"/>
      <c r="V87" s="342"/>
      <c r="W87" s="342"/>
    </row>
    <row r="88" spans="1:23" x14ac:dyDescent="0.25">
      <c r="B88" s="475" t="s">
        <v>229</v>
      </c>
      <c r="Q88" s="135" t="s">
        <v>227</v>
      </c>
    </row>
    <row r="89" spans="1:23" ht="15.75" thickBot="1" x14ac:dyDescent="0.3">
      <c r="Q89" s="135"/>
    </row>
    <row r="90" spans="1:23" ht="15" customHeight="1" thickBot="1" x14ac:dyDescent="0.3">
      <c r="A90" s="762" t="s">
        <v>26</v>
      </c>
      <c r="B90" s="313" t="s">
        <v>30</v>
      </c>
      <c r="C90" s="100">
        <f>C$2</f>
        <v>46023</v>
      </c>
      <c r="D90" s="100">
        <f t="shared" ref="D90:O90" si="53">D$2</f>
        <v>46054</v>
      </c>
      <c r="E90" s="100">
        <f t="shared" si="53"/>
        <v>46082</v>
      </c>
      <c r="F90" s="100">
        <f t="shared" si="53"/>
        <v>46113</v>
      </c>
      <c r="G90" s="100">
        <f t="shared" si="53"/>
        <v>46143</v>
      </c>
      <c r="H90" s="100">
        <f t="shared" si="53"/>
        <v>46174</v>
      </c>
      <c r="I90" s="100">
        <f t="shared" si="53"/>
        <v>46204</v>
      </c>
      <c r="J90" s="100">
        <f t="shared" si="53"/>
        <v>46235</v>
      </c>
      <c r="K90" s="100">
        <f t="shared" si="53"/>
        <v>46266</v>
      </c>
      <c r="L90" s="100">
        <f t="shared" si="53"/>
        <v>46296</v>
      </c>
      <c r="M90" s="100">
        <f t="shared" si="53"/>
        <v>46327</v>
      </c>
      <c r="N90" s="100">
        <f t="shared" si="53"/>
        <v>46357</v>
      </c>
      <c r="O90" s="100">
        <f t="shared" si="53"/>
        <v>46388</v>
      </c>
    </row>
    <row r="91" spans="1:23" ht="15.75" customHeight="1" x14ac:dyDescent="0.25">
      <c r="A91" s="763"/>
      <c r="B91" s="305" t="str">
        <f t="shared" ref="B91:B103" si="54">B75</f>
        <v>Air Comp</v>
      </c>
      <c r="C91" s="623">
        <v>4.5504000000000003E-2</v>
      </c>
      <c r="D91" s="623">
        <v>4.6175000000000001E-2</v>
      </c>
      <c r="E91" s="623">
        <v>4.7510999999999998E-2</v>
      </c>
      <c r="F91" s="623">
        <v>4.8266000000000003E-2</v>
      </c>
      <c r="G91" s="623">
        <v>5.0146000000000003E-2</v>
      </c>
      <c r="H91" s="623">
        <v>9.1775999999999996E-2</v>
      </c>
      <c r="I91" s="623">
        <v>8.8924000000000003E-2</v>
      </c>
      <c r="J91" s="623">
        <v>9.0119000000000005E-2</v>
      </c>
      <c r="K91" s="623">
        <v>8.9261999999999994E-2</v>
      </c>
      <c r="L91" s="623">
        <v>4.8958000000000002E-2</v>
      </c>
      <c r="M91" s="623">
        <v>4.9664E-2</v>
      </c>
      <c r="N91" s="623">
        <v>4.5769999999999998E-2</v>
      </c>
      <c r="O91" s="623">
        <f>C91</f>
        <v>4.5504000000000003E-2</v>
      </c>
      <c r="Q91" s="135"/>
    </row>
    <row r="92" spans="1:23" x14ac:dyDescent="0.25">
      <c r="A92" s="763"/>
      <c r="B92" s="6" t="str">
        <f t="shared" si="54"/>
        <v>Building Shell</v>
      </c>
      <c r="C92" s="623">
        <v>5.3165999999999998E-2</v>
      </c>
      <c r="D92" s="623">
        <v>5.2478999999999998E-2</v>
      </c>
      <c r="E92" s="623">
        <v>5.4157999999999998E-2</v>
      </c>
      <c r="F92" s="623">
        <v>5.1117999999999997E-2</v>
      </c>
      <c r="G92" s="623">
        <v>5.9484000000000002E-2</v>
      </c>
      <c r="H92" s="623">
        <v>0.120381</v>
      </c>
      <c r="I92" s="623">
        <v>0.11025500000000001</v>
      </c>
      <c r="J92" s="623">
        <v>0.115824</v>
      </c>
      <c r="K92" s="623">
        <v>0.120159</v>
      </c>
      <c r="L92" s="623">
        <v>5.5509000000000003E-2</v>
      </c>
      <c r="M92" s="623">
        <v>5.3158999999999998E-2</v>
      </c>
      <c r="N92" s="623">
        <v>5.1805999999999998E-2</v>
      </c>
      <c r="O92" s="623">
        <f t="shared" ref="O92:O103" si="55">C92</f>
        <v>5.3165999999999998E-2</v>
      </c>
      <c r="Q92" s="135"/>
    </row>
    <row r="93" spans="1:23" x14ac:dyDescent="0.25">
      <c r="A93" s="763"/>
      <c r="B93" s="6" t="str">
        <f t="shared" si="54"/>
        <v>Cooking</v>
      </c>
      <c r="C93" s="623">
        <v>4.6351999999999997E-2</v>
      </c>
      <c r="D93" s="623">
        <v>4.7388E-2</v>
      </c>
      <c r="E93" s="623">
        <v>5.0922000000000002E-2</v>
      </c>
      <c r="F93" s="623">
        <v>5.2740000000000002E-2</v>
      </c>
      <c r="G93" s="623">
        <v>5.3603999999999999E-2</v>
      </c>
      <c r="H93" s="623">
        <v>0.10058400000000001</v>
      </c>
      <c r="I93" s="623">
        <v>9.6225000000000005E-2</v>
      </c>
      <c r="J93" s="623">
        <v>9.8633999999999999E-2</v>
      </c>
      <c r="K93" s="623">
        <v>9.6726999999999994E-2</v>
      </c>
      <c r="L93" s="623">
        <v>5.2224E-2</v>
      </c>
      <c r="M93" s="623">
        <v>5.3099E-2</v>
      </c>
      <c r="N93" s="623">
        <v>4.7057000000000002E-2</v>
      </c>
      <c r="O93" s="623">
        <f t="shared" si="55"/>
        <v>4.6351999999999997E-2</v>
      </c>
      <c r="Q93" s="135"/>
    </row>
    <row r="94" spans="1:23" x14ac:dyDescent="0.25">
      <c r="A94" s="763"/>
      <c r="B94" s="6" t="str">
        <f t="shared" si="54"/>
        <v>Cooling</v>
      </c>
      <c r="C94" s="623">
        <v>4.3242000000000003E-2</v>
      </c>
      <c r="D94" s="623">
        <v>4.3921000000000002E-2</v>
      </c>
      <c r="E94" s="623">
        <v>4.5185000000000003E-2</v>
      </c>
      <c r="F94" s="623">
        <v>5.7828999999999998E-2</v>
      </c>
      <c r="G94" s="623">
        <v>6.9942000000000004E-2</v>
      </c>
      <c r="H94" s="623">
        <v>0.121847</v>
      </c>
      <c r="I94" s="623">
        <v>0.11090800000000001</v>
      </c>
      <c r="J94" s="623">
        <v>0.116701</v>
      </c>
      <c r="K94" s="623">
        <v>0.12651799999999999</v>
      </c>
      <c r="L94" s="623">
        <v>6.2914999999999999E-2</v>
      </c>
      <c r="M94" s="623">
        <v>5.0502999999999999E-2</v>
      </c>
      <c r="N94" s="623">
        <v>4.5546000000000003E-2</v>
      </c>
      <c r="O94" s="623">
        <f t="shared" si="55"/>
        <v>4.3242000000000003E-2</v>
      </c>
    </row>
    <row r="95" spans="1:23" x14ac:dyDescent="0.25">
      <c r="A95" s="763"/>
      <c r="B95" s="6" t="str">
        <f t="shared" si="54"/>
        <v>Ext Lighting</v>
      </c>
      <c r="C95" s="623">
        <v>3.2620000000000003E-2</v>
      </c>
      <c r="D95" s="623">
        <v>3.1168000000000001E-2</v>
      </c>
      <c r="E95" s="623">
        <v>3.2108999999999999E-2</v>
      </c>
      <c r="F95" s="623">
        <v>3.3001999999999997E-2</v>
      </c>
      <c r="G95" s="623">
        <v>3.2203000000000002E-2</v>
      </c>
      <c r="H95" s="623">
        <v>5.1388999999999997E-2</v>
      </c>
      <c r="I95" s="623">
        <v>5.0473999999999998E-2</v>
      </c>
      <c r="J95" s="623">
        <v>5.1123000000000002E-2</v>
      </c>
      <c r="K95" s="623">
        <v>5.1249000000000003E-2</v>
      </c>
      <c r="L95" s="623">
        <v>3.1897000000000002E-2</v>
      </c>
      <c r="M95" s="623">
        <v>3.1947000000000003E-2</v>
      </c>
      <c r="N95" s="623">
        <v>3.1501000000000001E-2</v>
      </c>
      <c r="O95" s="623">
        <f t="shared" si="55"/>
        <v>3.2620000000000003E-2</v>
      </c>
    </row>
    <row r="96" spans="1:23" x14ac:dyDescent="0.25">
      <c r="A96" s="763"/>
      <c r="B96" s="6" t="str">
        <f t="shared" si="54"/>
        <v>Heating</v>
      </c>
      <c r="C96" s="623">
        <v>5.0491000000000001E-2</v>
      </c>
      <c r="D96" s="623">
        <v>4.9575000000000001E-2</v>
      </c>
      <c r="E96" s="623">
        <v>5.1875999999999999E-2</v>
      </c>
      <c r="F96" s="623">
        <v>5.0056999999999997E-2</v>
      </c>
      <c r="G96" s="623">
        <v>4.938E-2</v>
      </c>
      <c r="H96" s="623">
        <v>5.0605999999999998E-2</v>
      </c>
      <c r="I96" s="623">
        <v>4.9686000000000001E-2</v>
      </c>
      <c r="J96" s="623">
        <v>5.0367000000000002E-2</v>
      </c>
      <c r="K96" s="623">
        <v>9.3019000000000004E-2</v>
      </c>
      <c r="L96" s="623">
        <v>4.9519000000000001E-2</v>
      </c>
      <c r="M96" s="623">
        <v>4.8910000000000002E-2</v>
      </c>
      <c r="N96" s="623">
        <v>4.8503999999999999E-2</v>
      </c>
      <c r="O96" s="623">
        <f t="shared" si="55"/>
        <v>5.0491000000000001E-2</v>
      </c>
    </row>
    <row r="97" spans="1:15" x14ac:dyDescent="0.25">
      <c r="A97" s="763"/>
      <c r="B97" s="6" t="str">
        <f t="shared" si="54"/>
        <v>HVAC</v>
      </c>
      <c r="C97" s="623">
        <v>5.3165999999999998E-2</v>
      </c>
      <c r="D97" s="623">
        <v>5.2478999999999998E-2</v>
      </c>
      <c r="E97" s="623">
        <v>5.4157999999999998E-2</v>
      </c>
      <c r="F97" s="623">
        <v>5.1117999999999997E-2</v>
      </c>
      <c r="G97" s="623">
        <v>5.9484000000000002E-2</v>
      </c>
      <c r="H97" s="623">
        <v>0.120381</v>
      </c>
      <c r="I97" s="623">
        <v>0.11025500000000001</v>
      </c>
      <c r="J97" s="623">
        <v>0.115824</v>
      </c>
      <c r="K97" s="623">
        <v>0.120159</v>
      </c>
      <c r="L97" s="623">
        <v>5.5509000000000003E-2</v>
      </c>
      <c r="M97" s="623">
        <v>5.3158999999999998E-2</v>
      </c>
      <c r="N97" s="623">
        <v>5.1805999999999998E-2</v>
      </c>
      <c r="O97" s="623">
        <f t="shared" si="55"/>
        <v>5.3165999999999998E-2</v>
      </c>
    </row>
    <row r="98" spans="1:15" x14ac:dyDescent="0.25">
      <c r="A98" s="763"/>
      <c r="B98" s="6" t="str">
        <f t="shared" si="54"/>
        <v>Lighting</v>
      </c>
      <c r="C98" s="623">
        <v>4.8335000000000003E-2</v>
      </c>
      <c r="D98" s="623">
        <v>4.8652000000000001E-2</v>
      </c>
      <c r="E98" s="623">
        <v>5.0395000000000002E-2</v>
      </c>
      <c r="F98" s="623">
        <v>5.2442000000000003E-2</v>
      </c>
      <c r="G98" s="623">
        <v>5.4066000000000003E-2</v>
      </c>
      <c r="H98" s="623">
        <v>9.8854999999999998E-2</v>
      </c>
      <c r="I98" s="623">
        <v>9.4635999999999998E-2</v>
      </c>
      <c r="J98" s="623">
        <v>9.6814999999999998E-2</v>
      </c>
      <c r="K98" s="623">
        <v>9.2677999999999996E-2</v>
      </c>
      <c r="L98" s="623">
        <v>5.2706999999999997E-2</v>
      </c>
      <c r="M98" s="623">
        <v>5.2904E-2</v>
      </c>
      <c r="N98" s="623">
        <v>4.7689000000000002E-2</v>
      </c>
      <c r="O98" s="623">
        <f t="shared" si="55"/>
        <v>4.8335000000000003E-2</v>
      </c>
    </row>
    <row r="99" spans="1:15" x14ac:dyDescent="0.25">
      <c r="A99" s="763"/>
      <c r="B99" s="6" t="str">
        <f t="shared" si="54"/>
        <v>Miscellaneous</v>
      </c>
      <c r="C99" s="623">
        <v>4.5504000000000003E-2</v>
      </c>
      <c r="D99" s="623">
        <v>4.6175000000000001E-2</v>
      </c>
      <c r="E99" s="623">
        <v>4.7510999999999998E-2</v>
      </c>
      <c r="F99" s="623">
        <v>4.8266000000000003E-2</v>
      </c>
      <c r="G99" s="623">
        <v>5.0146000000000003E-2</v>
      </c>
      <c r="H99" s="623">
        <v>9.1775999999999996E-2</v>
      </c>
      <c r="I99" s="623">
        <v>8.8924000000000003E-2</v>
      </c>
      <c r="J99" s="623">
        <v>9.0119000000000005E-2</v>
      </c>
      <c r="K99" s="623">
        <v>8.9261999999999994E-2</v>
      </c>
      <c r="L99" s="623">
        <v>4.8958000000000002E-2</v>
      </c>
      <c r="M99" s="623">
        <v>4.9664E-2</v>
      </c>
      <c r="N99" s="623">
        <v>4.5769999999999998E-2</v>
      </c>
      <c r="O99" s="623">
        <f t="shared" si="55"/>
        <v>4.5504000000000003E-2</v>
      </c>
    </row>
    <row r="100" spans="1:15" x14ac:dyDescent="0.25">
      <c r="A100" s="763"/>
      <c r="B100" s="6" t="str">
        <f t="shared" si="54"/>
        <v>Motors</v>
      </c>
      <c r="C100" s="623">
        <v>4.5504000000000003E-2</v>
      </c>
      <c r="D100" s="623">
        <v>4.6175000000000001E-2</v>
      </c>
      <c r="E100" s="623">
        <v>4.7510999999999998E-2</v>
      </c>
      <c r="F100" s="623">
        <v>4.8266000000000003E-2</v>
      </c>
      <c r="G100" s="623">
        <v>5.0146000000000003E-2</v>
      </c>
      <c r="H100" s="623">
        <v>9.1775999999999996E-2</v>
      </c>
      <c r="I100" s="623">
        <v>8.8924000000000003E-2</v>
      </c>
      <c r="J100" s="623">
        <v>9.0119000000000005E-2</v>
      </c>
      <c r="K100" s="623">
        <v>8.9261999999999994E-2</v>
      </c>
      <c r="L100" s="623">
        <v>4.8958000000000002E-2</v>
      </c>
      <c r="M100" s="623">
        <v>4.9664E-2</v>
      </c>
      <c r="N100" s="623">
        <v>4.5769999999999998E-2</v>
      </c>
      <c r="O100" s="623">
        <f t="shared" si="55"/>
        <v>4.5504000000000003E-2</v>
      </c>
    </row>
    <row r="101" spans="1:15" x14ac:dyDescent="0.25">
      <c r="A101" s="763"/>
      <c r="B101" s="6" t="str">
        <f t="shared" si="54"/>
        <v>Process</v>
      </c>
      <c r="C101" s="623">
        <v>4.5504000000000003E-2</v>
      </c>
      <c r="D101" s="623">
        <v>4.6175000000000001E-2</v>
      </c>
      <c r="E101" s="623">
        <v>4.7510999999999998E-2</v>
      </c>
      <c r="F101" s="623">
        <v>4.8266000000000003E-2</v>
      </c>
      <c r="G101" s="623">
        <v>5.0146000000000003E-2</v>
      </c>
      <c r="H101" s="623">
        <v>9.1775999999999996E-2</v>
      </c>
      <c r="I101" s="623">
        <v>8.8924000000000003E-2</v>
      </c>
      <c r="J101" s="623">
        <v>9.0119000000000005E-2</v>
      </c>
      <c r="K101" s="623">
        <v>8.9261999999999994E-2</v>
      </c>
      <c r="L101" s="623">
        <v>4.8958000000000002E-2</v>
      </c>
      <c r="M101" s="623">
        <v>4.9664E-2</v>
      </c>
      <c r="N101" s="623">
        <v>4.5769999999999998E-2</v>
      </c>
      <c r="O101" s="623">
        <f t="shared" si="55"/>
        <v>4.5504000000000003E-2</v>
      </c>
    </row>
    <row r="102" spans="1:15" x14ac:dyDescent="0.25">
      <c r="A102" s="763"/>
      <c r="B102" s="6" t="str">
        <f t="shared" si="54"/>
        <v>Refrigeration</v>
      </c>
      <c r="C102" s="623">
        <v>4.3159999999999997E-2</v>
      </c>
      <c r="D102" s="623">
        <v>4.3653999999999998E-2</v>
      </c>
      <c r="E102" s="623">
        <v>4.6134000000000001E-2</v>
      </c>
      <c r="F102" s="623">
        <v>4.6808000000000002E-2</v>
      </c>
      <c r="G102" s="623">
        <v>4.7559999999999998E-2</v>
      </c>
      <c r="H102" s="623">
        <v>8.6664000000000005E-2</v>
      </c>
      <c r="I102" s="623">
        <v>8.3682000000000006E-2</v>
      </c>
      <c r="J102" s="623">
        <v>8.5294999999999996E-2</v>
      </c>
      <c r="K102" s="623">
        <v>8.4197999999999995E-2</v>
      </c>
      <c r="L102" s="623">
        <v>4.6477999999999998E-2</v>
      </c>
      <c r="M102" s="623">
        <v>4.7128999999999997E-2</v>
      </c>
      <c r="N102" s="623">
        <v>4.3395000000000003E-2</v>
      </c>
      <c r="O102" s="623">
        <f t="shared" si="55"/>
        <v>4.3159999999999997E-2</v>
      </c>
    </row>
    <row r="103" spans="1:15" ht="15.75" thickBot="1" x14ac:dyDescent="0.3">
      <c r="A103" s="764"/>
      <c r="B103" s="10" t="str">
        <f t="shared" si="54"/>
        <v>Water Heating</v>
      </c>
      <c r="C103" s="621">
        <v>4.4920000000000002E-2</v>
      </c>
      <c r="D103" s="621">
        <v>4.6327E-2</v>
      </c>
      <c r="E103" s="621">
        <v>4.9966999999999998E-2</v>
      </c>
      <c r="F103" s="621">
        <v>5.1763999999999998E-2</v>
      </c>
      <c r="G103" s="621">
        <v>5.2845000000000003E-2</v>
      </c>
      <c r="H103" s="621">
        <v>0.10044500000000001</v>
      </c>
      <c r="I103" s="621">
        <v>9.4736000000000001E-2</v>
      </c>
      <c r="J103" s="621">
        <v>9.8522999999999999E-2</v>
      </c>
      <c r="K103" s="621">
        <v>9.5055000000000001E-2</v>
      </c>
      <c r="L103" s="621">
        <v>5.1507999999999998E-2</v>
      </c>
      <c r="M103" s="621">
        <v>5.2333999999999999E-2</v>
      </c>
      <c r="N103" s="621">
        <v>4.6092000000000001E-2</v>
      </c>
      <c r="O103" s="621">
        <f t="shared" si="55"/>
        <v>4.4920000000000002E-2</v>
      </c>
    </row>
    <row r="104" spans="1:15" x14ac:dyDescent="0.25">
      <c r="C104" s="622" t="s">
        <v>301</v>
      </c>
    </row>
    <row r="105" spans="1:15" ht="15.75" thickBot="1" x14ac:dyDescent="0.3">
      <c r="A105" s="480" t="s">
        <v>273</v>
      </c>
      <c r="B105" s="361"/>
      <c r="E105" s="134"/>
    </row>
    <row r="106" spans="1:15" s="287" customFormat="1" ht="19.5" thickBot="1" x14ac:dyDescent="0.3">
      <c r="A106" s="290" t="s">
        <v>219</v>
      </c>
      <c r="B106" s="322" t="s">
        <v>13</v>
      </c>
      <c r="C106" s="482">
        <f>'2M - SGS'!C94</f>
        <v>0.7</v>
      </c>
      <c r="D106" s="323">
        <f t="shared" ref="D106:O106" si="56">C106</f>
        <v>0.7</v>
      </c>
      <c r="E106" s="286">
        <f t="shared" si="56"/>
        <v>0.7</v>
      </c>
      <c r="F106" s="324">
        <f t="shared" si="56"/>
        <v>0.7</v>
      </c>
      <c r="G106" s="324">
        <f t="shared" si="56"/>
        <v>0.7</v>
      </c>
      <c r="H106" s="324">
        <f t="shared" si="56"/>
        <v>0.7</v>
      </c>
      <c r="I106" s="324">
        <f t="shared" si="56"/>
        <v>0.7</v>
      </c>
      <c r="J106" s="324">
        <f t="shared" si="56"/>
        <v>0.7</v>
      </c>
      <c r="K106" s="324">
        <f t="shared" si="56"/>
        <v>0.7</v>
      </c>
      <c r="L106" s="324">
        <f t="shared" si="56"/>
        <v>0.7</v>
      </c>
      <c r="M106" s="324">
        <f t="shared" si="56"/>
        <v>0.7</v>
      </c>
      <c r="N106" s="324">
        <f t="shared" si="56"/>
        <v>0.7</v>
      </c>
      <c r="O106" s="324">
        <f t="shared" si="56"/>
        <v>0.7</v>
      </c>
    </row>
    <row r="107" spans="1:15" x14ac:dyDescent="0.25"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</row>
    <row r="108" spans="1:15" ht="15.75" thickBot="1" x14ac:dyDescent="0.3">
      <c r="A108" s="292" t="s">
        <v>162</v>
      </c>
      <c r="B108" s="288"/>
      <c r="C108" s="288"/>
      <c r="D108" s="288"/>
      <c r="E108" s="288"/>
      <c r="F108" s="288"/>
      <c r="G108" s="288"/>
      <c r="H108" s="288"/>
      <c r="I108" s="288"/>
      <c r="J108" s="283"/>
      <c r="K108" s="215"/>
      <c r="L108" s="215"/>
      <c r="M108" s="215"/>
      <c r="N108" s="215"/>
      <c r="O108" s="215"/>
    </row>
    <row r="109" spans="1:15" ht="16.5" thickBot="1" x14ac:dyDescent="0.3">
      <c r="A109" s="744" t="s">
        <v>15</v>
      </c>
      <c r="B109" s="306" t="s">
        <v>10</v>
      </c>
      <c r="C109" s="100">
        <f>C$2</f>
        <v>46023</v>
      </c>
      <c r="D109" s="100">
        <f t="shared" ref="D109:O109" si="57">D$2</f>
        <v>46054</v>
      </c>
      <c r="E109" s="100">
        <f t="shared" si="57"/>
        <v>46082</v>
      </c>
      <c r="F109" s="100">
        <f t="shared" si="57"/>
        <v>46113</v>
      </c>
      <c r="G109" s="100">
        <f t="shared" si="57"/>
        <v>46143</v>
      </c>
      <c r="H109" s="100">
        <f t="shared" si="57"/>
        <v>46174</v>
      </c>
      <c r="I109" s="100">
        <f t="shared" si="57"/>
        <v>46204</v>
      </c>
      <c r="J109" s="100">
        <f t="shared" si="57"/>
        <v>46235</v>
      </c>
      <c r="K109" s="100">
        <f t="shared" si="57"/>
        <v>46266</v>
      </c>
      <c r="L109" s="100">
        <f t="shared" si="57"/>
        <v>46296</v>
      </c>
      <c r="M109" s="100">
        <f t="shared" si="57"/>
        <v>46327</v>
      </c>
      <c r="N109" s="100">
        <f t="shared" si="57"/>
        <v>46357</v>
      </c>
      <c r="O109" s="100">
        <f t="shared" si="57"/>
        <v>46388</v>
      </c>
    </row>
    <row r="110" spans="1:15" ht="15" customHeight="1" x14ac:dyDescent="0.25">
      <c r="A110" s="745"/>
      <c r="B110" s="310" t="str">
        <f t="shared" ref="B110:B123" si="58">B39</f>
        <v>Air Comp</v>
      </c>
      <c r="C110" s="13">
        <f>C57*C75*C91*C$106</f>
        <v>0</v>
      </c>
      <c r="D110" s="13">
        <f t="shared" ref="D110:O110" si="59">D57*D75*D91*D$106</f>
        <v>0</v>
      </c>
      <c r="E110" s="13">
        <f t="shared" si="59"/>
        <v>0</v>
      </c>
      <c r="F110" s="13">
        <f t="shared" si="59"/>
        <v>0</v>
      </c>
      <c r="G110" s="13">
        <f t="shared" si="59"/>
        <v>382.35630091375612</v>
      </c>
      <c r="H110" s="13">
        <f t="shared" si="59"/>
        <v>3570.2331438490264</v>
      </c>
      <c r="I110" s="13">
        <f t="shared" si="59"/>
        <v>5759.6778497661353</v>
      </c>
      <c r="J110" s="13">
        <f t="shared" si="59"/>
        <v>5844.019668794348</v>
      </c>
      <c r="K110" s="13">
        <f t="shared" si="59"/>
        <v>5672.4685783059504</v>
      </c>
      <c r="L110" s="13">
        <f t="shared" si="59"/>
        <v>3215.466231987421</v>
      </c>
      <c r="M110" s="13">
        <f t="shared" si="59"/>
        <v>3221.6955220705099</v>
      </c>
      <c r="N110" s="13">
        <f t="shared" si="59"/>
        <v>3864.9569848312644</v>
      </c>
      <c r="O110" s="13">
        <f t="shared" si="59"/>
        <v>4572.2761656213406</v>
      </c>
    </row>
    <row r="111" spans="1:15" ht="15.75" x14ac:dyDescent="0.25">
      <c r="A111" s="745"/>
      <c r="B111" s="8" t="str">
        <f t="shared" si="58"/>
        <v>Building Shell</v>
      </c>
      <c r="C111" s="13">
        <f t="shared" ref="C111:O111" si="60">C58*C76*C92*C$106</f>
        <v>0</v>
      </c>
      <c r="D111" s="13">
        <f t="shared" si="60"/>
        <v>0</v>
      </c>
      <c r="E111" s="13">
        <f t="shared" si="60"/>
        <v>0</v>
      </c>
      <c r="F111" s="13">
        <f t="shared" si="60"/>
        <v>0</v>
      </c>
      <c r="G111" s="13">
        <f t="shared" si="60"/>
        <v>0</v>
      </c>
      <c r="H111" s="13">
        <f t="shared" si="60"/>
        <v>0</v>
      </c>
      <c r="I111" s="13">
        <f t="shared" si="60"/>
        <v>0</v>
      </c>
      <c r="J111" s="13">
        <f t="shared" si="60"/>
        <v>0</v>
      </c>
      <c r="K111" s="13">
        <f t="shared" si="60"/>
        <v>0</v>
      </c>
      <c r="L111" s="13">
        <f t="shared" si="60"/>
        <v>0</v>
      </c>
      <c r="M111" s="13">
        <f t="shared" si="60"/>
        <v>0</v>
      </c>
      <c r="N111" s="13">
        <f t="shared" si="60"/>
        <v>0</v>
      </c>
      <c r="O111" s="13">
        <f t="shared" si="60"/>
        <v>0</v>
      </c>
    </row>
    <row r="112" spans="1:15" ht="15.75" x14ac:dyDescent="0.25">
      <c r="A112" s="745"/>
      <c r="B112" s="8" t="str">
        <f t="shared" si="58"/>
        <v>Cooking</v>
      </c>
      <c r="C112" s="13">
        <f t="shared" ref="C112:O112" si="61">C59*C77*C93*C$106</f>
        <v>0</v>
      </c>
      <c r="D112" s="13">
        <f t="shared" si="61"/>
        <v>0</v>
      </c>
      <c r="E112" s="13">
        <f t="shared" si="61"/>
        <v>0</v>
      </c>
      <c r="F112" s="13">
        <f t="shared" si="61"/>
        <v>0</v>
      </c>
      <c r="G112" s="13">
        <f t="shared" si="61"/>
        <v>0</v>
      </c>
      <c r="H112" s="13">
        <f t="shared" si="61"/>
        <v>0</v>
      </c>
      <c r="I112" s="13">
        <f t="shared" si="61"/>
        <v>0</v>
      </c>
      <c r="J112" s="13">
        <f t="shared" si="61"/>
        <v>0</v>
      </c>
      <c r="K112" s="13">
        <f t="shared" si="61"/>
        <v>0</v>
      </c>
      <c r="L112" s="13">
        <f t="shared" si="61"/>
        <v>0</v>
      </c>
      <c r="M112" s="13">
        <f t="shared" si="61"/>
        <v>0</v>
      </c>
      <c r="N112" s="13">
        <f t="shared" si="61"/>
        <v>0</v>
      </c>
      <c r="O112" s="13">
        <f t="shared" si="61"/>
        <v>0</v>
      </c>
    </row>
    <row r="113" spans="1:15" ht="15.75" x14ac:dyDescent="0.25">
      <c r="A113" s="745"/>
      <c r="B113" s="8" t="str">
        <f t="shared" si="58"/>
        <v>Cooling</v>
      </c>
      <c r="C113" s="13">
        <f t="shared" ref="C113:O113" si="62">C60*C78*C94*C$106</f>
        <v>0</v>
      </c>
      <c r="D113" s="13">
        <f t="shared" si="62"/>
        <v>0</v>
      </c>
      <c r="E113" s="13">
        <f t="shared" si="62"/>
        <v>22.561606905790025</v>
      </c>
      <c r="F113" s="13">
        <f t="shared" si="62"/>
        <v>173.11409742375511</v>
      </c>
      <c r="G113" s="13">
        <f t="shared" si="62"/>
        <v>617.96161521966314</v>
      </c>
      <c r="H113" s="13">
        <f t="shared" si="62"/>
        <v>4552.4113938116807</v>
      </c>
      <c r="I113" s="13">
        <f t="shared" si="62"/>
        <v>9075.7216946392273</v>
      </c>
      <c r="J113" s="13">
        <f t="shared" si="62"/>
        <v>11236.225759460864</v>
      </c>
      <c r="K113" s="13">
        <f t="shared" si="62"/>
        <v>4900.1883723131468</v>
      </c>
      <c r="L113" s="13">
        <f t="shared" si="62"/>
        <v>696.16493530067919</v>
      </c>
      <c r="M113" s="13">
        <f t="shared" si="62"/>
        <v>239.23546451282849</v>
      </c>
      <c r="N113" s="13">
        <f t="shared" si="62"/>
        <v>3.0236117646510521</v>
      </c>
      <c r="O113" s="13">
        <f t="shared" si="62"/>
        <v>0.30636199919950413</v>
      </c>
    </row>
    <row r="114" spans="1:15" ht="15.75" x14ac:dyDescent="0.25">
      <c r="A114" s="745"/>
      <c r="B114" s="8" t="str">
        <f t="shared" si="58"/>
        <v>Ext Lighting</v>
      </c>
      <c r="C114" s="13">
        <f t="shared" ref="C114:O114" si="63">C61*C79*C95*C$106</f>
        <v>0</v>
      </c>
      <c r="D114" s="13">
        <f t="shared" si="63"/>
        <v>0</v>
      </c>
      <c r="E114" s="13">
        <f t="shared" si="63"/>
        <v>0</v>
      </c>
      <c r="F114" s="13">
        <f t="shared" si="63"/>
        <v>0</v>
      </c>
      <c r="G114" s="13">
        <f t="shared" si="63"/>
        <v>0</v>
      </c>
      <c r="H114" s="13">
        <f t="shared" si="63"/>
        <v>0</v>
      </c>
      <c r="I114" s="13">
        <f t="shared" si="63"/>
        <v>0</v>
      </c>
      <c r="J114" s="13">
        <f t="shared" si="63"/>
        <v>0</v>
      </c>
      <c r="K114" s="13">
        <f t="shared" si="63"/>
        <v>0</v>
      </c>
      <c r="L114" s="13">
        <f t="shared" si="63"/>
        <v>0</v>
      </c>
      <c r="M114" s="13">
        <f t="shared" si="63"/>
        <v>0</v>
      </c>
      <c r="N114" s="13">
        <f t="shared" si="63"/>
        <v>0</v>
      </c>
      <c r="O114" s="13">
        <f t="shared" si="63"/>
        <v>0</v>
      </c>
    </row>
    <row r="115" spans="1:15" ht="15.75" x14ac:dyDescent="0.25">
      <c r="A115" s="745"/>
      <c r="B115" s="8" t="str">
        <f t="shared" si="58"/>
        <v>Heating</v>
      </c>
      <c r="C115" s="13">
        <f t="shared" ref="C115:O115" si="64">C62*C80*C96*C$106</f>
        <v>0</v>
      </c>
      <c r="D115" s="13">
        <f t="shared" si="64"/>
        <v>0</v>
      </c>
      <c r="E115" s="13">
        <f t="shared" si="64"/>
        <v>0</v>
      </c>
      <c r="F115" s="13">
        <f t="shared" si="64"/>
        <v>0</v>
      </c>
      <c r="G115" s="13">
        <f t="shared" si="64"/>
        <v>0</v>
      </c>
      <c r="H115" s="13">
        <f t="shared" si="64"/>
        <v>0</v>
      </c>
      <c r="I115" s="13">
        <f t="shared" si="64"/>
        <v>0</v>
      </c>
      <c r="J115" s="13">
        <f t="shared" si="64"/>
        <v>0</v>
      </c>
      <c r="K115" s="13">
        <f t="shared" si="64"/>
        <v>0</v>
      </c>
      <c r="L115" s="13">
        <f t="shared" si="64"/>
        <v>0</v>
      </c>
      <c r="M115" s="13">
        <f t="shared" si="64"/>
        <v>0</v>
      </c>
      <c r="N115" s="13">
        <f t="shared" si="64"/>
        <v>0</v>
      </c>
      <c r="O115" s="13">
        <f t="shared" si="64"/>
        <v>0</v>
      </c>
    </row>
    <row r="116" spans="1:15" ht="15.75" x14ac:dyDescent="0.25">
      <c r="A116" s="745"/>
      <c r="B116" s="8" t="str">
        <f t="shared" si="58"/>
        <v>HVAC</v>
      </c>
      <c r="C116" s="13">
        <f t="shared" ref="C116:O116" si="65">C63*C81*C97*C$106</f>
        <v>0</v>
      </c>
      <c r="D116" s="13">
        <f t="shared" si="65"/>
        <v>0</v>
      </c>
      <c r="E116" s="13">
        <f t="shared" si="65"/>
        <v>0</v>
      </c>
      <c r="F116" s="13">
        <f t="shared" si="65"/>
        <v>0</v>
      </c>
      <c r="G116" s="13">
        <f t="shared" si="65"/>
        <v>0</v>
      </c>
      <c r="H116" s="13">
        <f t="shared" si="65"/>
        <v>157.4139736809046</v>
      </c>
      <c r="I116" s="13">
        <f t="shared" si="65"/>
        <v>20040.335759860965</v>
      </c>
      <c r="J116" s="13">
        <f t="shared" si="65"/>
        <v>38957.90977574409</v>
      </c>
      <c r="K116" s="13">
        <f t="shared" si="65"/>
        <v>17668.46836876158</v>
      </c>
      <c r="L116" s="13">
        <f t="shared" si="65"/>
        <v>5464.5364867883072</v>
      </c>
      <c r="M116" s="13">
        <f t="shared" si="65"/>
        <v>8792.1127614488469</v>
      </c>
      <c r="N116" s="13">
        <f t="shared" si="65"/>
        <v>18089.039919943436</v>
      </c>
      <c r="O116" s="13">
        <f t="shared" si="65"/>
        <v>22947.379631564854</v>
      </c>
    </row>
    <row r="117" spans="1:15" ht="15.75" x14ac:dyDescent="0.25">
      <c r="A117" s="745"/>
      <c r="B117" s="8" t="str">
        <f t="shared" si="58"/>
        <v>Lighting</v>
      </c>
      <c r="C117" s="13">
        <f t="shared" ref="C117:O117" si="66">C64*C82*C98*C$106</f>
        <v>0</v>
      </c>
      <c r="D117" s="13">
        <f t="shared" si="66"/>
        <v>0</v>
      </c>
      <c r="E117" s="13">
        <f t="shared" si="66"/>
        <v>0</v>
      </c>
      <c r="F117" s="13">
        <f t="shared" si="66"/>
        <v>0</v>
      </c>
      <c r="G117" s="13">
        <f t="shared" si="66"/>
        <v>0</v>
      </c>
      <c r="H117" s="13">
        <f t="shared" si="66"/>
        <v>0</v>
      </c>
      <c r="I117" s="13">
        <f t="shared" si="66"/>
        <v>0</v>
      </c>
      <c r="J117" s="13">
        <f t="shared" si="66"/>
        <v>0</v>
      </c>
      <c r="K117" s="13">
        <f t="shared" si="66"/>
        <v>0</v>
      </c>
      <c r="L117" s="13">
        <f t="shared" si="66"/>
        <v>0</v>
      </c>
      <c r="M117" s="13">
        <f t="shared" si="66"/>
        <v>0</v>
      </c>
      <c r="N117" s="13">
        <f t="shared" si="66"/>
        <v>0</v>
      </c>
      <c r="O117" s="13">
        <f t="shared" si="66"/>
        <v>0</v>
      </c>
    </row>
    <row r="118" spans="1:15" ht="15.75" x14ac:dyDescent="0.25">
      <c r="A118" s="745"/>
      <c r="B118" s="8" t="str">
        <f t="shared" si="58"/>
        <v>Miscellaneous</v>
      </c>
      <c r="C118" s="13">
        <f t="shared" ref="C118:O118" si="67">C65*C83*C99*C$106</f>
        <v>0</v>
      </c>
      <c r="D118" s="13">
        <f t="shared" si="67"/>
        <v>0</v>
      </c>
      <c r="E118" s="13">
        <f t="shared" si="67"/>
        <v>0</v>
      </c>
      <c r="F118" s="13">
        <f t="shared" si="67"/>
        <v>0</v>
      </c>
      <c r="G118" s="13">
        <f t="shared" si="67"/>
        <v>0</v>
      </c>
      <c r="H118" s="13">
        <f t="shared" si="67"/>
        <v>0</v>
      </c>
      <c r="I118" s="13">
        <f t="shared" si="67"/>
        <v>0</v>
      </c>
      <c r="J118" s="13">
        <f t="shared" si="67"/>
        <v>0</v>
      </c>
      <c r="K118" s="13">
        <f t="shared" si="67"/>
        <v>0</v>
      </c>
      <c r="L118" s="13">
        <f t="shared" si="67"/>
        <v>0</v>
      </c>
      <c r="M118" s="13">
        <f t="shared" si="67"/>
        <v>0</v>
      </c>
      <c r="N118" s="13">
        <f t="shared" si="67"/>
        <v>0</v>
      </c>
      <c r="O118" s="13">
        <f t="shared" si="67"/>
        <v>0</v>
      </c>
    </row>
    <row r="119" spans="1:15" ht="15.75" customHeight="1" x14ac:dyDescent="0.25">
      <c r="A119" s="745"/>
      <c r="B119" s="8" t="str">
        <f t="shared" si="58"/>
        <v>Motors</v>
      </c>
      <c r="C119" s="13">
        <f t="shared" ref="C119:O119" si="68">C66*C84*C100*C$106</f>
        <v>0</v>
      </c>
      <c r="D119" s="13">
        <f t="shared" si="68"/>
        <v>0</v>
      </c>
      <c r="E119" s="13">
        <f t="shared" si="68"/>
        <v>0</v>
      </c>
      <c r="F119" s="13">
        <f t="shared" si="68"/>
        <v>0</v>
      </c>
      <c r="G119" s="13">
        <f t="shared" si="68"/>
        <v>0</v>
      </c>
      <c r="H119" s="13">
        <f t="shared" si="68"/>
        <v>0</v>
      </c>
      <c r="I119" s="13">
        <f t="shared" si="68"/>
        <v>138.87668501856794</v>
      </c>
      <c r="J119" s="13">
        <f t="shared" si="68"/>
        <v>281.8206503748894</v>
      </c>
      <c r="K119" s="13">
        <f t="shared" si="68"/>
        <v>273.54781033772787</v>
      </c>
      <c r="L119" s="13">
        <f t="shared" si="68"/>
        <v>155.06189850728904</v>
      </c>
      <c r="M119" s="13">
        <f t="shared" si="68"/>
        <v>155.36229834885086</v>
      </c>
      <c r="N119" s="13">
        <f t="shared" si="68"/>
        <v>186.38279007723315</v>
      </c>
      <c r="O119" s="13">
        <f t="shared" si="68"/>
        <v>220.49238635688044</v>
      </c>
    </row>
    <row r="120" spans="1:15" ht="15.75" x14ac:dyDescent="0.25">
      <c r="A120" s="745"/>
      <c r="B120" s="8" t="str">
        <f t="shared" si="58"/>
        <v>Process</v>
      </c>
      <c r="C120" s="13">
        <f t="shared" ref="C120:O120" si="69">C67*C85*C101*C$106</f>
        <v>0</v>
      </c>
      <c r="D120" s="13">
        <f t="shared" si="69"/>
        <v>0</v>
      </c>
      <c r="E120" s="13">
        <f t="shared" si="69"/>
        <v>0</v>
      </c>
      <c r="F120" s="13">
        <f t="shared" si="69"/>
        <v>0</v>
      </c>
      <c r="G120" s="13">
        <f t="shared" si="69"/>
        <v>0</v>
      </c>
      <c r="H120" s="13">
        <f t="shared" si="69"/>
        <v>0</v>
      </c>
      <c r="I120" s="13">
        <f t="shared" si="69"/>
        <v>0</v>
      </c>
      <c r="J120" s="13">
        <f t="shared" si="69"/>
        <v>0</v>
      </c>
      <c r="K120" s="13">
        <f t="shared" si="69"/>
        <v>0</v>
      </c>
      <c r="L120" s="13">
        <f t="shared" si="69"/>
        <v>0</v>
      </c>
      <c r="M120" s="13">
        <f t="shared" si="69"/>
        <v>0</v>
      </c>
      <c r="N120" s="13">
        <f t="shared" si="69"/>
        <v>0</v>
      </c>
      <c r="O120" s="13">
        <f t="shared" si="69"/>
        <v>0</v>
      </c>
    </row>
    <row r="121" spans="1:15" ht="15.75" x14ac:dyDescent="0.25">
      <c r="A121" s="745"/>
      <c r="B121" s="8" t="str">
        <f t="shared" si="58"/>
        <v>Refrigeration</v>
      </c>
      <c r="C121" s="13">
        <f t="shared" ref="C121:O121" si="70">C68*C86*C102*C$106</f>
        <v>0</v>
      </c>
      <c r="D121" s="13">
        <f t="shared" si="70"/>
        <v>0</v>
      </c>
      <c r="E121" s="13">
        <f t="shared" si="70"/>
        <v>993.46771986695364</v>
      </c>
      <c r="F121" s="13">
        <f t="shared" si="70"/>
        <v>1953.9702427804934</v>
      </c>
      <c r="G121" s="13">
        <f t="shared" si="70"/>
        <v>2092.2697052827584</v>
      </c>
      <c r="H121" s="13">
        <f t="shared" si="70"/>
        <v>3775.0127972860078</v>
      </c>
      <c r="I121" s="13">
        <f t="shared" si="70"/>
        <v>3781.8518361072051</v>
      </c>
      <c r="J121" s="13">
        <f t="shared" si="70"/>
        <v>3844.743125721805</v>
      </c>
      <c r="K121" s="13">
        <f t="shared" si="70"/>
        <v>3625.1310203244075</v>
      </c>
      <c r="L121" s="13">
        <f t="shared" si="70"/>
        <v>2030.9802328878554</v>
      </c>
      <c r="M121" s="13">
        <f t="shared" si="70"/>
        <v>2014.5749856589034</v>
      </c>
      <c r="N121" s="13">
        <f t="shared" si="70"/>
        <v>2397.4788816806367</v>
      </c>
      <c r="O121" s="13">
        <f t="shared" si="70"/>
        <v>2854.2498880667904</v>
      </c>
    </row>
    <row r="122" spans="1:15" ht="15.75" x14ac:dyDescent="0.25">
      <c r="A122" s="745"/>
      <c r="B122" s="8" t="str">
        <f t="shared" si="58"/>
        <v>Water Heating</v>
      </c>
      <c r="C122" s="13">
        <f t="shared" ref="C122:O122" si="71">C69*C87*C103*C$106</f>
        <v>0</v>
      </c>
      <c r="D122" s="13">
        <f t="shared" si="71"/>
        <v>0</v>
      </c>
      <c r="E122" s="13">
        <f t="shared" si="71"/>
        <v>0</v>
      </c>
      <c r="F122" s="13">
        <f t="shared" si="71"/>
        <v>0</v>
      </c>
      <c r="G122" s="13">
        <f t="shared" si="71"/>
        <v>0</v>
      </c>
      <c r="H122" s="13">
        <f t="shared" si="71"/>
        <v>0</v>
      </c>
      <c r="I122" s="13">
        <f t="shared" si="71"/>
        <v>0</v>
      </c>
      <c r="J122" s="13">
        <f t="shared" si="71"/>
        <v>0</v>
      </c>
      <c r="K122" s="13">
        <f t="shared" si="71"/>
        <v>0</v>
      </c>
      <c r="L122" s="13">
        <f t="shared" si="71"/>
        <v>0</v>
      </c>
      <c r="M122" s="13">
        <f t="shared" si="71"/>
        <v>0</v>
      </c>
      <c r="N122" s="13">
        <f t="shared" si="71"/>
        <v>0</v>
      </c>
      <c r="O122" s="13">
        <f t="shared" si="71"/>
        <v>0</v>
      </c>
    </row>
    <row r="123" spans="1:15" ht="15.75" customHeight="1" x14ac:dyDescent="0.25">
      <c r="A123" s="745"/>
      <c r="B123" s="8" t="str">
        <f t="shared" si="58"/>
        <v xml:space="preserve"> 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5.75" customHeight="1" x14ac:dyDescent="0.25">
      <c r="A124" s="745"/>
      <c r="B124" s="156" t="s">
        <v>24</v>
      </c>
      <c r="C124" s="13">
        <f>SUM(C110:C123)</f>
        <v>0</v>
      </c>
      <c r="D124" s="13">
        <f>SUM(D110:D123)</f>
        <v>0</v>
      </c>
      <c r="E124" s="13">
        <f t="shared" ref="E124:O124" si="72">SUM(E110:E123)</f>
        <v>1016.0293267727436</v>
      </c>
      <c r="F124" s="13">
        <f t="shared" si="72"/>
        <v>2127.0843402042487</v>
      </c>
      <c r="G124" s="13">
        <f t="shared" si="72"/>
        <v>3092.5876214161776</v>
      </c>
      <c r="H124" s="13">
        <f t="shared" si="72"/>
        <v>12055.071308627619</v>
      </c>
      <c r="I124" s="13">
        <f t="shared" si="72"/>
        <v>38796.463825392108</v>
      </c>
      <c r="J124" s="13">
        <f t="shared" si="72"/>
        <v>60164.718980095997</v>
      </c>
      <c r="K124" s="13">
        <f t="shared" si="72"/>
        <v>32139.804150042812</v>
      </c>
      <c r="L124" s="13">
        <f t="shared" si="72"/>
        <v>11562.209785471552</v>
      </c>
      <c r="M124" s="13">
        <f t="shared" si="72"/>
        <v>14422.981032039939</v>
      </c>
      <c r="N124" s="13">
        <f t="shared" si="72"/>
        <v>24540.882188297222</v>
      </c>
      <c r="O124" s="13">
        <f t="shared" si="72"/>
        <v>30594.704433609066</v>
      </c>
    </row>
    <row r="125" spans="1:15" ht="16.5" customHeight="1" thickBot="1" x14ac:dyDescent="0.3">
      <c r="A125" s="746"/>
      <c r="B125" s="92" t="s">
        <v>25</v>
      </c>
      <c r="C125" s="14">
        <f>C124</f>
        <v>0</v>
      </c>
      <c r="D125" s="14">
        <f>C125+D124</f>
        <v>0</v>
      </c>
      <c r="E125" s="14">
        <f t="shared" ref="E125:O125" si="73">D125+E124</f>
        <v>1016.0293267727436</v>
      </c>
      <c r="F125" s="14">
        <f t="shared" si="73"/>
        <v>3143.1136669769921</v>
      </c>
      <c r="G125" s="14">
        <f t="shared" si="73"/>
        <v>6235.7012883931693</v>
      </c>
      <c r="H125" s="14">
        <f t="shared" si="73"/>
        <v>18290.77259702079</v>
      </c>
      <c r="I125" s="14">
        <f t="shared" si="73"/>
        <v>57087.236422412898</v>
      </c>
      <c r="J125" s="14">
        <f t="shared" si="73"/>
        <v>117251.9554025089</v>
      </c>
      <c r="K125" s="14">
        <f t="shared" si="73"/>
        <v>149391.75955255172</v>
      </c>
      <c r="L125" s="14">
        <f t="shared" si="73"/>
        <v>160953.96933802328</v>
      </c>
      <c r="M125" s="14">
        <f t="shared" si="73"/>
        <v>175376.95037006322</v>
      </c>
      <c r="N125" s="14">
        <f t="shared" si="73"/>
        <v>199917.83255836045</v>
      </c>
      <c r="O125" s="14">
        <f t="shared" si="73"/>
        <v>230512.53699196951</v>
      </c>
    </row>
    <row r="127" spans="1:15" x14ac:dyDescent="0.25">
      <c r="A127" s="301"/>
      <c r="B127" s="294"/>
      <c r="C127" s="315"/>
      <c r="D127" s="315"/>
      <c r="E127" s="315"/>
      <c r="F127" s="315"/>
      <c r="G127" s="315"/>
      <c r="H127" s="315"/>
      <c r="I127" s="315"/>
      <c r="J127" s="315"/>
      <c r="K127" s="315"/>
      <c r="L127" s="315"/>
      <c r="M127" s="315"/>
      <c r="N127" s="315"/>
      <c r="O127" s="315"/>
    </row>
    <row r="128" spans="1:15" ht="16.5" hidden="1" thickBot="1" x14ac:dyDescent="0.3">
      <c r="A128" s="341" t="s">
        <v>220</v>
      </c>
      <c r="B128" s="294"/>
      <c r="C128" s="315"/>
      <c r="D128" s="315"/>
      <c r="E128" s="315"/>
      <c r="F128" s="315"/>
      <c r="G128" s="315"/>
      <c r="H128" s="315"/>
      <c r="I128" s="315"/>
      <c r="J128" s="315"/>
      <c r="K128" s="315"/>
      <c r="L128" s="315"/>
      <c r="M128" s="315"/>
      <c r="N128" s="315"/>
      <c r="O128" s="315"/>
    </row>
    <row r="129" spans="1:15" ht="15.75" hidden="1" thickBot="1" x14ac:dyDescent="0.3">
      <c r="A129" s="755" t="s">
        <v>109</v>
      </c>
      <c r="B129" s="758" t="s">
        <v>110</v>
      </c>
      <c r="C129" s="759"/>
      <c r="D129" s="759"/>
      <c r="E129" s="759"/>
      <c r="F129" s="759"/>
      <c r="G129" s="759"/>
      <c r="H129" s="759"/>
      <c r="I129" s="759"/>
      <c r="J129" s="759"/>
      <c r="K129" s="759"/>
      <c r="L129" s="759"/>
      <c r="M129" s="759"/>
      <c r="N129" s="760"/>
      <c r="O129" s="613" t="s">
        <v>110</v>
      </c>
    </row>
    <row r="130" spans="1:15" ht="15.75" hidden="1" thickBot="1" x14ac:dyDescent="0.3">
      <c r="A130" s="756"/>
      <c r="B130" s="765" t="s">
        <v>208</v>
      </c>
      <c r="C130" s="765"/>
      <c r="D130" s="765"/>
      <c r="E130" s="765"/>
      <c r="F130" s="765"/>
      <c r="G130" s="765"/>
      <c r="H130" s="765"/>
      <c r="I130" s="765"/>
      <c r="J130" s="765"/>
      <c r="K130" s="765"/>
      <c r="L130" s="765"/>
      <c r="M130" s="765"/>
      <c r="N130" s="766"/>
      <c r="O130" s="614" t="s">
        <v>208</v>
      </c>
    </row>
    <row r="131" spans="1:15" ht="16.5" hidden="1" thickBot="1" x14ac:dyDescent="0.3">
      <c r="A131" s="756"/>
      <c r="B131" s="338" t="s">
        <v>130</v>
      </c>
      <c r="C131" s="100">
        <f>C$2</f>
        <v>46023</v>
      </c>
      <c r="D131" s="100">
        <f t="shared" ref="D131:O131" si="74">D$2</f>
        <v>46054</v>
      </c>
      <c r="E131" s="100">
        <f t="shared" si="74"/>
        <v>46082</v>
      </c>
      <c r="F131" s="100">
        <f t="shared" si="74"/>
        <v>46113</v>
      </c>
      <c r="G131" s="100">
        <f t="shared" si="74"/>
        <v>46143</v>
      </c>
      <c r="H131" s="100">
        <f t="shared" si="74"/>
        <v>46174</v>
      </c>
      <c r="I131" s="100">
        <f t="shared" si="74"/>
        <v>46204</v>
      </c>
      <c r="J131" s="100">
        <f t="shared" si="74"/>
        <v>46235</v>
      </c>
      <c r="K131" s="100">
        <f t="shared" si="74"/>
        <v>46266</v>
      </c>
      <c r="L131" s="100">
        <f t="shared" si="74"/>
        <v>46296</v>
      </c>
      <c r="M131" s="100">
        <f t="shared" si="74"/>
        <v>46327</v>
      </c>
      <c r="N131" s="100">
        <f t="shared" si="74"/>
        <v>46357</v>
      </c>
      <c r="O131" s="100">
        <f t="shared" si="74"/>
        <v>46388</v>
      </c>
    </row>
    <row r="132" spans="1:15" hidden="1" x14ac:dyDescent="0.25">
      <c r="A132" s="756"/>
      <c r="B132" s="334" t="s">
        <v>18</v>
      </c>
      <c r="C132" s="357">
        <v>3.7309360712313777E-2</v>
      </c>
      <c r="D132" s="357">
        <v>3.7592595090519432E-2</v>
      </c>
      <c r="E132" s="357">
        <v>3.790549063990227E-2</v>
      </c>
      <c r="F132" s="357">
        <v>3.8795312696370085E-2</v>
      </c>
      <c r="G132" s="357">
        <v>4.0256529624143049E-2</v>
      </c>
      <c r="H132" s="357">
        <v>7.0755895095357096E-2</v>
      </c>
      <c r="I132" s="357">
        <v>6.7753562472526563E-2</v>
      </c>
      <c r="J132" s="357">
        <v>6.823915742998507E-2</v>
      </c>
      <c r="K132" s="357">
        <v>6.7525399252015297E-2</v>
      </c>
      <c r="L132" s="357">
        <v>3.9063382109163408E-2</v>
      </c>
      <c r="M132" s="357">
        <v>3.9553696920511257E-2</v>
      </c>
      <c r="N132" s="357">
        <v>3.7562326323709046E-2</v>
      </c>
      <c r="O132" s="359">
        <v>3.7309360712313777E-2</v>
      </c>
    </row>
    <row r="133" spans="1:15" hidden="1" x14ac:dyDescent="0.25">
      <c r="A133" s="756"/>
      <c r="B133" s="332" t="s">
        <v>0</v>
      </c>
      <c r="C133" s="357">
        <v>4.2520723114963382E-2</v>
      </c>
      <c r="D133" s="357">
        <v>4.1743510531885644E-2</v>
      </c>
      <c r="E133" s="357">
        <v>4.2304659778201283E-2</v>
      </c>
      <c r="F133" s="357">
        <v>4.1033300936625446E-2</v>
      </c>
      <c r="G133" s="357">
        <v>4.5919524731222877E-2</v>
      </c>
      <c r="H133" s="357">
        <v>8.828635664133308E-2</v>
      </c>
      <c r="I133" s="357">
        <v>8.0635132489662531E-2</v>
      </c>
      <c r="J133" s="357">
        <v>8.4009606331493389E-2</v>
      </c>
      <c r="K133" s="357">
        <v>8.5745407007655414E-2</v>
      </c>
      <c r="L133" s="357">
        <v>4.4458666257811495E-2</v>
      </c>
      <c r="M133" s="357">
        <v>4.3145560230729206E-2</v>
      </c>
      <c r="N133" s="357">
        <v>4.1885704303761657E-2</v>
      </c>
      <c r="O133" s="359">
        <v>4.2520723114963382E-2</v>
      </c>
    </row>
    <row r="134" spans="1:15" hidden="1" x14ac:dyDescent="0.25">
      <c r="A134" s="756"/>
      <c r="B134" s="332" t="s">
        <v>19</v>
      </c>
      <c r="C134" s="357">
        <v>3.812480333592938E-2</v>
      </c>
      <c r="D134" s="357">
        <v>3.863584650399525E-2</v>
      </c>
      <c r="E134" s="357">
        <v>4.0110968412696429E-2</v>
      </c>
      <c r="F134" s="357">
        <v>4.1692552246356249E-2</v>
      </c>
      <c r="G134" s="357">
        <v>4.2574877465881671E-2</v>
      </c>
      <c r="H134" s="357">
        <v>7.6182846728634554E-2</v>
      </c>
      <c r="I134" s="357">
        <v>7.2182560224524711E-2</v>
      </c>
      <c r="J134" s="357">
        <v>7.3486687391125252E-2</v>
      </c>
      <c r="K134" s="357">
        <v>7.1961972198973156E-2</v>
      </c>
      <c r="L134" s="357">
        <v>4.1202779153548821E-2</v>
      </c>
      <c r="M134" s="357">
        <v>4.1783383909177088E-2</v>
      </c>
      <c r="N134" s="357">
        <v>3.8741878479679928E-2</v>
      </c>
      <c r="O134" s="359">
        <v>3.812480333592938E-2</v>
      </c>
    </row>
    <row r="135" spans="1:15" hidden="1" x14ac:dyDescent="0.25">
      <c r="A135" s="756"/>
      <c r="B135" s="332" t="s">
        <v>1</v>
      </c>
      <c r="C135" s="357">
        <v>3.7643000000000003E-2</v>
      </c>
      <c r="D135" s="357">
        <v>3.7594000000000002E-2</v>
      </c>
      <c r="E135" s="357">
        <v>3.8481000000000001E-2</v>
      </c>
      <c r="F135" s="357">
        <v>4.5546527424448306E-2</v>
      </c>
      <c r="G135" s="357">
        <v>5.2139423884773821E-2</v>
      </c>
      <c r="H135" s="357">
        <v>8.918045167108582E-2</v>
      </c>
      <c r="I135" s="357">
        <v>8.1027324509359955E-2</v>
      </c>
      <c r="J135" s="357">
        <v>8.4542112011390252E-2</v>
      </c>
      <c r="K135" s="357">
        <v>8.9460509002049729E-2</v>
      </c>
      <c r="L135" s="357">
        <v>5.0502845272441692E-2</v>
      </c>
      <c r="M135" s="357">
        <v>4.4588000000000003E-2</v>
      </c>
      <c r="N135" s="357">
        <v>4.0072999999999998E-2</v>
      </c>
      <c r="O135" s="359">
        <v>3.7643000000000003E-2</v>
      </c>
    </row>
    <row r="136" spans="1:15" hidden="1" x14ac:dyDescent="0.25">
      <c r="A136" s="756"/>
      <c r="B136" s="332" t="s">
        <v>20</v>
      </c>
      <c r="C136" s="357">
        <v>2.7979023307448891E-2</v>
      </c>
      <c r="D136" s="357">
        <v>2.7062237345416705E-2</v>
      </c>
      <c r="E136" s="357">
        <v>2.7366766574322021E-2</v>
      </c>
      <c r="F136" s="357">
        <v>2.8203953398476794E-2</v>
      </c>
      <c r="G136" s="357">
        <v>2.7858111953350514E-2</v>
      </c>
      <c r="H136" s="357">
        <v>4.517263626282926E-2</v>
      </c>
      <c r="I136" s="357">
        <v>4.3757210070201225E-2</v>
      </c>
      <c r="J136" s="357">
        <v>4.3498044615800903E-2</v>
      </c>
      <c r="K136" s="357">
        <v>4.4228232364900331E-2</v>
      </c>
      <c r="L136" s="357">
        <v>2.7623053960593121E-2</v>
      </c>
      <c r="M136" s="357">
        <v>2.7741626843932658E-2</v>
      </c>
      <c r="N136" s="357">
        <v>2.7315147361757344E-2</v>
      </c>
      <c r="O136" s="359">
        <v>2.7979023307448891E-2</v>
      </c>
    </row>
    <row r="137" spans="1:15" hidden="1" x14ac:dyDescent="0.25">
      <c r="A137" s="756"/>
      <c r="B137" s="18" t="s">
        <v>9</v>
      </c>
      <c r="C137" s="357">
        <v>4.0318557896803296E-2</v>
      </c>
      <c r="D137" s="357">
        <v>3.9568248587468539E-2</v>
      </c>
      <c r="E137" s="357">
        <v>4.0207620734309842E-2</v>
      </c>
      <c r="F137" s="357">
        <v>3.9948730023870067E-2</v>
      </c>
      <c r="G137" s="357">
        <v>4.0203143576144802E-2</v>
      </c>
      <c r="H137" s="357">
        <v>4.4656000000000001E-2</v>
      </c>
      <c r="I137" s="357">
        <v>4.3243999999999998E-2</v>
      </c>
      <c r="J137" s="357">
        <v>4.2998000000000001E-2</v>
      </c>
      <c r="K137" s="357">
        <v>6.9761842481432038E-2</v>
      </c>
      <c r="L137" s="357">
        <v>3.8970456467593638E-2</v>
      </c>
      <c r="M137" s="357">
        <v>3.9130451436498209E-2</v>
      </c>
      <c r="N137" s="357">
        <v>3.8987207833272704E-2</v>
      </c>
      <c r="O137" s="359">
        <v>4.0318557896803296E-2</v>
      </c>
    </row>
    <row r="138" spans="1:15" hidden="1" x14ac:dyDescent="0.25">
      <c r="A138" s="756"/>
      <c r="B138" s="18" t="s">
        <v>3</v>
      </c>
      <c r="C138" s="357">
        <v>4.2520723114963382E-2</v>
      </c>
      <c r="D138" s="357">
        <v>4.1743510531885644E-2</v>
      </c>
      <c r="E138" s="357">
        <v>4.2304659778201283E-2</v>
      </c>
      <c r="F138" s="357">
        <v>4.1033300936625446E-2</v>
      </c>
      <c r="G138" s="357">
        <v>4.5919524731222877E-2</v>
      </c>
      <c r="H138" s="357">
        <v>8.828635664133308E-2</v>
      </c>
      <c r="I138" s="357">
        <v>8.0635132489662531E-2</v>
      </c>
      <c r="J138" s="357">
        <v>8.4009606331493389E-2</v>
      </c>
      <c r="K138" s="357">
        <v>8.5745407007655414E-2</v>
      </c>
      <c r="L138" s="357">
        <v>4.4458666257811495E-2</v>
      </c>
      <c r="M138" s="357">
        <v>4.3145560230729206E-2</v>
      </c>
      <c r="N138" s="357">
        <v>4.1885704303761657E-2</v>
      </c>
      <c r="O138" s="359">
        <v>4.2520723114963382E-2</v>
      </c>
    </row>
    <row r="139" spans="1:15" hidden="1" x14ac:dyDescent="0.25">
      <c r="A139" s="756"/>
      <c r="B139" s="18" t="s">
        <v>4</v>
      </c>
      <c r="C139" s="357">
        <v>3.9332392744537863E-2</v>
      </c>
      <c r="D139" s="357">
        <v>3.9395134594588245E-2</v>
      </c>
      <c r="E139" s="357">
        <v>3.9889592752648043E-2</v>
      </c>
      <c r="F139" s="357">
        <v>4.1567530398382256E-2</v>
      </c>
      <c r="G139" s="357">
        <v>4.2877148484720788E-2</v>
      </c>
      <c r="H139" s="357">
        <v>7.5120845496107133E-2</v>
      </c>
      <c r="I139" s="357">
        <v>7.1220477912199667E-2</v>
      </c>
      <c r="J139" s="357">
        <v>7.2367615303684074E-2</v>
      </c>
      <c r="K139" s="357">
        <v>6.9558311182514918E-2</v>
      </c>
      <c r="L139" s="357">
        <v>4.1479096302891857E-2</v>
      </c>
      <c r="M139" s="357">
        <v>4.1768887377816956E-2</v>
      </c>
      <c r="N139" s="357">
        <v>3.9137667024608053E-2</v>
      </c>
      <c r="O139" s="359">
        <v>3.9332392744537863E-2</v>
      </c>
    </row>
    <row r="140" spans="1:15" hidden="1" x14ac:dyDescent="0.25">
      <c r="A140" s="756"/>
      <c r="B140" s="18" t="s">
        <v>5</v>
      </c>
      <c r="C140" s="357">
        <v>3.7309360712313777E-2</v>
      </c>
      <c r="D140" s="357">
        <v>3.7592595090519432E-2</v>
      </c>
      <c r="E140" s="357">
        <v>3.790549063990227E-2</v>
      </c>
      <c r="F140" s="357">
        <v>3.8795312696370085E-2</v>
      </c>
      <c r="G140" s="357">
        <v>4.0256529624143049E-2</v>
      </c>
      <c r="H140" s="357">
        <v>7.0755895095357096E-2</v>
      </c>
      <c r="I140" s="357">
        <v>6.7753562472526563E-2</v>
      </c>
      <c r="J140" s="357">
        <v>6.823915742998507E-2</v>
      </c>
      <c r="K140" s="357">
        <v>6.7525399252015297E-2</v>
      </c>
      <c r="L140" s="357">
        <v>3.9063382109163408E-2</v>
      </c>
      <c r="M140" s="357">
        <v>3.9553696920511257E-2</v>
      </c>
      <c r="N140" s="357">
        <v>3.7562326323709046E-2</v>
      </c>
      <c r="O140" s="359">
        <v>3.7309360712313777E-2</v>
      </c>
    </row>
    <row r="141" spans="1:15" hidden="1" x14ac:dyDescent="0.25">
      <c r="A141" s="756"/>
      <c r="B141" s="18" t="s">
        <v>21</v>
      </c>
      <c r="C141" s="357">
        <v>3.7309360712313777E-2</v>
      </c>
      <c r="D141" s="357">
        <v>3.7592595090519432E-2</v>
      </c>
      <c r="E141" s="357">
        <v>3.790549063990227E-2</v>
      </c>
      <c r="F141" s="357">
        <v>3.8795312696370085E-2</v>
      </c>
      <c r="G141" s="357">
        <v>4.0256529624143049E-2</v>
      </c>
      <c r="H141" s="357">
        <v>7.0755895095357096E-2</v>
      </c>
      <c r="I141" s="357">
        <v>6.7753562472526563E-2</v>
      </c>
      <c r="J141" s="357">
        <v>6.823915742998507E-2</v>
      </c>
      <c r="K141" s="357">
        <v>6.7525399252015297E-2</v>
      </c>
      <c r="L141" s="357">
        <v>3.9063382109163408E-2</v>
      </c>
      <c r="M141" s="357">
        <v>3.9553696920511257E-2</v>
      </c>
      <c r="N141" s="357">
        <v>3.7562326323709046E-2</v>
      </c>
      <c r="O141" s="359">
        <v>3.7309360712313777E-2</v>
      </c>
    </row>
    <row r="142" spans="1:15" hidden="1" x14ac:dyDescent="0.25">
      <c r="A142" s="756"/>
      <c r="B142" s="18" t="s">
        <v>22</v>
      </c>
      <c r="C142" s="357">
        <v>3.7309360712313777E-2</v>
      </c>
      <c r="D142" s="357">
        <v>3.7592595090519432E-2</v>
      </c>
      <c r="E142" s="357">
        <v>3.790549063990227E-2</v>
      </c>
      <c r="F142" s="357">
        <v>3.8795312696370085E-2</v>
      </c>
      <c r="G142" s="357">
        <v>4.0256529624143049E-2</v>
      </c>
      <c r="H142" s="357">
        <v>7.0755895095357096E-2</v>
      </c>
      <c r="I142" s="357">
        <v>6.7753562472526563E-2</v>
      </c>
      <c r="J142" s="357">
        <v>6.823915742998507E-2</v>
      </c>
      <c r="K142" s="357">
        <v>6.7525399252015297E-2</v>
      </c>
      <c r="L142" s="357">
        <v>3.9063382109163408E-2</v>
      </c>
      <c r="M142" s="357">
        <v>3.9553696920511257E-2</v>
      </c>
      <c r="N142" s="357">
        <v>3.7562326323709046E-2</v>
      </c>
      <c r="O142" s="359">
        <v>3.7309360712313777E-2</v>
      </c>
    </row>
    <row r="143" spans="1:15" hidden="1" x14ac:dyDescent="0.25">
      <c r="A143" s="756"/>
      <c r="B143" s="18" t="s">
        <v>7</v>
      </c>
      <c r="C143" s="357">
        <v>3.5682741979693122E-2</v>
      </c>
      <c r="D143" s="357">
        <v>3.5900332017223431E-2</v>
      </c>
      <c r="E143" s="357">
        <v>3.6855222703080198E-2</v>
      </c>
      <c r="F143" s="357">
        <v>3.7713234347840394E-2</v>
      </c>
      <c r="G143" s="357">
        <v>3.8506725867705857E-2</v>
      </c>
      <c r="H143" s="357">
        <v>6.7586919778914373E-2</v>
      </c>
      <c r="I143" s="357">
        <v>6.4558915989139196E-2</v>
      </c>
      <c r="J143" s="357">
        <v>6.5253104129576744E-2</v>
      </c>
      <c r="K143" s="357">
        <v>6.4498460821838438E-2</v>
      </c>
      <c r="L143" s="357">
        <v>3.7446622718188112E-2</v>
      </c>
      <c r="M143" s="357">
        <v>3.7897793768534443E-2</v>
      </c>
      <c r="N143" s="357">
        <v>3.5939490764754653E-2</v>
      </c>
      <c r="O143" s="359">
        <v>3.5682741979693122E-2</v>
      </c>
    </row>
    <row r="144" spans="1:15" ht="15.75" hidden="1" thickBot="1" x14ac:dyDescent="0.3">
      <c r="A144" s="757"/>
      <c r="B144" s="17" t="s">
        <v>8</v>
      </c>
      <c r="C144" s="358">
        <v>3.720867190622492E-2</v>
      </c>
      <c r="D144" s="358">
        <v>3.7965054983119348E-2</v>
      </c>
      <c r="E144" s="358">
        <v>3.9526899842224586E-2</v>
      </c>
      <c r="F144" s="358">
        <v>4.1066274953560376E-2</v>
      </c>
      <c r="G144" s="358">
        <v>4.2068085643249667E-2</v>
      </c>
      <c r="H144" s="358">
        <v>7.6096635164427801E-2</v>
      </c>
      <c r="I144" s="358">
        <v>7.1281056658700187E-2</v>
      </c>
      <c r="J144" s="358">
        <v>7.3419066539057082E-2</v>
      </c>
      <c r="K144" s="358">
        <v>7.0969717842630911E-2</v>
      </c>
      <c r="L144" s="358">
        <v>4.0735333196233868E-2</v>
      </c>
      <c r="M144" s="358">
        <v>4.1293551146050066E-2</v>
      </c>
      <c r="N144" s="358">
        <v>3.8129622671069403E-2</v>
      </c>
      <c r="O144" s="360">
        <v>3.720867190622492E-2</v>
      </c>
    </row>
    <row r="145" spans="1:15" hidden="1" x14ac:dyDescent="0.25">
      <c r="A145" s="66"/>
      <c r="C145" s="467" t="s">
        <v>272</v>
      </c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</row>
    <row r="146" spans="1:15" ht="15.75" hidden="1" thickBot="1" x14ac:dyDescent="0.3"/>
    <row r="147" spans="1:15" ht="15.75" hidden="1" thickBot="1" x14ac:dyDescent="0.3">
      <c r="A147" s="755" t="s">
        <v>113</v>
      </c>
      <c r="B147" s="337"/>
      <c r="C147" s="753" t="s">
        <v>112</v>
      </c>
      <c r="D147" s="753"/>
      <c r="E147" s="753"/>
      <c r="F147" s="753"/>
      <c r="G147" s="753"/>
      <c r="H147" s="753"/>
      <c r="I147" s="753"/>
      <c r="J147" s="753"/>
      <c r="K147" s="753"/>
      <c r="L147" s="753"/>
      <c r="M147" s="753"/>
      <c r="N147" s="754"/>
      <c r="O147" s="611" t="s">
        <v>112</v>
      </c>
    </row>
    <row r="148" spans="1:15" ht="16.350000000000001" hidden="1" customHeight="1" thickBot="1" x14ac:dyDescent="0.3">
      <c r="A148" s="756"/>
      <c r="B148" s="338" t="s">
        <v>130</v>
      </c>
      <c r="C148" s="100">
        <f>C$2</f>
        <v>46023</v>
      </c>
      <c r="D148" s="100">
        <f t="shared" ref="D148:O148" si="75">D$2</f>
        <v>46054</v>
      </c>
      <c r="E148" s="100">
        <f t="shared" si="75"/>
        <v>46082</v>
      </c>
      <c r="F148" s="100">
        <f t="shared" si="75"/>
        <v>46113</v>
      </c>
      <c r="G148" s="100">
        <f t="shared" si="75"/>
        <v>46143</v>
      </c>
      <c r="H148" s="100">
        <f t="shared" si="75"/>
        <v>46174</v>
      </c>
      <c r="I148" s="100">
        <f t="shared" si="75"/>
        <v>46204</v>
      </c>
      <c r="J148" s="100">
        <f t="shared" si="75"/>
        <v>46235</v>
      </c>
      <c r="K148" s="100">
        <f t="shared" si="75"/>
        <v>46266</v>
      </c>
      <c r="L148" s="100">
        <f t="shared" si="75"/>
        <v>46296</v>
      </c>
      <c r="M148" s="100">
        <f t="shared" si="75"/>
        <v>46327</v>
      </c>
      <c r="N148" s="100">
        <f t="shared" si="75"/>
        <v>46357</v>
      </c>
      <c r="O148" s="100">
        <f t="shared" si="75"/>
        <v>46388</v>
      </c>
    </row>
    <row r="149" spans="1:15" hidden="1" x14ac:dyDescent="0.25">
      <c r="A149" s="756"/>
      <c r="B149" s="334" t="s">
        <v>18</v>
      </c>
      <c r="C149" s="357">
        <v>2.5206392876862228E-3</v>
      </c>
      <c r="D149" s="357">
        <v>2.6094049094805729E-3</v>
      </c>
      <c r="E149" s="357">
        <v>2.6625093600977324E-3</v>
      </c>
      <c r="F149" s="357">
        <v>2.8186873036299166E-3</v>
      </c>
      <c r="G149" s="357">
        <v>3.4884703758569541E-3</v>
      </c>
      <c r="H149" s="357">
        <v>1.0277104904642899E-2</v>
      </c>
      <c r="I149" s="357">
        <v>9.2204375274734379E-3</v>
      </c>
      <c r="J149" s="357">
        <v>9.38284257001493E-3</v>
      </c>
      <c r="K149" s="357">
        <v>9.0396007479847072E-3</v>
      </c>
      <c r="L149" s="357">
        <v>3.1606178908365895E-3</v>
      </c>
      <c r="M149" s="357">
        <v>3.2913030794887426E-3</v>
      </c>
      <c r="N149" s="357">
        <v>2.2736736762909611E-3</v>
      </c>
      <c r="O149" s="359">
        <v>2.5206392876862228E-3</v>
      </c>
    </row>
    <row r="150" spans="1:15" hidden="1" x14ac:dyDescent="0.25">
      <c r="A150" s="756"/>
      <c r="B150" s="332" t="s">
        <v>0</v>
      </c>
      <c r="C150" s="357">
        <v>4.1692768850366182E-3</v>
      </c>
      <c r="D150" s="357">
        <v>3.7264894681143467E-3</v>
      </c>
      <c r="E150" s="357">
        <v>3.8763402217987103E-3</v>
      </c>
      <c r="F150" s="357">
        <v>2.5766990633745573E-3</v>
      </c>
      <c r="G150" s="357">
        <v>6.0374752687771217E-3</v>
      </c>
      <c r="H150" s="357">
        <v>1.8064643358666917E-2</v>
      </c>
      <c r="I150" s="357">
        <v>1.4675867510337476E-2</v>
      </c>
      <c r="J150" s="357">
        <v>1.6014393668506627E-2</v>
      </c>
      <c r="K150" s="357">
        <v>1.6905592992344596E-2</v>
      </c>
      <c r="L150" s="357">
        <v>3.3223337421884975E-3</v>
      </c>
      <c r="M150" s="357">
        <v>3.0404397692707871E-3</v>
      </c>
      <c r="N150" s="357">
        <v>3.2052956962383477E-3</v>
      </c>
      <c r="O150" s="359">
        <v>4.1692768850366182E-3</v>
      </c>
    </row>
    <row r="151" spans="1:15" hidden="1" x14ac:dyDescent="0.25">
      <c r="A151" s="756"/>
      <c r="B151" s="332" t="s">
        <v>19</v>
      </c>
      <c r="C151" s="357">
        <v>2.4321966640706207E-3</v>
      </c>
      <c r="D151" s="357">
        <v>2.6321534960047515E-3</v>
      </c>
      <c r="E151" s="357">
        <v>3.343031587303571E-3</v>
      </c>
      <c r="F151" s="357">
        <v>3.894447753643759E-3</v>
      </c>
      <c r="G151" s="357">
        <v>4.2121225341183359E-3</v>
      </c>
      <c r="H151" s="357">
        <v>1.2644153271365446E-2</v>
      </c>
      <c r="I151" s="357">
        <v>1.1066439775475291E-2</v>
      </c>
      <c r="J151" s="357">
        <v>1.1551312608874764E-2</v>
      </c>
      <c r="K151" s="357">
        <v>1.0907027801026845E-2</v>
      </c>
      <c r="L151" s="357">
        <v>3.8022208464511746E-3</v>
      </c>
      <c r="M151" s="357">
        <v>3.983616090822921E-3</v>
      </c>
      <c r="N151" s="357">
        <v>2.2921215203200737E-3</v>
      </c>
      <c r="O151" s="359">
        <v>2.4321966640706207E-3</v>
      </c>
    </row>
    <row r="152" spans="1:15" hidden="1" x14ac:dyDescent="0.25">
      <c r="A152" s="756"/>
      <c r="B152" s="332" t="s">
        <v>1</v>
      </c>
      <c r="C152" s="357">
        <v>0</v>
      </c>
      <c r="D152" s="357">
        <v>0</v>
      </c>
      <c r="E152" s="357">
        <v>0</v>
      </c>
      <c r="F152" s="357">
        <v>3.5624725755516919E-3</v>
      </c>
      <c r="G152" s="357">
        <v>9.0035761152261768E-3</v>
      </c>
      <c r="H152" s="357">
        <v>1.8470548328914174E-2</v>
      </c>
      <c r="I152" s="357">
        <v>1.4845675490640056E-2</v>
      </c>
      <c r="J152" s="357">
        <v>1.6243887988609765E-2</v>
      </c>
      <c r="K152" s="357">
        <v>1.856049099795027E-2</v>
      </c>
      <c r="L152" s="357">
        <v>3.5671547275583052E-3</v>
      </c>
      <c r="M152" s="357">
        <v>0</v>
      </c>
      <c r="N152" s="357">
        <v>0</v>
      </c>
      <c r="O152" s="359">
        <v>0</v>
      </c>
    </row>
    <row r="153" spans="1:15" hidden="1" x14ac:dyDescent="0.25">
      <c r="A153" s="756"/>
      <c r="B153" s="332" t="s">
        <v>20</v>
      </c>
      <c r="C153" s="357">
        <v>4.1797669255110828E-4</v>
      </c>
      <c r="D153" s="357">
        <v>4.7626545832960722E-6</v>
      </c>
      <c r="E153" s="357">
        <v>6.1233425677979886E-5</v>
      </c>
      <c r="F153" s="357">
        <v>3.2304660152320788E-4</v>
      </c>
      <c r="G153" s="357">
        <v>6.5888046649485832E-5</v>
      </c>
      <c r="H153" s="357">
        <v>1.7436373717073588E-4</v>
      </c>
      <c r="I153" s="357">
        <v>1.6578992979877382E-4</v>
      </c>
      <c r="J153" s="357">
        <v>1.589553841990964E-4</v>
      </c>
      <c r="K153" s="357">
        <v>1.6676763509966403E-4</v>
      </c>
      <c r="L153" s="357">
        <v>4.8946039406879454E-5</v>
      </c>
      <c r="M153" s="357">
        <v>4.5373156067342698E-5</v>
      </c>
      <c r="N153" s="357">
        <v>4.8526382426554074E-6</v>
      </c>
      <c r="O153" s="359">
        <v>4.1797669255110828E-4</v>
      </c>
    </row>
    <row r="154" spans="1:15" hidden="1" x14ac:dyDescent="0.25">
      <c r="A154" s="756"/>
      <c r="B154" s="18" t="s">
        <v>9</v>
      </c>
      <c r="C154" s="357">
        <v>4.1224421031967025E-3</v>
      </c>
      <c r="D154" s="357">
        <v>3.6887514125314639E-3</v>
      </c>
      <c r="E154" s="357">
        <v>3.9703792656901622E-3</v>
      </c>
      <c r="F154" s="357">
        <v>3.4322699761299359E-3</v>
      </c>
      <c r="G154" s="357">
        <v>3.0448564238552043E-3</v>
      </c>
      <c r="H154" s="357">
        <v>0</v>
      </c>
      <c r="I154" s="357">
        <v>0</v>
      </c>
      <c r="J154" s="357">
        <v>0</v>
      </c>
      <c r="K154" s="357">
        <v>9.9761575185679744E-3</v>
      </c>
      <c r="L154" s="357">
        <v>3.8855435324063642E-3</v>
      </c>
      <c r="M154" s="357">
        <v>3.1255485635017944E-3</v>
      </c>
      <c r="N154" s="357">
        <v>3.1557921667272936E-3</v>
      </c>
      <c r="O154" s="359">
        <v>4.1224421031967025E-3</v>
      </c>
    </row>
    <row r="155" spans="1:15" hidden="1" x14ac:dyDescent="0.25">
      <c r="A155" s="756"/>
      <c r="B155" s="18" t="s">
        <v>3</v>
      </c>
      <c r="C155" s="357">
        <v>4.1692768850366182E-3</v>
      </c>
      <c r="D155" s="357">
        <v>3.7264894681143467E-3</v>
      </c>
      <c r="E155" s="357">
        <v>3.8763402217987103E-3</v>
      </c>
      <c r="F155" s="357">
        <v>2.5766990633745573E-3</v>
      </c>
      <c r="G155" s="357">
        <v>6.0374752687771217E-3</v>
      </c>
      <c r="H155" s="357">
        <v>1.8064643358666917E-2</v>
      </c>
      <c r="I155" s="357">
        <v>1.4675867510337476E-2</v>
      </c>
      <c r="J155" s="357">
        <v>1.6014393668506627E-2</v>
      </c>
      <c r="K155" s="357">
        <v>1.6905592992344596E-2</v>
      </c>
      <c r="L155" s="357">
        <v>3.3223337421884975E-3</v>
      </c>
      <c r="M155" s="357">
        <v>3.0404397692707871E-3</v>
      </c>
      <c r="N155" s="357">
        <v>3.2052956962383477E-3</v>
      </c>
      <c r="O155" s="359">
        <v>4.1692768850366182E-3</v>
      </c>
    </row>
    <row r="156" spans="1:15" hidden="1" x14ac:dyDescent="0.25">
      <c r="A156" s="756"/>
      <c r="B156" s="18" t="s">
        <v>4</v>
      </c>
      <c r="C156" s="357">
        <v>3.0206072554621395E-3</v>
      </c>
      <c r="D156" s="357">
        <v>2.9808654054117568E-3</v>
      </c>
      <c r="E156" s="357">
        <v>3.1354072473519607E-3</v>
      </c>
      <c r="F156" s="357">
        <v>3.7124696016177404E-3</v>
      </c>
      <c r="G156" s="357">
        <v>4.3028515152792133E-3</v>
      </c>
      <c r="H156" s="357">
        <v>1.2177154503892866E-2</v>
      </c>
      <c r="I156" s="357">
        <v>1.0662522087800325E-2</v>
      </c>
      <c r="J156" s="357">
        <v>1.1085384696315924E-2</v>
      </c>
      <c r="K156" s="357">
        <v>9.8906888174850882E-3</v>
      </c>
      <c r="L156" s="357">
        <v>3.9289036971081369E-3</v>
      </c>
      <c r="M156" s="357">
        <v>3.8411126221830454E-3</v>
      </c>
      <c r="N156" s="357">
        <v>2.4403329753919399E-3</v>
      </c>
      <c r="O156" s="359">
        <v>3.0206072554621395E-3</v>
      </c>
    </row>
    <row r="157" spans="1:15" hidden="1" x14ac:dyDescent="0.25">
      <c r="A157" s="756"/>
      <c r="B157" s="18" t="s">
        <v>5</v>
      </c>
      <c r="C157" s="357">
        <v>2.5206392876862228E-3</v>
      </c>
      <c r="D157" s="357">
        <v>2.6094049094805729E-3</v>
      </c>
      <c r="E157" s="357">
        <v>2.6625093600977324E-3</v>
      </c>
      <c r="F157" s="357">
        <v>2.8186873036299166E-3</v>
      </c>
      <c r="G157" s="357">
        <v>3.4884703758569541E-3</v>
      </c>
      <c r="H157" s="357">
        <v>1.0277104904642899E-2</v>
      </c>
      <c r="I157" s="357">
        <v>9.2204375274734379E-3</v>
      </c>
      <c r="J157" s="357">
        <v>9.38284257001493E-3</v>
      </c>
      <c r="K157" s="357">
        <v>9.0396007479847072E-3</v>
      </c>
      <c r="L157" s="357">
        <v>3.1606178908365895E-3</v>
      </c>
      <c r="M157" s="357">
        <v>3.2913030794887426E-3</v>
      </c>
      <c r="N157" s="357">
        <v>2.2736736762909611E-3</v>
      </c>
      <c r="O157" s="359">
        <v>2.5206392876862228E-3</v>
      </c>
    </row>
    <row r="158" spans="1:15" hidden="1" x14ac:dyDescent="0.25">
      <c r="A158" s="756"/>
      <c r="B158" s="18" t="s">
        <v>21</v>
      </c>
      <c r="C158" s="357">
        <v>2.5206392876862228E-3</v>
      </c>
      <c r="D158" s="357">
        <v>2.6094049094805729E-3</v>
      </c>
      <c r="E158" s="357">
        <v>2.6625093600977324E-3</v>
      </c>
      <c r="F158" s="357">
        <v>2.8186873036299166E-3</v>
      </c>
      <c r="G158" s="357">
        <v>3.4884703758569541E-3</v>
      </c>
      <c r="H158" s="357">
        <v>1.0277104904642899E-2</v>
      </c>
      <c r="I158" s="357">
        <v>9.2204375274734379E-3</v>
      </c>
      <c r="J158" s="357">
        <v>9.38284257001493E-3</v>
      </c>
      <c r="K158" s="357">
        <v>9.0396007479847072E-3</v>
      </c>
      <c r="L158" s="357">
        <v>3.1606178908365895E-3</v>
      </c>
      <c r="M158" s="357">
        <v>3.2913030794887426E-3</v>
      </c>
      <c r="N158" s="357">
        <v>2.2736736762909611E-3</v>
      </c>
      <c r="O158" s="359">
        <v>2.5206392876862228E-3</v>
      </c>
    </row>
    <row r="159" spans="1:15" hidden="1" x14ac:dyDescent="0.25">
      <c r="A159" s="756"/>
      <c r="B159" s="18" t="s">
        <v>22</v>
      </c>
      <c r="C159" s="357">
        <v>2.5206392876862228E-3</v>
      </c>
      <c r="D159" s="357">
        <v>2.6094049094805729E-3</v>
      </c>
      <c r="E159" s="357">
        <v>2.6625093600977324E-3</v>
      </c>
      <c r="F159" s="357">
        <v>2.8186873036299166E-3</v>
      </c>
      <c r="G159" s="357">
        <v>3.4884703758569541E-3</v>
      </c>
      <c r="H159" s="357">
        <v>1.0277104904642899E-2</v>
      </c>
      <c r="I159" s="357">
        <v>9.2204375274734379E-3</v>
      </c>
      <c r="J159" s="357">
        <v>9.38284257001493E-3</v>
      </c>
      <c r="K159" s="357">
        <v>9.0396007479847072E-3</v>
      </c>
      <c r="L159" s="357">
        <v>3.1606178908365895E-3</v>
      </c>
      <c r="M159" s="357">
        <v>3.2913030794887426E-3</v>
      </c>
      <c r="N159" s="357">
        <v>2.2736736762909611E-3</v>
      </c>
      <c r="O159" s="359">
        <v>2.5206392876862228E-3</v>
      </c>
    </row>
    <row r="160" spans="1:15" hidden="1" x14ac:dyDescent="0.25">
      <c r="A160" s="756"/>
      <c r="B160" s="18" t="s">
        <v>7</v>
      </c>
      <c r="C160" s="357">
        <v>2.0482580203068823E-3</v>
      </c>
      <c r="D160" s="357">
        <v>2.0996679827765714E-3</v>
      </c>
      <c r="E160" s="357">
        <v>2.5117772969197988E-3</v>
      </c>
      <c r="F160" s="357">
        <v>2.6967656521596078E-3</v>
      </c>
      <c r="G160" s="357">
        <v>2.9642741322941464E-3</v>
      </c>
      <c r="H160" s="357">
        <v>8.9200802210856432E-3</v>
      </c>
      <c r="I160" s="357">
        <v>7.9120840108608016E-3</v>
      </c>
      <c r="J160" s="357">
        <v>8.1708958704232535E-3</v>
      </c>
      <c r="K160" s="357">
        <v>7.7885391781615703E-3</v>
      </c>
      <c r="L160" s="357">
        <v>2.663377281811887E-3</v>
      </c>
      <c r="M160" s="357">
        <v>2.7952062314655561E-3</v>
      </c>
      <c r="N160" s="357">
        <v>1.8275092352453522E-3</v>
      </c>
      <c r="O160" s="359">
        <v>2.0482580203068823E-3</v>
      </c>
    </row>
    <row r="161" spans="1:15" ht="15.75" hidden="1" thickBot="1" x14ac:dyDescent="0.3">
      <c r="A161" s="757"/>
      <c r="B161" s="17" t="s">
        <v>8</v>
      </c>
      <c r="C161" s="358">
        <v>2.056328093775078E-3</v>
      </c>
      <c r="D161" s="358">
        <v>2.3809450168806499E-3</v>
      </c>
      <c r="E161" s="358">
        <v>3.1301001577754123E-3</v>
      </c>
      <c r="F161" s="358">
        <v>3.6577250464396274E-3</v>
      </c>
      <c r="G161" s="358">
        <v>4.0499143567503358E-3</v>
      </c>
      <c r="H161" s="358">
        <v>1.2606364835572214E-2</v>
      </c>
      <c r="I161" s="358">
        <v>1.0687943341299815E-2</v>
      </c>
      <c r="J161" s="358">
        <v>1.1522933460942934E-2</v>
      </c>
      <c r="K161" s="358">
        <v>1.0486282157369091E-2</v>
      </c>
      <c r="L161" s="358">
        <v>3.6596668037661337E-3</v>
      </c>
      <c r="M161" s="358">
        <v>3.8274488539499401E-3</v>
      </c>
      <c r="N161" s="358">
        <v>2.075377328930593E-3</v>
      </c>
      <c r="O161" s="360">
        <v>2.056328093775078E-3</v>
      </c>
    </row>
    <row r="162" spans="1:15" hidden="1" x14ac:dyDescent="0.25">
      <c r="C162" s="467" t="s">
        <v>272</v>
      </c>
    </row>
    <row r="163" spans="1:15" ht="15.75" hidden="1" thickBot="1" x14ac:dyDescent="0.3">
      <c r="A163" s="118" t="s">
        <v>160</v>
      </c>
      <c r="B163" s="66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</row>
    <row r="164" spans="1:15" ht="16.5" hidden="1" thickBot="1" x14ac:dyDescent="0.3">
      <c r="A164" s="750" t="s">
        <v>114</v>
      </c>
      <c r="B164" s="339" t="s">
        <v>130</v>
      </c>
      <c r="C164" s="100">
        <f>C$2</f>
        <v>46023</v>
      </c>
      <c r="D164" s="100">
        <f t="shared" ref="D164:O164" si="76">D$2</f>
        <v>46054</v>
      </c>
      <c r="E164" s="100">
        <f t="shared" si="76"/>
        <v>46082</v>
      </c>
      <c r="F164" s="100">
        <f t="shared" si="76"/>
        <v>46113</v>
      </c>
      <c r="G164" s="100">
        <f t="shared" si="76"/>
        <v>46143</v>
      </c>
      <c r="H164" s="100">
        <f t="shared" si="76"/>
        <v>46174</v>
      </c>
      <c r="I164" s="100">
        <f t="shared" si="76"/>
        <v>46204</v>
      </c>
      <c r="J164" s="100">
        <f t="shared" si="76"/>
        <v>46235</v>
      </c>
      <c r="K164" s="100">
        <f t="shared" si="76"/>
        <v>46266</v>
      </c>
      <c r="L164" s="100">
        <f t="shared" si="76"/>
        <v>46296</v>
      </c>
      <c r="M164" s="100">
        <f t="shared" si="76"/>
        <v>46327</v>
      </c>
      <c r="N164" s="100">
        <f t="shared" si="76"/>
        <v>46357</v>
      </c>
      <c r="O164" s="100">
        <f t="shared" si="76"/>
        <v>46388</v>
      </c>
    </row>
    <row r="165" spans="1:15" hidden="1" x14ac:dyDescent="0.25">
      <c r="A165" s="751"/>
      <c r="B165" s="333" t="s">
        <v>18</v>
      </c>
      <c r="C165" s="13">
        <f>((C3*0.5)-C39)*C75*C132*C$106</f>
        <v>0</v>
      </c>
      <c r="D165" s="13">
        <f>((D3*0.5)+C21-D39)*D75*D132*D$106</f>
        <v>0</v>
      </c>
      <c r="E165" s="13">
        <f t="shared" ref="E165:O165" si="77">((E3*0.5)+D21-E39)*E75*E132*E$106</f>
        <v>0</v>
      </c>
      <c r="F165" s="13">
        <f t="shared" si="77"/>
        <v>0</v>
      </c>
      <c r="G165" s="13">
        <f t="shared" si="77"/>
        <v>306.95045975177231</v>
      </c>
      <c r="H165" s="13">
        <f t="shared" si="77"/>
        <v>2752.5174532791652</v>
      </c>
      <c r="I165" s="13">
        <f t="shared" si="77"/>
        <v>4388.4518579433816</v>
      </c>
      <c r="J165" s="13">
        <f t="shared" si="77"/>
        <v>4425.1598242633263</v>
      </c>
      <c r="K165" s="13">
        <f t="shared" si="77"/>
        <v>4291.1396282250116</v>
      </c>
      <c r="L165" s="13">
        <f t="shared" si="77"/>
        <v>2565.6069708573982</v>
      </c>
      <c r="M165" s="13">
        <f t="shared" si="77"/>
        <v>2565.8418220470608</v>
      </c>
      <c r="N165" s="13">
        <f t="shared" si="77"/>
        <v>3171.8762397057144</v>
      </c>
      <c r="O165" s="13">
        <f t="shared" si="77"/>
        <v>3748.8726428331911</v>
      </c>
    </row>
    <row r="166" spans="1:15" hidden="1" x14ac:dyDescent="0.25">
      <c r="A166" s="751"/>
      <c r="B166" s="157" t="s">
        <v>0</v>
      </c>
      <c r="C166" s="13">
        <f t="shared" ref="C166:C177" si="78">((C4*0.5)-C40)*C76*C133*C$106</f>
        <v>0</v>
      </c>
      <c r="D166" s="13">
        <f t="shared" ref="D166:O166" si="79">((D4*0.5)+C22-D40)*D76*D133*D$106</f>
        <v>0</v>
      </c>
      <c r="E166" s="13">
        <f t="shared" si="79"/>
        <v>0</v>
      </c>
      <c r="F166" s="13">
        <f t="shared" si="79"/>
        <v>0</v>
      </c>
      <c r="G166" s="13">
        <f t="shared" si="79"/>
        <v>0</v>
      </c>
      <c r="H166" s="13">
        <f t="shared" si="79"/>
        <v>0</v>
      </c>
      <c r="I166" s="13">
        <f t="shared" si="79"/>
        <v>0</v>
      </c>
      <c r="J166" s="13">
        <f t="shared" si="79"/>
        <v>0</v>
      </c>
      <c r="K166" s="13">
        <f t="shared" si="79"/>
        <v>0</v>
      </c>
      <c r="L166" s="13">
        <f t="shared" si="79"/>
        <v>0</v>
      </c>
      <c r="M166" s="13">
        <f t="shared" si="79"/>
        <v>0</v>
      </c>
      <c r="N166" s="13">
        <f t="shared" si="79"/>
        <v>0</v>
      </c>
      <c r="O166" s="13">
        <f t="shared" si="79"/>
        <v>0</v>
      </c>
    </row>
    <row r="167" spans="1:15" hidden="1" x14ac:dyDescent="0.25">
      <c r="A167" s="751"/>
      <c r="B167" s="157" t="s">
        <v>19</v>
      </c>
      <c r="C167" s="13">
        <f t="shared" si="78"/>
        <v>0</v>
      </c>
      <c r="D167" s="13">
        <f t="shared" ref="D167:O167" si="80">((D5*0.5)+C23-D41)*D77*D134*D$106</f>
        <v>0</v>
      </c>
      <c r="E167" s="13">
        <f t="shared" si="80"/>
        <v>0</v>
      </c>
      <c r="F167" s="13">
        <f t="shared" si="80"/>
        <v>0</v>
      </c>
      <c r="G167" s="13">
        <f t="shared" si="80"/>
        <v>0</v>
      </c>
      <c r="H167" s="13">
        <f t="shared" si="80"/>
        <v>0</v>
      </c>
      <c r="I167" s="13">
        <f t="shared" si="80"/>
        <v>0</v>
      </c>
      <c r="J167" s="13">
        <f t="shared" si="80"/>
        <v>0</v>
      </c>
      <c r="K167" s="13">
        <f t="shared" si="80"/>
        <v>0</v>
      </c>
      <c r="L167" s="13">
        <f t="shared" si="80"/>
        <v>0</v>
      </c>
      <c r="M167" s="13">
        <f t="shared" si="80"/>
        <v>0</v>
      </c>
      <c r="N167" s="13">
        <f t="shared" si="80"/>
        <v>0</v>
      </c>
      <c r="O167" s="13">
        <f t="shared" si="80"/>
        <v>0</v>
      </c>
    </row>
    <row r="168" spans="1:15" hidden="1" x14ac:dyDescent="0.25">
      <c r="A168" s="751"/>
      <c r="B168" s="157" t="s">
        <v>1</v>
      </c>
      <c r="C168" s="13">
        <f t="shared" si="78"/>
        <v>0</v>
      </c>
      <c r="D168" s="13">
        <f t="shared" ref="D168:O168" si="81">((D6*0.5)+C24-D42)*D78*D135*D$106</f>
        <v>0</v>
      </c>
      <c r="E168" s="13">
        <f t="shared" si="81"/>
        <v>19.214190446867455</v>
      </c>
      <c r="F168" s="13">
        <f t="shared" si="81"/>
        <v>136.34588157965169</v>
      </c>
      <c r="G168" s="13">
        <f t="shared" si="81"/>
        <v>460.66973492976337</v>
      </c>
      <c r="H168" s="13">
        <f t="shared" si="81"/>
        <v>3331.9335255912993</v>
      </c>
      <c r="I168" s="13">
        <f t="shared" si="81"/>
        <v>6630.5536742901395</v>
      </c>
      <c r="J168" s="13">
        <f t="shared" si="81"/>
        <v>8139.8981734655981</v>
      </c>
      <c r="K168" s="13">
        <f t="shared" si="81"/>
        <v>3464.9089140917476</v>
      </c>
      <c r="L168" s="13">
        <f t="shared" si="81"/>
        <v>558.82237958498899</v>
      </c>
      <c r="M168" s="13">
        <f t="shared" si="81"/>
        <v>211.21578701657324</v>
      </c>
      <c r="N168" s="13">
        <f t="shared" si="81"/>
        <v>2.6602817864326527</v>
      </c>
      <c r="O168" s="13">
        <f t="shared" si="81"/>
        <v>0.26669406447127642</v>
      </c>
    </row>
    <row r="169" spans="1:15" hidden="1" x14ac:dyDescent="0.25">
      <c r="A169" s="751"/>
      <c r="B169" s="157" t="s">
        <v>20</v>
      </c>
      <c r="C169" s="13">
        <f t="shared" si="78"/>
        <v>0</v>
      </c>
      <c r="D169" s="13">
        <f t="shared" ref="D169:O169" si="82">((D7*0.5)+C25-D43)*D79*D136*D$106</f>
        <v>0</v>
      </c>
      <c r="E169" s="13">
        <f t="shared" si="82"/>
        <v>0</v>
      </c>
      <c r="F169" s="13">
        <f t="shared" si="82"/>
        <v>0</v>
      </c>
      <c r="G169" s="13">
        <f t="shared" si="82"/>
        <v>0</v>
      </c>
      <c r="H169" s="13">
        <f t="shared" si="82"/>
        <v>0</v>
      </c>
      <c r="I169" s="13">
        <f t="shared" si="82"/>
        <v>0</v>
      </c>
      <c r="J169" s="13">
        <f t="shared" si="82"/>
        <v>0</v>
      </c>
      <c r="K169" s="13">
        <f t="shared" si="82"/>
        <v>0</v>
      </c>
      <c r="L169" s="13">
        <f t="shared" si="82"/>
        <v>0</v>
      </c>
      <c r="M169" s="13">
        <f t="shared" si="82"/>
        <v>0</v>
      </c>
      <c r="N169" s="13">
        <f t="shared" si="82"/>
        <v>0</v>
      </c>
      <c r="O169" s="13">
        <f t="shared" si="82"/>
        <v>0</v>
      </c>
    </row>
    <row r="170" spans="1:15" hidden="1" x14ac:dyDescent="0.25">
      <c r="A170" s="751"/>
      <c r="B170" s="56" t="s">
        <v>9</v>
      </c>
      <c r="C170" s="13">
        <f t="shared" si="78"/>
        <v>0</v>
      </c>
      <c r="D170" s="13">
        <f t="shared" ref="D170:O170" si="83">((D8*0.5)+C26-D44)*D80*D137*D$106</f>
        <v>0</v>
      </c>
      <c r="E170" s="13">
        <f t="shared" si="83"/>
        <v>0</v>
      </c>
      <c r="F170" s="13">
        <f t="shared" si="83"/>
        <v>0</v>
      </c>
      <c r="G170" s="13">
        <f t="shared" si="83"/>
        <v>0</v>
      </c>
      <c r="H170" s="13">
        <f t="shared" si="83"/>
        <v>0</v>
      </c>
      <c r="I170" s="13">
        <f t="shared" si="83"/>
        <v>0</v>
      </c>
      <c r="J170" s="13">
        <f t="shared" si="83"/>
        <v>0</v>
      </c>
      <c r="K170" s="13">
        <f t="shared" si="83"/>
        <v>0</v>
      </c>
      <c r="L170" s="13">
        <f t="shared" si="83"/>
        <v>0</v>
      </c>
      <c r="M170" s="13">
        <f t="shared" si="83"/>
        <v>0</v>
      </c>
      <c r="N170" s="13">
        <f t="shared" si="83"/>
        <v>0</v>
      </c>
      <c r="O170" s="13">
        <f t="shared" si="83"/>
        <v>0</v>
      </c>
    </row>
    <row r="171" spans="1:15" hidden="1" x14ac:dyDescent="0.25">
      <c r="A171" s="751"/>
      <c r="B171" s="56" t="s">
        <v>3</v>
      </c>
      <c r="C171" s="13">
        <f t="shared" si="78"/>
        <v>0</v>
      </c>
      <c r="D171" s="13">
        <f t="shared" ref="D171:O171" si="84">((D9*0.5)+C27-D45)*D81*D138*D$106</f>
        <v>0</v>
      </c>
      <c r="E171" s="13">
        <f t="shared" si="84"/>
        <v>0</v>
      </c>
      <c r="F171" s="13">
        <f t="shared" si="84"/>
        <v>0</v>
      </c>
      <c r="G171" s="13">
        <f t="shared" si="84"/>
        <v>0</v>
      </c>
      <c r="H171" s="13">
        <f t="shared" si="84"/>
        <v>115.44601075520026</v>
      </c>
      <c r="I171" s="13">
        <f t="shared" si="84"/>
        <v>14656.524684900554</v>
      </c>
      <c r="J171" s="13">
        <f t="shared" si="84"/>
        <v>28256.9990999974</v>
      </c>
      <c r="K171" s="13">
        <f t="shared" si="84"/>
        <v>12608.210882924683</v>
      </c>
      <c r="L171" s="13">
        <f t="shared" si="84"/>
        <v>4376.6957415870411</v>
      </c>
      <c r="M171" s="13">
        <f t="shared" si="84"/>
        <v>7135.9625031406549</v>
      </c>
      <c r="N171" s="13">
        <f t="shared" si="84"/>
        <v>14625.181971696162</v>
      </c>
      <c r="O171" s="13">
        <f t="shared" si="84"/>
        <v>18352.691109500804</v>
      </c>
    </row>
    <row r="172" spans="1:15" ht="15.75" hidden="1" customHeight="1" x14ac:dyDescent="0.25">
      <c r="A172" s="751"/>
      <c r="B172" s="56" t="s">
        <v>4</v>
      </c>
      <c r="C172" s="13">
        <f t="shared" si="78"/>
        <v>0</v>
      </c>
      <c r="D172" s="13">
        <f t="shared" ref="D172:O172" si="85">((D10*0.5)+C28-D46)*D82*D139*D$106</f>
        <v>0</v>
      </c>
      <c r="E172" s="13">
        <f t="shared" si="85"/>
        <v>0</v>
      </c>
      <c r="F172" s="13">
        <f t="shared" si="85"/>
        <v>0</v>
      </c>
      <c r="G172" s="13">
        <f t="shared" si="85"/>
        <v>0</v>
      </c>
      <c r="H172" s="13">
        <f t="shared" si="85"/>
        <v>0</v>
      </c>
      <c r="I172" s="13">
        <f t="shared" si="85"/>
        <v>0</v>
      </c>
      <c r="J172" s="13">
        <f t="shared" si="85"/>
        <v>0</v>
      </c>
      <c r="K172" s="13">
        <f t="shared" si="85"/>
        <v>0</v>
      </c>
      <c r="L172" s="13">
        <f t="shared" si="85"/>
        <v>0</v>
      </c>
      <c r="M172" s="13">
        <f t="shared" si="85"/>
        <v>0</v>
      </c>
      <c r="N172" s="13">
        <f t="shared" si="85"/>
        <v>0</v>
      </c>
      <c r="O172" s="13">
        <f t="shared" si="85"/>
        <v>0</v>
      </c>
    </row>
    <row r="173" spans="1:15" hidden="1" x14ac:dyDescent="0.25">
      <c r="A173" s="751"/>
      <c r="B173" s="56" t="s">
        <v>5</v>
      </c>
      <c r="C173" s="13">
        <f t="shared" si="78"/>
        <v>0</v>
      </c>
      <c r="D173" s="13">
        <f t="shared" ref="D173:O173" si="86">((D11*0.5)+C29-D47)*D83*D140*D$106</f>
        <v>0</v>
      </c>
      <c r="E173" s="13">
        <f t="shared" si="86"/>
        <v>0</v>
      </c>
      <c r="F173" s="13">
        <f t="shared" si="86"/>
        <v>0</v>
      </c>
      <c r="G173" s="13">
        <f t="shared" si="86"/>
        <v>0</v>
      </c>
      <c r="H173" s="13">
        <f t="shared" si="86"/>
        <v>0</v>
      </c>
      <c r="I173" s="13">
        <f t="shared" si="86"/>
        <v>0</v>
      </c>
      <c r="J173" s="13">
        <f t="shared" si="86"/>
        <v>0</v>
      </c>
      <c r="K173" s="13">
        <f t="shared" si="86"/>
        <v>0</v>
      </c>
      <c r="L173" s="13">
        <f t="shared" si="86"/>
        <v>0</v>
      </c>
      <c r="M173" s="13">
        <f t="shared" si="86"/>
        <v>0</v>
      </c>
      <c r="N173" s="13">
        <f t="shared" si="86"/>
        <v>0</v>
      </c>
      <c r="O173" s="13">
        <f t="shared" si="86"/>
        <v>0</v>
      </c>
    </row>
    <row r="174" spans="1:15" hidden="1" x14ac:dyDescent="0.25">
      <c r="A174" s="751"/>
      <c r="B174" s="56" t="s">
        <v>21</v>
      </c>
      <c r="C174" s="13">
        <f t="shared" si="78"/>
        <v>0</v>
      </c>
      <c r="D174" s="13">
        <f t="shared" ref="D174:O174" si="87">((D12*0.5)+C30-D48)*D84*D141*D$106</f>
        <v>0</v>
      </c>
      <c r="E174" s="13">
        <f t="shared" si="87"/>
        <v>0</v>
      </c>
      <c r="F174" s="13">
        <f t="shared" si="87"/>
        <v>0</v>
      </c>
      <c r="G174" s="13">
        <f t="shared" si="87"/>
        <v>0</v>
      </c>
      <c r="H174" s="13">
        <f t="shared" si="87"/>
        <v>0</v>
      </c>
      <c r="I174" s="13">
        <f t="shared" si="87"/>
        <v>105.81384276891431</v>
      </c>
      <c r="J174" s="13">
        <f t="shared" si="87"/>
        <v>213.39788199994297</v>
      </c>
      <c r="K174" s="13">
        <f t="shared" si="87"/>
        <v>206.93492312036062</v>
      </c>
      <c r="L174" s="13">
        <f t="shared" si="87"/>
        <v>123.72323607914022</v>
      </c>
      <c r="M174" s="13">
        <f t="shared" si="87"/>
        <v>123.73456148849253</v>
      </c>
      <c r="N174" s="13">
        <f t="shared" si="87"/>
        <v>152.95982481984689</v>
      </c>
      <c r="O174" s="13">
        <f t="shared" si="87"/>
        <v>180.78476566692393</v>
      </c>
    </row>
    <row r="175" spans="1:15" hidden="1" x14ac:dyDescent="0.25">
      <c r="A175" s="751"/>
      <c r="B175" s="56" t="s">
        <v>22</v>
      </c>
      <c r="C175" s="13">
        <f t="shared" si="78"/>
        <v>0</v>
      </c>
      <c r="D175" s="13">
        <f t="shared" ref="D175:O175" si="88">((D13*0.5)+C31-D49)*D85*D142*D$106</f>
        <v>0</v>
      </c>
      <c r="E175" s="13">
        <f t="shared" si="88"/>
        <v>0</v>
      </c>
      <c r="F175" s="13">
        <f t="shared" si="88"/>
        <v>0</v>
      </c>
      <c r="G175" s="13">
        <f t="shared" si="88"/>
        <v>0</v>
      </c>
      <c r="H175" s="13">
        <f t="shared" si="88"/>
        <v>0</v>
      </c>
      <c r="I175" s="13">
        <f t="shared" si="88"/>
        <v>0</v>
      </c>
      <c r="J175" s="13">
        <f t="shared" si="88"/>
        <v>0</v>
      </c>
      <c r="K175" s="13">
        <f t="shared" si="88"/>
        <v>0</v>
      </c>
      <c r="L175" s="13">
        <f t="shared" si="88"/>
        <v>0</v>
      </c>
      <c r="M175" s="13">
        <f t="shared" si="88"/>
        <v>0</v>
      </c>
      <c r="N175" s="13">
        <f t="shared" si="88"/>
        <v>0</v>
      </c>
      <c r="O175" s="13">
        <f t="shared" si="88"/>
        <v>0</v>
      </c>
    </row>
    <row r="176" spans="1:15" ht="15.75" hidden="1" customHeight="1" x14ac:dyDescent="0.25">
      <c r="A176" s="751"/>
      <c r="B176" s="56" t="s">
        <v>7</v>
      </c>
      <c r="C176" s="13">
        <f t="shared" si="78"/>
        <v>0</v>
      </c>
      <c r="D176" s="13">
        <f t="shared" ref="D176:O176" si="89">((D14*0.5)+C32-D50)*D86*D143*D$106</f>
        <v>0</v>
      </c>
      <c r="E176" s="13">
        <f t="shared" si="89"/>
        <v>793.65487631720362</v>
      </c>
      <c r="F176" s="13">
        <f t="shared" si="89"/>
        <v>1574.3150246685893</v>
      </c>
      <c r="G176" s="13">
        <f t="shared" si="89"/>
        <v>1693.9961308374454</v>
      </c>
      <c r="H176" s="13">
        <f t="shared" si="89"/>
        <v>2944.0308212700147</v>
      </c>
      <c r="I176" s="13">
        <f t="shared" si="89"/>
        <v>2917.6197386608455</v>
      </c>
      <c r="J176" s="13">
        <f t="shared" si="89"/>
        <v>2941.3379862148931</v>
      </c>
      <c r="K176" s="13">
        <f t="shared" si="89"/>
        <v>2776.9706060526973</v>
      </c>
      <c r="L176" s="13">
        <f t="shared" si="89"/>
        <v>1636.3301030390583</v>
      </c>
      <c r="M176" s="13">
        <f t="shared" si="89"/>
        <v>1619.9780886025453</v>
      </c>
      <c r="N176" s="13">
        <f t="shared" si="89"/>
        <v>1985.5782953532794</v>
      </c>
      <c r="O176" s="13">
        <f t="shared" si="89"/>
        <v>2359.7651135647652</v>
      </c>
    </row>
    <row r="177" spans="1:15" ht="15.75" hidden="1" customHeight="1" x14ac:dyDescent="0.25">
      <c r="A177" s="751"/>
      <c r="B177" s="56" t="s">
        <v>8</v>
      </c>
      <c r="C177" s="13">
        <f t="shared" si="78"/>
        <v>0</v>
      </c>
      <c r="D177" s="13">
        <f t="shared" ref="D177:O177" si="90">((D15*0.5)+C33-D51)*D87*D144*D$106</f>
        <v>0</v>
      </c>
      <c r="E177" s="13">
        <f t="shared" si="90"/>
        <v>0</v>
      </c>
      <c r="F177" s="13">
        <f t="shared" si="90"/>
        <v>0</v>
      </c>
      <c r="G177" s="13">
        <f t="shared" si="90"/>
        <v>0</v>
      </c>
      <c r="H177" s="13">
        <f t="shared" si="90"/>
        <v>0</v>
      </c>
      <c r="I177" s="13">
        <f t="shared" si="90"/>
        <v>0</v>
      </c>
      <c r="J177" s="13">
        <f t="shared" si="90"/>
        <v>0</v>
      </c>
      <c r="K177" s="13">
        <f t="shared" si="90"/>
        <v>0</v>
      </c>
      <c r="L177" s="13">
        <f t="shared" si="90"/>
        <v>0</v>
      </c>
      <c r="M177" s="13">
        <f t="shared" si="90"/>
        <v>0</v>
      </c>
      <c r="N177" s="13">
        <f t="shared" si="90"/>
        <v>0</v>
      </c>
      <c r="O177" s="13">
        <f t="shared" si="90"/>
        <v>0</v>
      </c>
    </row>
    <row r="178" spans="1:15" ht="15.75" hidden="1" customHeight="1" x14ac:dyDescent="0.25">
      <c r="A178" s="751"/>
      <c r="B178" s="8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5.75" hidden="1" customHeight="1" x14ac:dyDescent="0.25">
      <c r="A179" s="751"/>
      <c r="B179" s="156" t="s">
        <v>24</v>
      </c>
      <c r="C179" s="13">
        <f>SUM(C165:C178)</f>
        <v>0</v>
      </c>
      <c r="D179" s="13">
        <f>SUM(D165:D178)</f>
        <v>0</v>
      </c>
      <c r="E179" s="13">
        <f t="shared" ref="E179:O179" si="91">SUM(E165:E178)</f>
        <v>812.86906676407102</v>
      </c>
      <c r="F179" s="13">
        <f t="shared" si="91"/>
        <v>1710.660906248241</v>
      </c>
      <c r="G179" s="13">
        <f t="shared" si="91"/>
        <v>2461.6163255189813</v>
      </c>
      <c r="H179" s="13">
        <f t="shared" si="91"/>
        <v>9143.9278108956787</v>
      </c>
      <c r="I179" s="13">
        <f t="shared" si="91"/>
        <v>28698.963798563833</v>
      </c>
      <c r="J179" s="13">
        <f t="shared" si="91"/>
        <v>43976.792965941167</v>
      </c>
      <c r="K179" s="13">
        <f t="shared" si="91"/>
        <v>23348.1649544145</v>
      </c>
      <c r="L179" s="13">
        <f t="shared" si="91"/>
        <v>9261.1784311476258</v>
      </c>
      <c r="M179" s="13">
        <f t="shared" si="91"/>
        <v>11656.732762295327</v>
      </c>
      <c r="N179" s="13">
        <f t="shared" si="91"/>
        <v>19938.256613361435</v>
      </c>
      <c r="O179" s="13">
        <f t="shared" si="91"/>
        <v>24642.380325630158</v>
      </c>
    </row>
    <row r="180" spans="1:15" ht="16.5" hidden="1" customHeight="1" thickBot="1" x14ac:dyDescent="0.3">
      <c r="A180" s="752"/>
      <c r="B180" s="92" t="s">
        <v>25</v>
      </c>
      <c r="C180" s="14">
        <f>C179</f>
        <v>0</v>
      </c>
      <c r="D180" s="14">
        <f>C180+D179</f>
        <v>0</v>
      </c>
      <c r="E180" s="14">
        <f t="shared" ref="E180:O180" si="92">D180+E179</f>
        <v>812.86906676407102</v>
      </c>
      <c r="F180" s="14">
        <f t="shared" si="92"/>
        <v>2523.529973012312</v>
      </c>
      <c r="G180" s="14">
        <f t="shared" si="92"/>
        <v>4985.1462985312937</v>
      </c>
      <c r="H180" s="14">
        <f t="shared" si="92"/>
        <v>14129.074109426972</v>
      </c>
      <c r="I180" s="14">
        <f t="shared" si="92"/>
        <v>42828.037907990802</v>
      </c>
      <c r="J180" s="14">
        <f t="shared" si="92"/>
        <v>86804.830873931962</v>
      </c>
      <c r="K180" s="14">
        <f t="shared" si="92"/>
        <v>110152.99582834647</v>
      </c>
      <c r="L180" s="14">
        <f t="shared" si="92"/>
        <v>119414.17425949409</v>
      </c>
      <c r="M180" s="14">
        <f t="shared" si="92"/>
        <v>131070.90702178942</v>
      </c>
      <c r="N180" s="14">
        <f t="shared" si="92"/>
        <v>151009.16363515085</v>
      </c>
      <c r="O180" s="14">
        <f t="shared" si="92"/>
        <v>175651.54396078101</v>
      </c>
    </row>
    <row r="181" spans="1:15" hidden="1" x14ac:dyDescent="0.25">
      <c r="A181" s="66"/>
      <c r="B181" s="66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</row>
    <row r="182" spans="1:15" ht="15.75" hidden="1" thickBot="1" x14ac:dyDescent="0.3">
      <c r="A182" s="66"/>
      <c r="B182" s="66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</row>
    <row r="183" spans="1:15" ht="16.5" hidden="1" thickBot="1" x14ac:dyDescent="0.3">
      <c r="A183" s="750" t="s">
        <v>115</v>
      </c>
      <c r="B183" s="339" t="s">
        <v>130</v>
      </c>
      <c r="C183" s="100">
        <f>C$2</f>
        <v>46023</v>
      </c>
      <c r="D183" s="100">
        <f t="shared" ref="D183:O183" si="93">D$2</f>
        <v>46054</v>
      </c>
      <c r="E183" s="100">
        <f t="shared" si="93"/>
        <v>46082</v>
      </c>
      <c r="F183" s="100">
        <f t="shared" si="93"/>
        <v>46113</v>
      </c>
      <c r="G183" s="100">
        <f t="shared" si="93"/>
        <v>46143</v>
      </c>
      <c r="H183" s="100">
        <f t="shared" si="93"/>
        <v>46174</v>
      </c>
      <c r="I183" s="100">
        <f t="shared" si="93"/>
        <v>46204</v>
      </c>
      <c r="J183" s="100">
        <f t="shared" si="93"/>
        <v>46235</v>
      </c>
      <c r="K183" s="100">
        <f t="shared" si="93"/>
        <v>46266</v>
      </c>
      <c r="L183" s="100">
        <f t="shared" si="93"/>
        <v>46296</v>
      </c>
      <c r="M183" s="100">
        <f t="shared" si="93"/>
        <v>46327</v>
      </c>
      <c r="N183" s="100">
        <f t="shared" si="93"/>
        <v>46357</v>
      </c>
      <c r="O183" s="100">
        <f t="shared" si="93"/>
        <v>46388</v>
      </c>
    </row>
    <row r="184" spans="1:15" hidden="1" x14ac:dyDescent="0.25">
      <c r="A184" s="751"/>
      <c r="B184" s="333" t="s">
        <v>18</v>
      </c>
      <c r="C184" s="13">
        <f>((C3*0.5)-C39)*C75*C149*C$106</f>
        <v>0</v>
      </c>
      <c r="D184" s="13">
        <f>((D3*0.5)+C21-D39)*D75*D149*D$106</f>
        <v>0</v>
      </c>
      <c r="E184" s="13">
        <f t="shared" ref="E184:O184" si="94">((E3*0.5)+D21-E39)*E75*E149*E$106</f>
        <v>0</v>
      </c>
      <c r="F184" s="13">
        <f t="shared" si="94"/>
        <v>0</v>
      </c>
      <c r="G184" s="13">
        <f t="shared" si="94"/>
        <v>26.599103193871599</v>
      </c>
      <c r="H184" s="13">
        <f t="shared" si="94"/>
        <v>399.79581321227192</v>
      </c>
      <c r="I184" s="13">
        <f t="shared" si="94"/>
        <v>597.2150352226754</v>
      </c>
      <c r="J184" s="13">
        <f t="shared" si="94"/>
        <v>608.45677968428583</v>
      </c>
      <c r="K184" s="13">
        <f t="shared" si="94"/>
        <v>574.45330827646956</v>
      </c>
      <c r="L184" s="13">
        <f t="shared" si="94"/>
        <v>207.58323665591647</v>
      </c>
      <c r="M184" s="13">
        <f t="shared" si="94"/>
        <v>213.50629012898196</v>
      </c>
      <c r="N184" s="13">
        <f t="shared" si="94"/>
        <v>191.99586970521585</v>
      </c>
      <c r="O184" s="13">
        <f t="shared" si="94"/>
        <v>253.27573262166993</v>
      </c>
    </row>
    <row r="185" spans="1:15" hidden="1" x14ac:dyDescent="0.25">
      <c r="A185" s="751"/>
      <c r="B185" s="157" t="s">
        <v>0</v>
      </c>
      <c r="C185" s="13">
        <f t="shared" ref="C185:C196" si="95">((C4*0.5)-C40)*C76*C150*C$106</f>
        <v>0</v>
      </c>
      <c r="D185" s="13">
        <f t="shared" ref="D185:O185" si="96">((D4*0.5)+C22-D40)*D76*D150*D$106</f>
        <v>0</v>
      </c>
      <c r="E185" s="13">
        <f t="shared" si="96"/>
        <v>0</v>
      </c>
      <c r="F185" s="13">
        <f t="shared" si="96"/>
        <v>0</v>
      </c>
      <c r="G185" s="13">
        <f t="shared" si="96"/>
        <v>0</v>
      </c>
      <c r="H185" s="13">
        <f t="shared" si="96"/>
        <v>0</v>
      </c>
      <c r="I185" s="13">
        <f t="shared" si="96"/>
        <v>0</v>
      </c>
      <c r="J185" s="13">
        <f t="shared" si="96"/>
        <v>0</v>
      </c>
      <c r="K185" s="13">
        <f t="shared" si="96"/>
        <v>0</v>
      </c>
      <c r="L185" s="13">
        <f t="shared" si="96"/>
        <v>0</v>
      </c>
      <c r="M185" s="13">
        <f t="shared" si="96"/>
        <v>0</v>
      </c>
      <c r="N185" s="13">
        <f t="shared" si="96"/>
        <v>0</v>
      </c>
      <c r="O185" s="13">
        <f t="shared" si="96"/>
        <v>0</v>
      </c>
    </row>
    <row r="186" spans="1:15" hidden="1" x14ac:dyDescent="0.25">
      <c r="A186" s="751"/>
      <c r="B186" s="157" t="s">
        <v>19</v>
      </c>
      <c r="C186" s="13">
        <f t="shared" si="95"/>
        <v>0</v>
      </c>
      <c r="D186" s="13">
        <f t="shared" ref="D186:O186" si="97">((D5*0.5)+C23-D41)*D77*D151*D$106</f>
        <v>0</v>
      </c>
      <c r="E186" s="13">
        <f t="shared" si="97"/>
        <v>0</v>
      </c>
      <c r="F186" s="13">
        <f t="shared" si="97"/>
        <v>0</v>
      </c>
      <c r="G186" s="13">
        <f t="shared" si="97"/>
        <v>0</v>
      </c>
      <c r="H186" s="13">
        <f t="shared" si="97"/>
        <v>0</v>
      </c>
      <c r="I186" s="13">
        <f t="shared" si="97"/>
        <v>0</v>
      </c>
      <c r="J186" s="13">
        <f t="shared" si="97"/>
        <v>0</v>
      </c>
      <c r="K186" s="13">
        <f t="shared" si="97"/>
        <v>0</v>
      </c>
      <c r="L186" s="13">
        <f t="shared" si="97"/>
        <v>0</v>
      </c>
      <c r="M186" s="13">
        <f t="shared" si="97"/>
        <v>0</v>
      </c>
      <c r="N186" s="13">
        <f t="shared" si="97"/>
        <v>0</v>
      </c>
      <c r="O186" s="13">
        <f t="shared" si="97"/>
        <v>0</v>
      </c>
    </row>
    <row r="187" spans="1:15" hidden="1" x14ac:dyDescent="0.25">
      <c r="A187" s="751"/>
      <c r="B187" s="157" t="s">
        <v>1</v>
      </c>
      <c r="C187" s="13">
        <f t="shared" si="95"/>
        <v>0</v>
      </c>
      <c r="D187" s="13">
        <f t="shared" ref="D187:O187" si="98">((D6*0.5)+C24-D42)*D78*D152*D$106</f>
        <v>0</v>
      </c>
      <c r="E187" s="13">
        <f t="shared" si="98"/>
        <v>0</v>
      </c>
      <c r="F187" s="13">
        <f t="shared" si="98"/>
        <v>10.664445598462907</v>
      </c>
      <c r="G187" s="13">
        <f t="shared" si="98"/>
        <v>79.549690299367299</v>
      </c>
      <c r="H187" s="13">
        <f t="shared" si="98"/>
        <v>690.091136117411</v>
      </c>
      <c r="I187" s="13">
        <f t="shared" si="98"/>
        <v>1214.8376954049822</v>
      </c>
      <c r="J187" s="13">
        <f t="shared" si="98"/>
        <v>1563.996817948552</v>
      </c>
      <c r="K187" s="13">
        <f t="shared" si="98"/>
        <v>718.8692689781592</v>
      </c>
      <c r="L187" s="13">
        <f t="shared" si="98"/>
        <v>39.471160138570127</v>
      </c>
      <c r="M187" s="13">
        <f t="shared" si="98"/>
        <v>0</v>
      </c>
      <c r="N187" s="13">
        <f t="shared" si="98"/>
        <v>0</v>
      </c>
      <c r="O187" s="13">
        <f t="shared" si="98"/>
        <v>0</v>
      </c>
    </row>
    <row r="188" spans="1:15" hidden="1" x14ac:dyDescent="0.25">
      <c r="A188" s="751"/>
      <c r="B188" s="157" t="s">
        <v>20</v>
      </c>
      <c r="C188" s="13">
        <f t="shared" si="95"/>
        <v>0</v>
      </c>
      <c r="D188" s="13">
        <f t="shared" ref="D188:O188" si="99">((D7*0.5)+C25-D43)*D79*D153*D$106</f>
        <v>0</v>
      </c>
      <c r="E188" s="13">
        <f t="shared" si="99"/>
        <v>0</v>
      </c>
      <c r="F188" s="13">
        <f t="shared" si="99"/>
        <v>0</v>
      </c>
      <c r="G188" s="13">
        <f t="shared" si="99"/>
        <v>0</v>
      </c>
      <c r="H188" s="13">
        <f t="shared" si="99"/>
        <v>0</v>
      </c>
      <c r="I188" s="13">
        <f t="shared" si="99"/>
        <v>0</v>
      </c>
      <c r="J188" s="13">
        <f t="shared" si="99"/>
        <v>0</v>
      </c>
      <c r="K188" s="13">
        <f t="shared" si="99"/>
        <v>0</v>
      </c>
      <c r="L188" s="13">
        <f t="shared" si="99"/>
        <v>0</v>
      </c>
      <c r="M188" s="13">
        <f t="shared" si="99"/>
        <v>0</v>
      </c>
      <c r="N188" s="13">
        <f t="shared" si="99"/>
        <v>0</v>
      </c>
      <c r="O188" s="13">
        <f t="shared" si="99"/>
        <v>0</v>
      </c>
    </row>
    <row r="189" spans="1:15" hidden="1" x14ac:dyDescent="0.25">
      <c r="A189" s="751"/>
      <c r="B189" s="56" t="s">
        <v>9</v>
      </c>
      <c r="C189" s="13">
        <f t="shared" si="95"/>
        <v>0</v>
      </c>
      <c r="D189" s="13">
        <f t="shared" ref="D189:O189" si="100">((D8*0.5)+C26-D44)*D80*D154*D$106</f>
        <v>0</v>
      </c>
      <c r="E189" s="13">
        <f t="shared" si="100"/>
        <v>0</v>
      </c>
      <c r="F189" s="13">
        <f t="shared" si="100"/>
        <v>0</v>
      </c>
      <c r="G189" s="13">
        <f t="shared" si="100"/>
        <v>0</v>
      </c>
      <c r="H189" s="13">
        <f t="shared" si="100"/>
        <v>0</v>
      </c>
      <c r="I189" s="13">
        <f t="shared" si="100"/>
        <v>0</v>
      </c>
      <c r="J189" s="13">
        <f t="shared" si="100"/>
        <v>0</v>
      </c>
      <c r="K189" s="13">
        <f t="shared" si="100"/>
        <v>0</v>
      </c>
      <c r="L189" s="13">
        <f t="shared" si="100"/>
        <v>0</v>
      </c>
      <c r="M189" s="13">
        <f t="shared" si="100"/>
        <v>0</v>
      </c>
      <c r="N189" s="13">
        <f t="shared" si="100"/>
        <v>0</v>
      </c>
      <c r="O189" s="13">
        <f t="shared" si="100"/>
        <v>0</v>
      </c>
    </row>
    <row r="190" spans="1:15" hidden="1" x14ac:dyDescent="0.25">
      <c r="A190" s="751"/>
      <c r="B190" s="56" t="s">
        <v>3</v>
      </c>
      <c r="C190" s="13">
        <f t="shared" si="95"/>
        <v>0</v>
      </c>
      <c r="D190" s="13">
        <f t="shared" ref="D190:O190" si="101">((D9*0.5)+C27-D45)*D81*D155*D$106</f>
        <v>0</v>
      </c>
      <c r="E190" s="13">
        <f t="shared" si="101"/>
        <v>0</v>
      </c>
      <c r="F190" s="13">
        <f t="shared" si="101"/>
        <v>0</v>
      </c>
      <c r="G190" s="13">
        <f t="shared" si="101"/>
        <v>0</v>
      </c>
      <c r="H190" s="13">
        <f t="shared" si="101"/>
        <v>23.621894603102835</v>
      </c>
      <c r="I190" s="13">
        <f t="shared" si="101"/>
        <v>2667.5371862899442</v>
      </c>
      <c r="J190" s="13">
        <f t="shared" si="101"/>
        <v>5386.5114626582454</v>
      </c>
      <c r="K190" s="13">
        <f t="shared" si="101"/>
        <v>2485.8390552551027</v>
      </c>
      <c r="L190" s="13">
        <f t="shared" si="101"/>
        <v>327.0643311080542</v>
      </c>
      <c r="M190" s="13">
        <f t="shared" si="101"/>
        <v>502.86666972332574</v>
      </c>
      <c r="N190" s="13">
        <f t="shared" si="101"/>
        <v>1119.1893179260774</v>
      </c>
      <c r="O190" s="13">
        <f t="shared" si="101"/>
        <v>1799.5331503224515</v>
      </c>
    </row>
    <row r="191" spans="1:15" ht="15.75" hidden="1" customHeight="1" x14ac:dyDescent="0.25">
      <c r="A191" s="751"/>
      <c r="B191" s="56" t="s">
        <v>4</v>
      </c>
      <c r="C191" s="13">
        <f t="shared" si="95"/>
        <v>0</v>
      </c>
      <c r="D191" s="13">
        <f t="shared" ref="D191:O191" si="102">((D10*0.5)+C28-D46)*D82*D156*D$106</f>
        <v>0</v>
      </c>
      <c r="E191" s="13">
        <f t="shared" si="102"/>
        <v>0</v>
      </c>
      <c r="F191" s="13">
        <f t="shared" si="102"/>
        <v>0</v>
      </c>
      <c r="G191" s="13">
        <f t="shared" si="102"/>
        <v>0</v>
      </c>
      <c r="H191" s="13">
        <f t="shared" si="102"/>
        <v>0</v>
      </c>
      <c r="I191" s="13">
        <f t="shared" si="102"/>
        <v>0</v>
      </c>
      <c r="J191" s="13">
        <f t="shared" si="102"/>
        <v>0</v>
      </c>
      <c r="K191" s="13">
        <f t="shared" si="102"/>
        <v>0</v>
      </c>
      <c r="L191" s="13">
        <f t="shared" si="102"/>
        <v>0</v>
      </c>
      <c r="M191" s="13">
        <f t="shared" si="102"/>
        <v>0</v>
      </c>
      <c r="N191" s="13">
        <f t="shared" si="102"/>
        <v>0</v>
      </c>
      <c r="O191" s="13">
        <f t="shared" si="102"/>
        <v>0</v>
      </c>
    </row>
    <row r="192" spans="1:15" hidden="1" x14ac:dyDescent="0.25">
      <c r="A192" s="751"/>
      <c r="B192" s="56" t="s">
        <v>5</v>
      </c>
      <c r="C192" s="13">
        <f t="shared" si="95"/>
        <v>0</v>
      </c>
      <c r="D192" s="13">
        <f t="shared" ref="D192:O192" si="103">((D11*0.5)+C29-D47)*D83*D157*D$106</f>
        <v>0</v>
      </c>
      <c r="E192" s="13">
        <f t="shared" si="103"/>
        <v>0</v>
      </c>
      <c r="F192" s="13">
        <f t="shared" si="103"/>
        <v>0</v>
      </c>
      <c r="G192" s="13">
        <f t="shared" si="103"/>
        <v>0</v>
      </c>
      <c r="H192" s="13">
        <f t="shared" si="103"/>
        <v>0</v>
      </c>
      <c r="I192" s="13">
        <f t="shared" si="103"/>
        <v>0</v>
      </c>
      <c r="J192" s="13">
        <f t="shared" si="103"/>
        <v>0</v>
      </c>
      <c r="K192" s="13">
        <f t="shared" si="103"/>
        <v>0</v>
      </c>
      <c r="L192" s="13">
        <f t="shared" si="103"/>
        <v>0</v>
      </c>
      <c r="M192" s="13">
        <f t="shared" si="103"/>
        <v>0</v>
      </c>
      <c r="N192" s="13">
        <f t="shared" si="103"/>
        <v>0</v>
      </c>
      <c r="O192" s="13">
        <f t="shared" si="103"/>
        <v>0</v>
      </c>
    </row>
    <row r="193" spans="1:15" hidden="1" x14ac:dyDescent="0.25">
      <c r="A193" s="751"/>
      <c r="B193" s="56" t="s">
        <v>21</v>
      </c>
      <c r="C193" s="13">
        <f t="shared" si="95"/>
        <v>0</v>
      </c>
      <c r="D193" s="13">
        <f t="shared" ref="D193:O193" si="104">((D12*0.5)+C30-D48)*D84*D158*D$106</f>
        <v>0</v>
      </c>
      <c r="E193" s="13">
        <f t="shared" si="104"/>
        <v>0</v>
      </c>
      <c r="F193" s="13">
        <f t="shared" si="104"/>
        <v>0</v>
      </c>
      <c r="G193" s="13">
        <f t="shared" si="104"/>
        <v>0</v>
      </c>
      <c r="H193" s="13">
        <f t="shared" si="104"/>
        <v>0</v>
      </c>
      <c r="I193" s="13">
        <f t="shared" si="104"/>
        <v>14.399979738161935</v>
      </c>
      <c r="J193" s="13">
        <f t="shared" si="104"/>
        <v>29.342078756386623</v>
      </c>
      <c r="K193" s="13">
        <f t="shared" si="104"/>
        <v>27.702303230249196</v>
      </c>
      <c r="L193" s="13">
        <f t="shared" si="104"/>
        <v>10.010445904841397</v>
      </c>
      <c r="M193" s="13">
        <f t="shared" si="104"/>
        <v>10.296077863080333</v>
      </c>
      <c r="N193" s="13">
        <f t="shared" si="104"/>
        <v>9.258764332800288</v>
      </c>
      <c r="O193" s="13">
        <f t="shared" si="104"/>
        <v>12.213910242766406</v>
      </c>
    </row>
    <row r="194" spans="1:15" hidden="1" x14ac:dyDescent="0.25">
      <c r="A194" s="751"/>
      <c r="B194" s="56" t="s">
        <v>22</v>
      </c>
      <c r="C194" s="13">
        <f t="shared" si="95"/>
        <v>0</v>
      </c>
      <c r="D194" s="13">
        <f t="shared" ref="D194:O194" si="105">((D13*0.5)+C31-D49)*D85*D159*D$106</f>
        <v>0</v>
      </c>
      <c r="E194" s="13">
        <f t="shared" si="105"/>
        <v>0</v>
      </c>
      <c r="F194" s="13">
        <f t="shared" si="105"/>
        <v>0</v>
      </c>
      <c r="G194" s="13">
        <f t="shared" si="105"/>
        <v>0</v>
      </c>
      <c r="H194" s="13">
        <f t="shared" si="105"/>
        <v>0</v>
      </c>
      <c r="I194" s="13">
        <f t="shared" si="105"/>
        <v>0</v>
      </c>
      <c r="J194" s="13">
        <f t="shared" si="105"/>
        <v>0</v>
      </c>
      <c r="K194" s="13">
        <f t="shared" si="105"/>
        <v>0</v>
      </c>
      <c r="L194" s="13">
        <f t="shared" si="105"/>
        <v>0</v>
      </c>
      <c r="M194" s="13">
        <f t="shared" si="105"/>
        <v>0</v>
      </c>
      <c r="N194" s="13">
        <f t="shared" si="105"/>
        <v>0</v>
      </c>
      <c r="O194" s="13">
        <f t="shared" si="105"/>
        <v>0</v>
      </c>
    </row>
    <row r="195" spans="1:15" ht="15.75" hidden="1" customHeight="1" x14ac:dyDescent="0.25">
      <c r="A195" s="751"/>
      <c r="B195" s="56" t="s">
        <v>7</v>
      </c>
      <c r="C195" s="13">
        <f t="shared" si="95"/>
        <v>0</v>
      </c>
      <c r="D195" s="13">
        <f t="shared" ref="D195:O195" si="106">((D14*0.5)+C32-D50)*D86*D160*D$106</f>
        <v>0</v>
      </c>
      <c r="E195" s="13">
        <f t="shared" si="106"/>
        <v>54.089601248200744</v>
      </c>
      <c r="F195" s="13">
        <f t="shared" si="106"/>
        <v>112.57477004085635</v>
      </c>
      <c r="G195" s="13">
        <f t="shared" si="106"/>
        <v>130.40498244643351</v>
      </c>
      <c r="H195" s="13">
        <f t="shared" si="106"/>
        <v>388.55138220502289</v>
      </c>
      <c r="I195" s="13">
        <f t="shared" si="106"/>
        <v>357.57187261189245</v>
      </c>
      <c r="J195" s="13">
        <f t="shared" si="106"/>
        <v>368.30993292453826</v>
      </c>
      <c r="K195" s="13">
        <f t="shared" si="106"/>
        <v>335.33427133382594</v>
      </c>
      <c r="L195" s="13">
        <f t="shared" si="106"/>
        <v>116.38337734159236</v>
      </c>
      <c r="M195" s="13">
        <f t="shared" si="106"/>
        <v>119.48381153150714</v>
      </c>
      <c r="N195" s="13">
        <f t="shared" si="106"/>
        <v>100.96589002366775</v>
      </c>
      <c r="O195" s="13">
        <f t="shared" si="106"/>
        <v>135.45505619075129</v>
      </c>
    </row>
    <row r="196" spans="1:15" ht="15.75" hidden="1" customHeight="1" x14ac:dyDescent="0.25">
      <c r="A196" s="751"/>
      <c r="B196" s="56" t="s">
        <v>8</v>
      </c>
      <c r="C196" s="13">
        <f t="shared" si="95"/>
        <v>0</v>
      </c>
      <c r="D196" s="13">
        <f t="shared" ref="D196:O196" si="107">((D15*0.5)+C33-D51)*D87*D161*D$106</f>
        <v>0</v>
      </c>
      <c r="E196" s="13">
        <f t="shared" si="107"/>
        <v>0</v>
      </c>
      <c r="F196" s="13">
        <f t="shared" si="107"/>
        <v>0</v>
      </c>
      <c r="G196" s="13">
        <f t="shared" si="107"/>
        <v>0</v>
      </c>
      <c r="H196" s="13">
        <f t="shared" si="107"/>
        <v>0</v>
      </c>
      <c r="I196" s="13">
        <f t="shared" si="107"/>
        <v>0</v>
      </c>
      <c r="J196" s="13">
        <f t="shared" si="107"/>
        <v>0</v>
      </c>
      <c r="K196" s="13">
        <f t="shared" si="107"/>
        <v>0</v>
      </c>
      <c r="L196" s="13">
        <f t="shared" si="107"/>
        <v>0</v>
      </c>
      <c r="M196" s="13">
        <f t="shared" si="107"/>
        <v>0</v>
      </c>
      <c r="N196" s="13">
        <f t="shared" si="107"/>
        <v>0</v>
      </c>
      <c r="O196" s="13">
        <f t="shared" si="107"/>
        <v>0</v>
      </c>
    </row>
    <row r="197" spans="1:15" ht="15.75" hidden="1" customHeight="1" x14ac:dyDescent="0.25">
      <c r="A197" s="751"/>
      <c r="B197" s="8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5.75" hidden="1" customHeight="1" x14ac:dyDescent="0.25">
      <c r="A198" s="751"/>
      <c r="B198" s="156" t="s">
        <v>24</v>
      </c>
      <c r="C198" s="13">
        <f>SUM(C184:C197)</f>
        <v>0</v>
      </c>
      <c r="D198" s="13">
        <f>SUM(D184:D197)</f>
        <v>0</v>
      </c>
      <c r="E198" s="13">
        <f t="shared" ref="E198:O198" si="108">SUM(E184:E197)</f>
        <v>54.089601248200744</v>
      </c>
      <c r="F198" s="13">
        <f t="shared" si="108"/>
        <v>123.23921563931926</v>
      </c>
      <c r="G198" s="13">
        <f t="shared" si="108"/>
        <v>236.55377593967239</v>
      </c>
      <c r="H198" s="13">
        <f t="shared" si="108"/>
        <v>1502.0602261378087</v>
      </c>
      <c r="I198" s="13">
        <f t="shared" si="108"/>
        <v>4851.561769267656</v>
      </c>
      <c r="J198" s="13">
        <f t="shared" si="108"/>
        <v>7956.6170719720076</v>
      </c>
      <c r="K198" s="13">
        <f t="shared" si="108"/>
        <v>4142.1982070738068</v>
      </c>
      <c r="L198" s="13">
        <f t="shared" si="108"/>
        <v>700.51255114897447</v>
      </c>
      <c r="M198" s="13">
        <f t="shared" si="108"/>
        <v>846.15284924689524</v>
      </c>
      <c r="N198" s="13">
        <f t="shared" si="108"/>
        <v>1421.4098419877612</v>
      </c>
      <c r="O198" s="13">
        <f t="shared" si="108"/>
        <v>2200.4778493776389</v>
      </c>
    </row>
    <row r="199" spans="1:15" ht="16.5" hidden="1" customHeight="1" thickBot="1" x14ac:dyDescent="0.3">
      <c r="A199" s="752"/>
      <c r="B199" s="92" t="s">
        <v>25</v>
      </c>
      <c r="C199" s="14">
        <f>C198</f>
        <v>0</v>
      </c>
      <c r="D199" s="14">
        <f>C199+D198</f>
        <v>0</v>
      </c>
      <c r="E199" s="14">
        <f t="shared" ref="E199:O199" si="109">D199+E198</f>
        <v>54.089601248200744</v>
      </c>
      <c r="F199" s="14">
        <f t="shared" si="109"/>
        <v>177.32881688751999</v>
      </c>
      <c r="G199" s="14">
        <f t="shared" si="109"/>
        <v>413.88259282719241</v>
      </c>
      <c r="H199" s="14">
        <f t="shared" si="109"/>
        <v>1915.9428189650012</v>
      </c>
      <c r="I199" s="14">
        <f t="shared" si="109"/>
        <v>6767.5045882326576</v>
      </c>
      <c r="J199" s="14">
        <f t="shared" si="109"/>
        <v>14724.121660204666</v>
      </c>
      <c r="K199" s="14">
        <f t="shared" si="109"/>
        <v>18866.319867278471</v>
      </c>
      <c r="L199" s="14">
        <f t="shared" si="109"/>
        <v>19566.832418427446</v>
      </c>
      <c r="M199" s="14">
        <f t="shared" si="109"/>
        <v>20412.985267674343</v>
      </c>
      <c r="N199" s="14">
        <f t="shared" si="109"/>
        <v>21834.395109662106</v>
      </c>
      <c r="O199" s="14">
        <f t="shared" si="109"/>
        <v>24034.872959039745</v>
      </c>
    </row>
    <row r="200" spans="1:15" ht="14.45" hidden="1" customHeight="1" x14ac:dyDescent="0.25">
      <c r="A200" s="66"/>
      <c r="B200" s="139" t="s">
        <v>116</v>
      </c>
      <c r="C200" s="71">
        <f t="shared" ref="C200:O200" si="110">C179+C198</f>
        <v>0</v>
      </c>
      <c r="D200" s="71">
        <f t="shared" si="110"/>
        <v>0</v>
      </c>
      <c r="E200" s="71">
        <f t="shared" si="110"/>
        <v>866.9586680122718</v>
      </c>
      <c r="F200" s="71">
        <f t="shared" si="110"/>
        <v>1833.9001218875603</v>
      </c>
      <c r="G200" s="71">
        <f t="shared" si="110"/>
        <v>2698.1701014586538</v>
      </c>
      <c r="H200" s="71">
        <f t="shared" si="110"/>
        <v>10645.988037033487</v>
      </c>
      <c r="I200" s="71">
        <f t="shared" si="110"/>
        <v>33550.525567831486</v>
      </c>
      <c r="J200" s="71">
        <f t="shared" si="110"/>
        <v>51933.410037913178</v>
      </c>
      <c r="K200" s="71">
        <f t="shared" si="110"/>
        <v>27490.363161488305</v>
      </c>
      <c r="L200" s="71">
        <f t="shared" si="110"/>
        <v>9961.6909822966009</v>
      </c>
      <c r="M200" s="71">
        <f t="shared" si="110"/>
        <v>12502.885611542222</v>
      </c>
      <c r="N200" s="71">
        <f t="shared" si="110"/>
        <v>21359.666455349197</v>
      </c>
      <c r="O200" s="71">
        <f t="shared" si="110"/>
        <v>26842.858175007797</v>
      </c>
    </row>
    <row r="201" spans="1:15" hidden="1" x14ac:dyDescent="0.25">
      <c r="A201" s="66"/>
      <c r="B201" s="140" t="s">
        <v>163</v>
      </c>
      <c r="C201" s="69"/>
      <c r="D201" s="69">
        <f t="shared" ref="D201:O201" si="111">D200-D124</f>
        <v>0</v>
      </c>
      <c r="E201" s="69">
        <f t="shared" si="111"/>
        <v>-149.07065876047182</v>
      </c>
      <c r="F201" s="69">
        <f t="shared" si="111"/>
        <v>-293.18421831668843</v>
      </c>
      <c r="G201" s="69">
        <f t="shared" si="111"/>
        <v>-394.41751995752384</v>
      </c>
      <c r="H201" s="69">
        <f t="shared" si="111"/>
        <v>-1409.0832715941324</v>
      </c>
      <c r="I201" s="69">
        <f t="shared" si="111"/>
        <v>-5245.9382575606214</v>
      </c>
      <c r="J201" s="69">
        <f t="shared" si="111"/>
        <v>-8231.308942182819</v>
      </c>
      <c r="K201" s="69">
        <f t="shared" si="111"/>
        <v>-4649.4409885545065</v>
      </c>
      <c r="L201" s="69">
        <f t="shared" si="111"/>
        <v>-1600.5188031749512</v>
      </c>
      <c r="M201" s="69">
        <f t="shared" si="111"/>
        <v>-1920.095420497717</v>
      </c>
      <c r="N201" s="69">
        <f t="shared" si="111"/>
        <v>-3181.2157329480251</v>
      </c>
      <c r="O201" s="69">
        <f t="shared" si="111"/>
        <v>-3751.8462586012683</v>
      </c>
    </row>
    <row r="202" spans="1:15" ht="15.75" hidden="1" thickBot="1" x14ac:dyDescent="0.3">
      <c r="A202" s="66"/>
      <c r="B202" s="66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</row>
    <row r="203" spans="1:15" ht="15.75" hidden="1" thickBot="1" x14ac:dyDescent="0.3">
      <c r="A203" s="66"/>
      <c r="B203" s="165" t="s">
        <v>37</v>
      </c>
      <c r="C203" s="100">
        <f>C$2</f>
        <v>46023</v>
      </c>
      <c r="D203" s="100">
        <f t="shared" ref="D203:O203" si="112">D$2</f>
        <v>46054</v>
      </c>
      <c r="E203" s="100">
        <f t="shared" si="112"/>
        <v>46082</v>
      </c>
      <c r="F203" s="100">
        <f t="shared" si="112"/>
        <v>46113</v>
      </c>
      <c r="G203" s="100">
        <f t="shared" si="112"/>
        <v>46143</v>
      </c>
      <c r="H203" s="100">
        <f t="shared" si="112"/>
        <v>46174</v>
      </c>
      <c r="I203" s="100">
        <f t="shared" si="112"/>
        <v>46204</v>
      </c>
      <c r="J203" s="100">
        <f t="shared" si="112"/>
        <v>46235</v>
      </c>
      <c r="K203" s="100">
        <f t="shared" si="112"/>
        <v>46266</v>
      </c>
      <c r="L203" s="100">
        <f t="shared" si="112"/>
        <v>46296</v>
      </c>
      <c r="M203" s="100">
        <f t="shared" si="112"/>
        <v>46327</v>
      </c>
      <c r="N203" s="100">
        <f t="shared" si="112"/>
        <v>46357</v>
      </c>
      <c r="O203" s="100">
        <f t="shared" si="112"/>
        <v>46388</v>
      </c>
    </row>
    <row r="204" spans="1:15" hidden="1" x14ac:dyDescent="0.25">
      <c r="A204" s="66"/>
      <c r="B204" s="164" t="s">
        <v>117</v>
      </c>
      <c r="C204" s="79">
        <f>C179*'YTD PROGRAM SUMMARY'!C43</f>
        <v>0</v>
      </c>
      <c r="D204" s="79">
        <f>D179*'YTD PROGRAM SUMMARY'!D43</f>
        <v>0</v>
      </c>
      <c r="E204" s="79">
        <f>E179*'YTD PROGRAM SUMMARY'!E43</f>
        <v>591.47211847977451</v>
      </c>
      <c r="F204" s="79">
        <f>F179*'YTD PROGRAM SUMMARY'!F43</f>
        <v>1244.7370328004467</v>
      </c>
      <c r="G204" s="79">
        <f>G179*'YTD PROGRAM SUMMARY'!G43</f>
        <v>1791.158604097425</v>
      </c>
      <c r="H204" s="79">
        <f>H179*'YTD PROGRAM SUMMARY'!H43</f>
        <v>6653.4434322450779</v>
      </c>
      <c r="I204" s="79">
        <f>I179*'YTD PROGRAM SUMMARY'!I43</f>
        <v>20882.375292843644</v>
      </c>
      <c r="J204" s="79">
        <f>J179*'YTD PROGRAM SUMMARY'!J43</f>
        <v>31999.061057961473</v>
      </c>
      <c r="K204" s="79">
        <f>K179*'YTD PROGRAM SUMMARY'!K43</f>
        <v>16988.945886670033</v>
      </c>
      <c r="L204" s="79">
        <f>L179*'YTD PROGRAM SUMMARY'!L43</f>
        <v>6738.7591067971462</v>
      </c>
      <c r="M204" s="79">
        <f>M179*'YTD PROGRAM SUMMARY'!M43</f>
        <v>8481.8486806418532</v>
      </c>
      <c r="N204" s="79">
        <f>N179*'YTD PROGRAM SUMMARY'!N43</f>
        <v>14507.776664259593</v>
      </c>
      <c r="O204" s="146">
        <f>O179*'YTD PROGRAM SUMMARY'!O43</f>
        <v>0</v>
      </c>
    </row>
    <row r="205" spans="1:15" ht="15.75" hidden="1" thickBot="1" x14ac:dyDescent="0.3">
      <c r="A205" s="66"/>
      <c r="B205" s="58" t="s">
        <v>118</v>
      </c>
      <c r="C205" s="72">
        <f>C198*'YTD PROGRAM SUMMARY'!C43</f>
        <v>0</v>
      </c>
      <c r="D205" s="72">
        <f>D198*'YTD PROGRAM SUMMARY'!D43</f>
        <v>0</v>
      </c>
      <c r="E205" s="72">
        <f>E198*'YTD PROGRAM SUMMARY'!E43</f>
        <v>39.357495992998736</v>
      </c>
      <c r="F205" s="72">
        <f>F198*'YTD PROGRAM SUMMARY'!F43</f>
        <v>89.673187151960377</v>
      </c>
      <c r="G205" s="72">
        <f>G198*'YTD PROGRAM SUMMARY'!G43</f>
        <v>172.12484606704461</v>
      </c>
      <c r="H205" s="72">
        <f>H198*'YTD PROGRAM SUMMARY'!H43</f>
        <v>1092.9518422624365</v>
      </c>
      <c r="I205" s="72">
        <f>I198*'YTD PROGRAM SUMMARY'!I43</f>
        <v>3530.1669542274417</v>
      </c>
      <c r="J205" s="72">
        <f>J198*'YTD PROGRAM SUMMARY'!J43</f>
        <v>5789.5143854176677</v>
      </c>
      <c r="K205" s="72">
        <f>K198*'YTD PROGRAM SUMMARY'!K43</f>
        <v>3014.0090807664606</v>
      </c>
      <c r="L205" s="72">
        <f>L198*'YTD PROGRAM SUMMARY'!L43</f>
        <v>509.71756656845753</v>
      </c>
      <c r="M205" s="72">
        <f>M198*'YTD PROGRAM SUMMARY'!M43</f>
        <v>615.69056907785819</v>
      </c>
      <c r="N205" s="72">
        <f>N198*'YTD PROGRAM SUMMARY'!N43</f>
        <v>1034.2677865887058</v>
      </c>
      <c r="O205" s="142">
        <f>O198*'YTD PROGRAM SUMMARY'!O43</f>
        <v>0</v>
      </c>
    </row>
    <row r="206" spans="1:15" hidden="1" x14ac:dyDescent="0.25">
      <c r="A206" s="66"/>
      <c r="B206" s="164" t="s">
        <v>119</v>
      </c>
      <c r="C206" s="73">
        <f t="shared" ref="C206:O206" si="113">IFERROR(C204/C124,0)</f>
        <v>0</v>
      </c>
      <c r="D206" s="73">
        <f t="shared" si="113"/>
        <v>0</v>
      </c>
      <c r="E206" s="73">
        <f t="shared" si="113"/>
        <v>0.58214079347344438</v>
      </c>
      <c r="F206" s="73">
        <f t="shared" si="113"/>
        <v>0.58518461598984994</v>
      </c>
      <c r="G206" s="73">
        <f t="shared" si="113"/>
        <v>0.57917796465770177</v>
      </c>
      <c r="H206" s="73">
        <f t="shared" si="113"/>
        <v>0.55192070307235064</v>
      </c>
      <c r="I206" s="73">
        <f t="shared" si="113"/>
        <v>0.53825460451311091</v>
      </c>
      <c r="J206" s="73">
        <f t="shared" si="113"/>
        <v>0.53185756703272502</v>
      </c>
      <c r="K206" s="73">
        <f t="shared" si="113"/>
        <v>0.52859519016849399</v>
      </c>
      <c r="L206" s="73">
        <f t="shared" si="113"/>
        <v>0.58282622715120658</v>
      </c>
      <c r="M206" s="73">
        <f t="shared" si="113"/>
        <v>0.58807875166720702</v>
      </c>
      <c r="N206" s="73">
        <f t="shared" si="113"/>
        <v>0.59116769124045165</v>
      </c>
      <c r="O206" s="143">
        <f t="shared" si="113"/>
        <v>0</v>
      </c>
    </row>
    <row r="207" spans="1:15" ht="15.75" hidden="1" thickBot="1" x14ac:dyDescent="0.3">
      <c r="A207" s="66"/>
      <c r="B207" s="58" t="s">
        <v>120</v>
      </c>
      <c r="C207" s="74">
        <f t="shared" ref="C207:O207" si="114">IFERROR(C205/C124,0)</f>
        <v>0</v>
      </c>
      <c r="D207" s="74">
        <f t="shared" si="114"/>
        <v>0</v>
      </c>
      <c r="E207" s="74">
        <f t="shared" si="114"/>
        <v>3.873657477782811E-2</v>
      </c>
      <c r="F207" s="74">
        <f t="shared" si="114"/>
        <v>4.21577957474642E-2</v>
      </c>
      <c r="G207" s="74">
        <f t="shared" si="114"/>
        <v>5.5657225320013437E-2</v>
      </c>
      <c r="H207" s="74">
        <f t="shared" si="114"/>
        <v>9.0663241575371561E-2</v>
      </c>
      <c r="I207" s="74">
        <f t="shared" si="114"/>
        <v>9.0991977261519474E-2</v>
      </c>
      <c r="J207" s="74">
        <f t="shared" si="114"/>
        <v>9.6227730862218183E-2</v>
      </c>
      <c r="K207" s="74">
        <f t="shared" si="114"/>
        <v>9.3778078630962838E-2</v>
      </c>
      <c r="L207" s="74">
        <f t="shared" si="114"/>
        <v>4.4084787945029423E-2</v>
      </c>
      <c r="M207" s="74">
        <f t="shared" si="114"/>
        <v>4.2688163265980315E-2</v>
      </c>
      <c r="N207" s="74">
        <f t="shared" si="114"/>
        <v>4.2144686513425983E-2</v>
      </c>
      <c r="O207" s="144">
        <f t="shared" si="114"/>
        <v>0</v>
      </c>
    </row>
    <row r="208" spans="1:15" s="1" customFormat="1" ht="15.75" hidden="1" thickBot="1" x14ac:dyDescent="0.3">
      <c r="A208" s="75"/>
      <c r="B208" s="166" t="s">
        <v>121</v>
      </c>
      <c r="C208" s="76">
        <f>C206+C207</f>
        <v>0</v>
      </c>
      <c r="D208" s="76">
        <f t="shared" ref="D208:N208" si="115">D206+D207</f>
        <v>0</v>
      </c>
      <c r="E208" s="77">
        <f t="shared" si="115"/>
        <v>0.62087736825127249</v>
      </c>
      <c r="F208" s="77">
        <f t="shared" si="115"/>
        <v>0.62734241173731409</v>
      </c>
      <c r="G208" s="77">
        <f t="shared" si="115"/>
        <v>0.63483518997771515</v>
      </c>
      <c r="H208" s="77">
        <f t="shared" si="115"/>
        <v>0.64258394464772217</v>
      </c>
      <c r="I208" s="77">
        <f t="shared" si="115"/>
        <v>0.62924658177463044</v>
      </c>
      <c r="J208" s="77">
        <f t="shared" si="115"/>
        <v>0.62808529789494316</v>
      </c>
      <c r="K208" s="77">
        <f t="shared" si="115"/>
        <v>0.62237326879945687</v>
      </c>
      <c r="L208" s="77">
        <f t="shared" si="115"/>
        <v>0.62691101509623604</v>
      </c>
      <c r="M208" s="78">
        <f t="shared" si="115"/>
        <v>0.63076691493318737</v>
      </c>
      <c r="N208" s="78">
        <f t="shared" si="115"/>
        <v>0.63331237775387761</v>
      </c>
      <c r="O208" s="145">
        <f>O206+O207</f>
        <v>0</v>
      </c>
    </row>
    <row r="209" spans="1:15" ht="15.75" hidden="1" thickBot="1" x14ac:dyDescent="0.3">
      <c r="A209" s="66"/>
      <c r="B209" s="66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</row>
    <row r="210" spans="1:15" ht="15.75" hidden="1" thickBot="1" x14ac:dyDescent="0.3">
      <c r="A210" s="66"/>
      <c r="B210" s="165" t="s">
        <v>35</v>
      </c>
      <c r="C210" s="100">
        <f>C$2</f>
        <v>46023</v>
      </c>
      <c r="D210" s="100">
        <f t="shared" ref="D210:O210" si="116">D$2</f>
        <v>46054</v>
      </c>
      <c r="E210" s="100">
        <f t="shared" si="116"/>
        <v>46082</v>
      </c>
      <c r="F210" s="100">
        <f t="shared" si="116"/>
        <v>46113</v>
      </c>
      <c r="G210" s="100">
        <f t="shared" si="116"/>
        <v>46143</v>
      </c>
      <c r="H210" s="100">
        <f t="shared" si="116"/>
        <v>46174</v>
      </c>
      <c r="I210" s="100">
        <f t="shared" si="116"/>
        <v>46204</v>
      </c>
      <c r="J210" s="100">
        <f t="shared" si="116"/>
        <v>46235</v>
      </c>
      <c r="K210" s="100">
        <f t="shared" si="116"/>
        <v>46266</v>
      </c>
      <c r="L210" s="100">
        <f t="shared" si="116"/>
        <v>46296</v>
      </c>
      <c r="M210" s="100">
        <f t="shared" si="116"/>
        <v>46327</v>
      </c>
      <c r="N210" s="100">
        <f t="shared" si="116"/>
        <v>46357</v>
      </c>
      <c r="O210" s="100">
        <f t="shared" si="116"/>
        <v>46388</v>
      </c>
    </row>
    <row r="211" spans="1:15" hidden="1" x14ac:dyDescent="0.25">
      <c r="A211" s="66"/>
      <c r="B211" s="164" t="s">
        <v>122</v>
      </c>
      <c r="C211" s="79">
        <f>C179*'YTD PROGRAM SUMMARY'!C44</f>
        <v>0</v>
      </c>
      <c r="D211" s="79">
        <f>D179*'YTD PROGRAM SUMMARY'!D44</f>
        <v>0</v>
      </c>
      <c r="E211" s="79">
        <f>E179*'YTD PROGRAM SUMMARY'!E44</f>
        <v>221.39694828429651</v>
      </c>
      <c r="F211" s="79">
        <f>F179*'YTD PROGRAM SUMMARY'!F44</f>
        <v>465.92387344779422</v>
      </c>
      <c r="G211" s="79">
        <f>G179*'YTD PROGRAM SUMMARY'!G44</f>
        <v>670.45772142155624</v>
      </c>
      <c r="H211" s="79">
        <f>H179*'YTD PROGRAM SUMMARY'!H44</f>
        <v>2490.4843786506008</v>
      </c>
      <c r="I211" s="79">
        <f>I179*'YTD PROGRAM SUMMARY'!I44</f>
        <v>7816.5885057201895</v>
      </c>
      <c r="J211" s="79">
        <f>J179*'YTD PROGRAM SUMMARY'!J44</f>
        <v>11977.731907979696</v>
      </c>
      <c r="K211" s="79">
        <f>K179*'YTD PROGRAM SUMMARY'!K44</f>
        <v>6359.2190677444678</v>
      </c>
      <c r="L211" s="79">
        <f>L179*'YTD PROGRAM SUMMARY'!L44</f>
        <v>2522.4193243504801</v>
      </c>
      <c r="M211" s="79">
        <f>M179*'YTD PROGRAM SUMMARY'!M44</f>
        <v>3174.884081653473</v>
      </c>
      <c r="N211" s="79">
        <f>N179*'YTD PROGRAM SUMMARY'!N44</f>
        <v>5430.4799491018421</v>
      </c>
      <c r="O211" s="146">
        <f>O179*'YTD PROGRAM SUMMARY'!O44</f>
        <v>0</v>
      </c>
    </row>
    <row r="212" spans="1:15" ht="15.75" hidden="1" thickBot="1" x14ac:dyDescent="0.3">
      <c r="A212" s="66"/>
      <c r="B212" s="58" t="s">
        <v>123</v>
      </c>
      <c r="C212" s="72">
        <f>C198*'YTD PROGRAM SUMMARY'!C44</f>
        <v>0</v>
      </c>
      <c r="D212" s="72">
        <f>D198*'YTD PROGRAM SUMMARY'!D44</f>
        <v>0</v>
      </c>
      <c r="E212" s="72">
        <f>E198*'YTD PROGRAM SUMMARY'!E44</f>
        <v>14.732105255202004</v>
      </c>
      <c r="F212" s="72">
        <f>F198*'YTD PROGRAM SUMMARY'!F44</f>
        <v>33.566028487358878</v>
      </c>
      <c r="G212" s="72">
        <f>G198*'YTD PROGRAM SUMMARY'!G44</f>
        <v>64.428929872627776</v>
      </c>
      <c r="H212" s="72">
        <f>H198*'YTD PROGRAM SUMMARY'!H44</f>
        <v>409.10838387537228</v>
      </c>
      <c r="I212" s="72">
        <f>I198*'YTD PROGRAM SUMMARY'!I44</f>
        <v>1321.3948150402143</v>
      </c>
      <c r="J212" s="72">
        <f>J198*'YTD PROGRAM SUMMARY'!J44</f>
        <v>2167.1026865543399</v>
      </c>
      <c r="K212" s="72">
        <f>K198*'YTD PROGRAM SUMMARY'!K44</f>
        <v>1128.1891263073464</v>
      </c>
      <c r="L212" s="72">
        <f>L198*'YTD PROGRAM SUMMARY'!L44</f>
        <v>190.79498458051694</v>
      </c>
      <c r="M212" s="72">
        <f>M198*'YTD PROGRAM SUMMARY'!M44</f>
        <v>230.46228016903703</v>
      </c>
      <c r="N212" s="72">
        <f>N198*'YTD PROGRAM SUMMARY'!N44</f>
        <v>387.14205539905538</v>
      </c>
      <c r="O212" s="142">
        <f>O198*'YTD PROGRAM SUMMARY'!O44</f>
        <v>0</v>
      </c>
    </row>
    <row r="213" spans="1:15" hidden="1" x14ac:dyDescent="0.25">
      <c r="A213" s="66"/>
      <c r="B213" s="164" t="s">
        <v>124</v>
      </c>
      <c r="C213" s="73">
        <f t="shared" ref="C213:O213" si="117">IFERROR(C211/C124,0)</f>
        <v>0</v>
      </c>
      <c r="D213" s="73">
        <f t="shared" si="117"/>
        <v>0</v>
      </c>
      <c r="E213" s="73">
        <f t="shared" si="117"/>
        <v>0.2179040923823812</v>
      </c>
      <c r="F213" s="73">
        <f t="shared" si="117"/>
        <v>0.21904344112798785</v>
      </c>
      <c r="G213" s="73">
        <f t="shared" si="117"/>
        <v>0.21679506080236327</v>
      </c>
      <c r="H213" s="73">
        <f t="shared" si="117"/>
        <v>0.20659225606307294</v>
      </c>
      <c r="I213" s="73">
        <f t="shared" si="117"/>
        <v>0.20147682894244265</v>
      </c>
      <c r="J213" s="73">
        <f t="shared" si="117"/>
        <v>0.19908232118465027</v>
      </c>
      <c r="K213" s="73">
        <f t="shared" si="117"/>
        <v>0.19786116424533337</v>
      </c>
      <c r="L213" s="73">
        <f t="shared" si="117"/>
        <v>0.21816066056161823</v>
      </c>
      <c r="M213" s="73">
        <f t="shared" si="117"/>
        <v>0.22012675982868071</v>
      </c>
      <c r="N213" s="73">
        <f t="shared" si="117"/>
        <v>0.22128299657016681</v>
      </c>
      <c r="O213" s="143">
        <f t="shared" si="117"/>
        <v>0</v>
      </c>
    </row>
    <row r="214" spans="1:15" ht="15.75" hidden="1" thickBot="1" x14ac:dyDescent="0.3">
      <c r="A214" s="66"/>
      <c r="B214" s="58" t="s">
        <v>125</v>
      </c>
      <c r="C214" s="74">
        <f t="shared" ref="C214:O214" si="118">IFERROR(C212/C124,0)</f>
        <v>0</v>
      </c>
      <c r="D214" s="74">
        <f t="shared" si="118"/>
        <v>0</v>
      </c>
      <c r="E214" s="74">
        <f t="shared" si="118"/>
        <v>1.44996850651902E-2</v>
      </c>
      <c r="F214" s="74">
        <f t="shared" si="118"/>
        <v>1.5780299752540968E-2</v>
      </c>
      <c r="G214" s="74">
        <f t="shared" si="118"/>
        <v>2.0833340153875436E-2</v>
      </c>
      <c r="H214" s="74">
        <f t="shared" si="118"/>
        <v>3.3936620813066448E-2</v>
      </c>
      <c r="I214" s="74">
        <f t="shared" si="118"/>
        <v>3.4059671546028056E-2</v>
      </c>
      <c r="J214" s="74">
        <f t="shared" si="118"/>
        <v>3.6019493206164099E-2</v>
      </c>
      <c r="K214" s="74">
        <f t="shared" si="118"/>
        <v>3.5102551373383015E-2</v>
      </c>
      <c r="L214" s="74">
        <f t="shared" si="118"/>
        <v>1.650160203979862E-2</v>
      </c>
      <c r="M214" s="74">
        <f t="shared" si="118"/>
        <v>1.5978824326058287E-2</v>
      </c>
      <c r="N214" s="74">
        <f t="shared" si="118"/>
        <v>1.5775392768222134E-2</v>
      </c>
      <c r="O214" s="144">
        <f t="shared" si="118"/>
        <v>0</v>
      </c>
    </row>
    <row r="215" spans="1:15" s="1" customFormat="1" ht="15.75" hidden="1" thickBot="1" x14ac:dyDescent="0.3">
      <c r="A215" s="75"/>
      <c r="B215" s="166" t="s">
        <v>126</v>
      </c>
      <c r="C215" s="76">
        <f>C213+C214</f>
        <v>0</v>
      </c>
      <c r="D215" s="76">
        <f t="shared" ref="D215:N215" si="119">D213+D214</f>
        <v>0</v>
      </c>
      <c r="E215" s="77">
        <f t="shared" si="119"/>
        <v>0.2324037774475714</v>
      </c>
      <c r="F215" s="77">
        <f t="shared" si="119"/>
        <v>0.23482374088052882</v>
      </c>
      <c r="G215" s="77">
        <f t="shared" si="119"/>
        <v>0.23762840095623872</v>
      </c>
      <c r="H215" s="77">
        <f t="shared" si="119"/>
        <v>0.24052887687613939</v>
      </c>
      <c r="I215" s="77">
        <f t="shared" si="119"/>
        <v>0.23553650048847069</v>
      </c>
      <c r="J215" s="77">
        <f t="shared" si="119"/>
        <v>0.23510181439081437</v>
      </c>
      <c r="K215" s="77">
        <f t="shared" si="119"/>
        <v>0.23296371561871637</v>
      </c>
      <c r="L215" s="77">
        <f t="shared" si="119"/>
        <v>0.23466226260141684</v>
      </c>
      <c r="M215" s="78">
        <f t="shared" si="119"/>
        <v>0.23610558415473901</v>
      </c>
      <c r="N215" s="78">
        <f t="shared" si="119"/>
        <v>0.23705838933838894</v>
      </c>
      <c r="O215" s="145">
        <f>O213+O214</f>
        <v>0</v>
      </c>
    </row>
    <row r="216" spans="1:15" hidden="1" x14ac:dyDescent="0.25">
      <c r="A216" s="66"/>
      <c r="B216" s="66" t="s">
        <v>127</v>
      </c>
      <c r="C216" s="80">
        <f>C208+C215</f>
        <v>0</v>
      </c>
      <c r="D216" s="80">
        <f t="shared" ref="D216:N216" si="120">D208+D215</f>
        <v>0</v>
      </c>
      <c r="E216" s="80">
        <f t="shared" si="120"/>
        <v>0.85328114569884383</v>
      </c>
      <c r="F216" s="80">
        <f t="shared" si="120"/>
        <v>0.86216615261784291</v>
      </c>
      <c r="G216" s="80">
        <f t="shared" si="120"/>
        <v>0.87246359093395387</v>
      </c>
      <c r="H216" s="80">
        <f t="shared" si="120"/>
        <v>0.8831128215238615</v>
      </c>
      <c r="I216" s="80">
        <f t="shared" si="120"/>
        <v>0.86478308226310108</v>
      </c>
      <c r="J216" s="80">
        <f t="shared" si="120"/>
        <v>0.86318711228575751</v>
      </c>
      <c r="K216" s="80">
        <f t="shared" si="120"/>
        <v>0.8553369844181733</v>
      </c>
      <c r="L216" s="80">
        <f t="shared" si="120"/>
        <v>0.86157327769765291</v>
      </c>
      <c r="M216" s="80">
        <f t="shared" si="120"/>
        <v>0.86687249908792641</v>
      </c>
      <c r="N216" s="80">
        <f t="shared" si="120"/>
        <v>0.87037076709226657</v>
      </c>
      <c r="O216" s="147">
        <f>O208+O215</f>
        <v>0</v>
      </c>
    </row>
    <row r="217" spans="1:15" hidden="1" x14ac:dyDescent="0.25">
      <c r="A217" s="66"/>
      <c r="B217" s="66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</row>
    <row r="218" spans="1:15" hidden="1" x14ac:dyDescent="0.25">
      <c r="A218" s="66"/>
      <c r="B218" s="66" t="s">
        <v>128</v>
      </c>
      <c r="C218" s="81">
        <f t="shared" ref="C218" si="121">SUM(C204:C205)</f>
        <v>0</v>
      </c>
      <c r="D218" s="81">
        <f t="shared" ref="D218:N218" si="122">SUM(D204:D205)</f>
        <v>0</v>
      </c>
      <c r="E218" s="82">
        <f t="shared" si="122"/>
        <v>630.8296144727733</v>
      </c>
      <c r="F218" s="82">
        <f t="shared" si="122"/>
        <v>1334.410219952407</v>
      </c>
      <c r="G218" s="82">
        <f t="shared" si="122"/>
        <v>1963.2834501644697</v>
      </c>
      <c r="H218" s="82">
        <f t="shared" si="122"/>
        <v>7746.3952745075148</v>
      </c>
      <c r="I218" s="82">
        <f t="shared" si="122"/>
        <v>24412.542247071087</v>
      </c>
      <c r="J218" s="82">
        <f t="shared" si="122"/>
        <v>37788.575443379144</v>
      </c>
      <c r="K218" s="82">
        <f t="shared" si="122"/>
        <v>20002.954967436493</v>
      </c>
      <c r="L218" s="82">
        <f t="shared" si="122"/>
        <v>7248.4766733656033</v>
      </c>
      <c r="M218" s="83">
        <f t="shared" si="122"/>
        <v>9097.5392497197117</v>
      </c>
      <c r="N218" s="83">
        <f t="shared" si="122"/>
        <v>15542.044450848298</v>
      </c>
      <c r="O218" s="150">
        <f t="shared" ref="O218" si="123">SUM(O204:O205)</f>
        <v>0</v>
      </c>
    </row>
    <row r="219" spans="1:15" hidden="1" x14ac:dyDescent="0.25">
      <c r="A219" s="66"/>
      <c r="B219" s="66" t="s">
        <v>129</v>
      </c>
      <c r="C219" s="81">
        <f t="shared" ref="C219" si="124">SUM(C211:C212)</f>
        <v>0</v>
      </c>
      <c r="D219" s="81">
        <f t="shared" ref="D219:N219" si="125">SUM(D211:D212)</f>
        <v>0</v>
      </c>
      <c r="E219" s="82">
        <f t="shared" si="125"/>
        <v>236.12905353949853</v>
      </c>
      <c r="F219" s="82">
        <f t="shared" si="125"/>
        <v>499.48990193515311</v>
      </c>
      <c r="G219" s="82">
        <f t="shared" si="125"/>
        <v>734.88665129418405</v>
      </c>
      <c r="H219" s="82">
        <f t="shared" si="125"/>
        <v>2899.5927625259728</v>
      </c>
      <c r="I219" s="82">
        <f t="shared" si="125"/>
        <v>9137.9833207604042</v>
      </c>
      <c r="J219" s="82">
        <f t="shared" si="125"/>
        <v>14144.834594534037</v>
      </c>
      <c r="K219" s="82">
        <f t="shared" si="125"/>
        <v>7487.4081940518145</v>
      </c>
      <c r="L219" s="82">
        <f t="shared" si="125"/>
        <v>2713.214308930997</v>
      </c>
      <c r="M219" s="83">
        <f t="shared" si="125"/>
        <v>3405.3463618225101</v>
      </c>
      <c r="N219" s="83">
        <f t="shared" si="125"/>
        <v>5817.6220045008977</v>
      </c>
      <c r="O219" s="150">
        <f t="shared" ref="O219" si="126">SUM(O211:O212)</f>
        <v>0</v>
      </c>
    </row>
    <row r="220" spans="1:15" hidden="1" x14ac:dyDescent="0.25">
      <c r="A220" s="66"/>
      <c r="B220" s="66" t="s">
        <v>116</v>
      </c>
      <c r="C220" s="84">
        <f t="shared" ref="C220" si="127">SUM(C218:C219)</f>
        <v>0</v>
      </c>
      <c r="D220" s="84">
        <f t="shared" ref="D220:N220" si="128">SUM(D218:D219)</f>
        <v>0</v>
      </c>
      <c r="E220" s="84">
        <f t="shared" si="128"/>
        <v>866.9586680122718</v>
      </c>
      <c r="F220" s="84">
        <f t="shared" si="128"/>
        <v>1833.9001218875601</v>
      </c>
      <c r="G220" s="84">
        <f t="shared" si="128"/>
        <v>2698.1701014586538</v>
      </c>
      <c r="H220" s="84">
        <f t="shared" si="128"/>
        <v>10645.988037033487</v>
      </c>
      <c r="I220" s="84">
        <f t="shared" si="128"/>
        <v>33550.525567831493</v>
      </c>
      <c r="J220" s="84">
        <f t="shared" si="128"/>
        <v>51933.410037913185</v>
      </c>
      <c r="K220" s="84">
        <f t="shared" si="128"/>
        <v>27490.363161488309</v>
      </c>
      <c r="L220" s="84">
        <f t="shared" si="128"/>
        <v>9961.6909822966009</v>
      </c>
      <c r="M220" s="85">
        <f t="shared" si="128"/>
        <v>12502.885611542222</v>
      </c>
      <c r="N220" s="85">
        <f t="shared" si="128"/>
        <v>21359.666455349194</v>
      </c>
      <c r="O220" s="151">
        <f t="shared" ref="O220" si="129">SUM(O218:O219)</f>
        <v>0</v>
      </c>
    </row>
    <row r="221" spans="1:15" hidden="1" x14ac:dyDescent="0.25"/>
    <row r="222" spans="1:15" hidden="1" x14ac:dyDescent="0.25">
      <c r="B222" s="118" t="s">
        <v>209</v>
      </c>
      <c r="C222" s="221">
        <f>IF('YTD PROGRAM SUMMARY'!C4=0,0,C220-C124)</f>
        <v>0</v>
      </c>
      <c r="D222" s="221">
        <f>IF('YTD PROGRAM SUMMARY'!D4=0,0,D220-D124)</f>
        <v>0</v>
      </c>
      <c r="E222" s="221">
        <f>IF('YTD PROGRAM SUMMARY'!E4=0,0,E220-E124)</f>
        <v>-149.07065876047182</v>
      </c>
      <c r="F222" s="221">
        <f>IF('YTD PROGRAM SUMMARY'!F4=0,0,F220-F124)</f>
        <v>-293.18421831668866</v>
      </c>
      <c r="G222" s="221">
        <f>IF('YTD PROGRAM SUMMARY'!G4=0,0,G220-G124)</f>
        <v>-394.41751995752384</v>
      </c>
      <c r="H222" s="221">
        <f>IF('YTD PROGRAM SUMMARY'!H4=0,0,H220-H124)</f>
        <v>-1409.0832715941324</v>
      </c>
      <c r="I222" s="221">
        <f>IF('YTD PROGRAM SUMMARY'!I4=0,0,I220-I124)</f>
        <v>-5245.9382575606141</v>
      </c>
      <c r="J222" s="221">
        <f>IF('YTD PROGRAM SUMMARY'!J4=0,0,J220-J124)</f>
        <v>-8231.3089421828117</v>
      </c>
      <c r="K222" s="221">
        <f>IF('YTD PROGRAM SUMMARY'!K4=0,0,K220-K124)</f>
        <v>-4649.4409885545028</v>
      </c>
      <c r="L222" s="221">
        <f>IF('YTD PROGRAM SUMMARY'!L4=0,0,L220-L124)</f>
        <v>-1600.5188031749512</v>
      </c>
      <c r="M222" s="221">
        <f>IF('YTD PROGRAM SUMMARY'!M4=0,0,M220-M124)</f>
        <v>-1920.095420497717</v>
      </c>
      <c r="N222" s="221">
        <f>IF('YTD PROGRAM SUMMARY'!N4=0,0,N220-N124)</f>
        <v>-3181.2157329480287</v>
      </c>
    </row>
    <row r="223" spans="1:15" hidden="1" x14ac:dyDescent="0.25"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</row>
  </sheetData>
  <mergeCells count="14">
    <mergeCell ref="A109:A125"/>
    <mergeCell ref="A56:A71"/>
    <mergeCell ref="A90:A103"/>
    <mergeCell ref="A74:A87"/>
    <mergeCell ref="A2:A17"/>
    <mergeCell ref="A20:A35"/>
    <mergeCell ref="A38:A53"/>
    <mergeCell ref="A164:A180"/>
    <mergeCell ref="A183:A199"/>
    <mergeCell ref="C147:N147"/>
    <mergeCell ref="A147:A161"/>
    <mergeCell ref="A129:A144"/>
    <mergeCell ref="B129:N129"/>
    <mergeCell ref="B130:N130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EED3FD"/>
  </sheetPr>
  <dimension ref="A1:W223"/>
  <sheetViews>
    <sheetView tabSelected="1" zoomScale="80" zoomScaleNormal="80" workbookViewId="0">
      <selection activeCell="A41" sqref="A41"/>
    </sheetView>
  </sheetViews>
  <sheetFormatPr defaultRowHeight="15" x14ac:dyDescent="0.25"/>
  <cols>
    <col min="1" max="1" width="9.85546875" customWidth="1"/>
    <col min="2" max="2" width="24.85546875" customWidth="1"/>
    <col min="3" max="3" width="15.85546875" bestFit="1" customWidth="1"/>
    <col min="4" max="10" width="13.85546875" customWidth="1"/>
    <col min="11" max="11" width="15.140625" customWidth="1"/>
    <col min="12" max="15" width="14.140625" bestFit="1" customWidth="1"/>
    <col min="16" max="16" width="10.5703125" bestFit="1" customWidth="1"/>
    <col min="17" max="23" width="12.140625" customWidth="1"/>
  </cols>
  <sheetData>
    <row r="1" spans="1:17" s="296" customFormat="1" ht="15.75" thickBot="1" x14ac:dyDescent="0.3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/>
      <c r="Q1"/>
    </row>
    <row r="2" spans="1:17" ht="15.75" customHeight="1" thickBot="1" x14ac:dyDescent="0.3">
      <c r="A2" s="735" t="s">
        <v>214</v>
      </c>
      <c r="B2" s="306" t="s">
        <v>10</v>
      </c>
      <c r="C2" s="100">
        <f>'1M - RES'!C2</f>
        <v>46023</v>
      </c>
      <c r="D2" s="100">
        <f>'1M - RES'!D2</f>
        <v>46054</v>
      </c>
      <c r="E2" s="100">
        <f>'1M - RES'!E2</f>
        <v>46082</v>
      </c>
      <c r="F2" s="100">
        <f>'1M - RES'!F2</f>
        <v>46113</v>
      </c>
      <c r="G2" s="100">
        <f>'1M - RES'!G2</f>
        <v>46143</v>
      </c>
      <c r="H2" s="100">
        <f>'1M - RES'!H2</f>
        <v>46174</v>
      </c>
      <c r="I2" s="100">
        <f>'1M - RES'!I2</f>
        <v>46204</v>
      </c>
      <c r="J2" s="100">
        <f>'1M - RES'!J2</f>
        <v>46235</v>
      </c>
      <c r="K2" s="100">
        <f>'1M - RES'!K2</f>
        <v>46266</v>
      </c>
      <c r="L2" s="100">
        <f>'1M - RES'!L2</f>
        <v>46296</v>
      </c>
      <c r="M2" s="100">
        <f>'1M - RES'!M2</f>
        <v>46327</v>
      </c>
      <c r="N2" s="100">
        <f>'1M - RES'!N2</f>
        <v>46357</v>
      </c>
      <c r="O2" s="100">
        <f>'1M - RES'!O2</f>
        <v>46388</v>
      </c>
    </row>
    <row r="3" spans="1:17" ht="15" customHeight="1" x14ac:dyDescent="0.25">
      <c r="A3" s="736"/>
      <c r="B3" s="305" t="s">
        <v>18</v>
      </c>
      <c r="C3" s="464">
        <f>'BIZ kWh ENTRY'!BQ70</f>
        <v>0</v>
      </c>
      <c r="D3" s="464">
        <f>'BIZ kWh ENTRY'!BR70</f>
        <v>0</v>
      </c>
      <c r="E3" s="464">
        <f>'BIZ kWh ENTRY'!BS70</f>
        <v>0</v>
      </c>
      <c r="F3" s="464">
        <f>'BIZ kWh ENTRY'!BT70</f>
        <v>0</v>
      </c>
      <c r="G3" s="464">
        <f>'BIZ kWh ENTRY'!BU70</f>
        <v>0</v>
      </c>
      <c r="H3" s="464">
        <f>'BIZ kWh ENTRY'!BV70</f>
        <v>0</v>
      </c>
      <c r="I3" s="464">
        <f>'BIZ kWh ENTRY'!BW70</f>
        <v>0</v>
      </c>
      <c r="J3" s="464">
        <f>'BIZ kWh ENTRY'!BX70</f>
        <v>0</v>
      </c>
      <c r="K3" s="464">
        <f>'BIZ kWh ENTRY'!BY70</f>
        <v>0</v>
      </c>
      <c r="L3" s="464">
        <f>'BIZ kWh ENTRY'!BZ70</f>
        <v>0</v>
      </c>
      <c r="M3" s="464">
        <f>'BIZ kWh ENTRY'!CA70</f>
        <v>0</v>
      </c>
      <c r="N3" s="464">
        <f>SUM('BIZ kWh ENTRY'!CB70:CH70)</f>
        <v>0</v>
      </c>
      <c r="O3" s="106"/>
    </row>
    <row r="4" spans="1:17" x14ac:dyDescent="0.25">
      <c r="A4" s="736"/>
      <c r="B4" s="7" t="s">
        <v>0</v>
      </c>
      <c r="C4" s="464">
        <f>'BIZ kWh ENTRY'!BQ71</f>
        <v>0</v>
      </c>
      <c r="D4" s="464">
        <f>'BIZ kWh ENTRY'!BR71</f>
        <v>0</v>
      </c>
      <c r="E4" s="464">
        <f>'BIZ kWh ENTRY'!BS71</f>
        <v>0</v>
      </c>
      <c r="F4" s="464">
        <f>'BIZ kWh ENTRY'!BT71</f>
        <v>0</v>
      </c>
      <c r="G4" s="464">
        <f>'BIZ kWh ENTRY'!BU71</f>
        <v>0</v>
      </c>
      <c r="H4" s="464">
        <f>'BIZ kWh ENTRY'!BV71</f>
        <v>0</v>
      </c>
      <c r="I4" s="464">
        <f>'BIZ kWh ENTRY'!BW71</f>
        <v>0</v>
      </c>
      <c r="J4" s="464">
        <f>'BIZ kWh ENTRY'!BX71</f>
        <v>0</v>
      </c>
      <c r="K4" s="464">
        <f>'BIZ kWh ENTRY'!BY71</f>
        <v>0</v>
      </c>
      <c r="L4" s="464">
        <f>'BIZ kWh ENTRY'!BZ71</f>
        <v>0</v>
      </c>
      <c r="M4" s="464">
        <f>'BIZ kWh ENTRY'!CA71</f>
        <v>0</v>
      </c>
      <c r="N4" s="464">
        <f>SUM('BIZ kWh ENTRY'!CB71:CH71)</f>
        <v>0</v>
      </c>
      <c r="O4" s="106"/>
    </row>
    <row r="5" spans="1:17" x14ac:dyDescent="0.25">
      <c r="A5" s="736"/>
      <c r="B5" s="6" t="s">
        <v>19</v>
      </c>
      <c r="C5" s="464">
        <f>'BIZ kWh ENTRY'!BQ72</f>
        <v>0</v>
      </c>
      <c r="D5" s="464">
        <f>'BIZ kWh ENTRY'!BR72</f>
        <v>0</v>
      </c>
      <c r="E5" s="464">
        <f>'BIZ kWh ENTRY'!BS72</f>
        <v>0</v>
      </c>
      <c r="F5" s="464">
        <f>'BIZ kWh ENTRY'!BT72</f>
        <v>0</v>
      </c>
      <c r="G5" s="464">
        <f>'BIZ kWh ENTRY'!BU72</f>
        <v>0</v>
      </c>
      <c r="H5" s="464">
        <f>'BIZ kWh ENTRY'!BV72</f>
        <v>0</v>
      </c>
      <c r="I5" s="464">
        <f>'BIZ kWh ENTRY'!BW72</f>
        <v>0</v>
      </c>
      <c r="J5" s="464">
        <f>'BIZ kWh ENTRY'!BX72</f>
        <v>0</v>
      </c>
      <c r="K5" s="464">
        <f>'BIZ kWh ENTRY'!BY72</f>
        <v>0</v>
      </c>
      <c r="L5" s="464">
        <f>'BIZ kWh ENTRY'!BZ72</f>
        <v>0</v>
      </c>
      <c r="M5" s="464">
        <f>'BIZ kWh ENTRY'!CA72</f>
        <v>0</v>
      </c>
      <c r="N5" s="464">
        <f>SUM('BIZ kWh ENTRY'!CB72:CH72)</f>
        <v>0</v>
      </c>
      <c r="O5" s="106"/>
    </row>
    <row r="6" spans="1:17" x14ac:dyDescent="0.25">
      <c r="A6" s="736"/>
      <c r="B6" s="6" t="s">
        <v>1</v>
      </c>
      <c r="C6" s="464">
        <f>'BIZ kWh ENTRY'!BQ73</f>
        <v>0</v>
      </c>
      <c r="D6" s="464">
        <f>'BIZ kWh ENTRY'!BR73</f>
        <v>0</v>
      </c>
      <c r="E6" s="464">
        <f>'BIZ kWh ENTRY'!BS73</f>
        <v>502883.70961604349</v>
      </c>
      <c r="F6" s="464">
        <f>'BIZ kWh ENTRY'!BT73</f>
        <v>0</v>
      </c>
      <c r="G6" s="464">
        <f>'BIZ kWh ENTRY'!BU73</f>
        <v>0</v>
      </c>
      <c r="H6" s="464">
        <f>'BIZ kWh ENTRY'!BV73</f>
        <v>10416.641581842181</v>
      </c>
      <c r="I6" s="464">
        <f>'BIZ kWh ENTRY'!BW73</f>
        <v>0</v>
      </c>
      <c r="J6" s="464">
        <f>'BIZ kWh ENTRY'!BX73</f>
        <v>0</v>
      </c>
      <c r="K6" s="464">
        <f>'BIZ kWh ENTRY'!BY73</f>
        <v>0</v>
      </c>
      <c r="L6" s="464">
        <f>'BIZ kWh ENTRY'!BZ73</f>
        <v>0</v>
      </c>
      <c r="M6" s="464">
        <f>'BIZ kWh ENTRY'!CA73</f>
        <v>20368.185544752225</v>
      </c>
      <c r="N6" s="464">
        <f>SUM('BIZ kWh ENTRY'!CB73:CH73)</f>
        <v>253178.98528234439</v>
      </c>
      <c r="O6" s="106"/>
    </row>
    <row r="7" spans="1:17" x14ac:dyDescent="0.25">
      <c r="A7" s="736"/>
      <c r="B7" s="7" t="s">
        <v>20</v>
      </c>
      <c r="C7" s="464">
        <f>'BIZ kWh ENTRY'!BQ74</f>
        <v>0</v>
      </c>
      <c r="D7" s="464">
        <f>'BIZ kWh ENTRY'!BR74</f>
        <v>0</v>
      </c>
      <c r="E7" s="464">
        <f>'BIZ kWh ENTRY'!BS74</f>
        <v>0</v>
      </c>
      <c r="F7" s="464">
        <f>'BIZ kWh ENTRY'!BT74</f>
        <v>0</v>
      </c>
      <c r="G7" s="464">
        <f>'BIZ kWh ENTRY'!BU74</f>
        <v>0</v>
      </c>
      <c r="H7" s="464">
        <f>'BIZ kWh ENTRY'!BV74</f>
        <v>0</v>
      </c>
      <c r="I7" s="464">
        <f>'BIZ kWh ENTRY'!BW74</f>
        <v>0</v>
      </c>
      <c r="J7" s="464">
        <f>'BIZ kWh ENTRY'!BX74</f>
        <v>0</v>
      </c>
      <c r="K7" s="464">
        <f>'BIZ kWh ENTRY'!BY74</f>
        <v>0</v>
      </c>
      <c r="L7" s="464">
        <f>'BIZ kWh ENTRY'!BZ74</f>
        <v>0</v>
      </c>
      <c r="M7" s="464">
        <f>'BIZ kWh ENTRY'!CA74</f>
        <v>0</v>
      </c>
      <c r="N7" s="464">
        <f>SUM('BIZ kWh ENTRY'!CB74:CH74)</f>
        <v>0</v>
      </c>
      <c r="O7" s="106"/>
    </row>
    <row r="8" spans="1:17" x14ac:dyDescent="0.25">
      <c r="A8" s="736"/>
      <c r="B8" s="6" t="s">
        <v>9</v>
      </c>
      <c r="C8" s="464">
        <f>'BIZ kWh ENTRY'!BQ75</f>
        <v>0</v>
      </c>
      <c r="D8" s="464">
        <f>'BIZ kWh ENTRY'!BR75</f>
        <v>0</v>
      </c>
      <c r="E8" s="464">
        <f>'BIZ kWh ENTRY'!BS75</f>
        <v>0</v>
      </c>
      <c r="F8" s="464">
        <f>'BIZ kWh ENTRY'!BT75</f>
        <v>0</v>
      </c>
      <c r="G8" s="464">
        <f>'BIZ kWh ENTRY'!BU75</f>
        <v>0</v>
      </c>
      <c r="H8" s="464">
        <f>'BIZ kWh ENTRY'!BV75</f>
        <v>0</v>
      </c>
      <c r="I8" s="464">
        <f>'BIZ kWh ENTRY'!BW75</f>
        <v>0</v>
      </c>
      <c r="J8" s="464">
        <f>'BIZ kWh ENTRY'!BX75</f>
        <v>0</v>
      </c>
      <c r="K8" s="464">
        <f>'BIZ kWh ENTRY'!BY75</f>
        <v>0</v>
      </c>
      <c r="L8" s="464">
        <f>'BIZ kWh ENTRY'!BZ75</f>
        <v>0</v>
      </c>
      <c r="M8" s="464">
        <f>'BIZ kWh ENTRY'!CA75</f>
        <v>0</v>
      </c>
      <c r="N8" s="464">
        <f>SUM('BIZ kWh ENTRY'!CB75:CH75)</f>
        <v>0</v>
      </c>
      <c r="O8" s="106"/>
    </row>
    <row r="9" spans="1:17" x14ac:dyDescent="0.25">
      <c r="A9" s="736"/>
      <c r="B9" s="6" t="s">
        <v>3</v>
      </c>
      <c r="C9" s="464">
        <f>'BIZ kWh ENTRY'!BQ76</f>
        <v>0</v>
      </c>
      <c r="D9" s="464">
        <f>'BIZ kWh ENTRY'!BR76</f>
        <v>0</v>
      </c>
      <c r="E9" s="464">
        <f>'BIZ kWh ENTRY'!BS76</f>
        <v>0</v>
      </c>
      <c r="F9" s="464">
        <f>'BIZ kWh ENTRY'!BT76</f>
        <v>0</v>
      </c>
      <c r="G9" s="464">
        <f>'BIZ kWh ENTRY'!BU76</f>
        <v>0</v>
      </c>
      <c r="H9" s="464">
        <f>'BIZ kWh ENTRY'!BV76</f>
        <v>15080.651514232726</v>
      </c>
      <c r="I9" s="464">
        <f>'BIZ kWh ENTRY'!BW76</f>
        <v>0</v>
      </c>
      <c r="J9" s="464">
        <f>'BIZ kWh ENTRY'!BX76</f>
        <v>0</v>
      </c>
      <c r="K9" s="464">
        <f>'BIZ kWh ENTRY'!BY76</f>
        <v>0</v>
      </c>
      <c r="L9" s="464">
        <f>'BIZ kWh ENTRY'!BZ76</f>
        <v>0</v>
      </c>
      <c r="M9" s="464">
        <f>'BIZ kWh ENTRY'!CA76</f>
        <v>598.41281514966943</v>
      </c>
      <c r="N9" s="464">
        <f>SUM('BIZ kWh ENTRY'!CB76:CH76)</f>
        <v>7438.3429484507615</v>
      </c>
      <c r="O9" s="106"/>
    </row>
    <row r="10" spans="1:17" x14ac:dyDescent="0.25">
      <c r="A10" s="736"/>
      <c r="B10" s="6" t="s">
        <v>4</v>
      </c>
      <c r="C10" s="464">
        <f>'BIZ kWh ENTRY'!BQ77</f>
        <v>0</v>
      </c>
      <c r="D10" s="464">
        <f>'BIZ kWh ENTRY'!BR77</f>
        <v>0</v>
      </c>
      <c r="E10" s="464">
        <f>'BIZ kWh ENTRY'!BS77</f>
        <v>0</v>
      </c>
      <c r="F10" s="464">
        <f>'BIZ kWh ENTRY'!BT77</f>
        <v>0</v>
      </c>
      <c r="G10" s="464">
        <f>'BIZ kWh ENTRY'!BU77</f>
        <v>0</v>
      </c>
      <c r="H10" s="464">
        <f>'BIZ kWh ENTRY'!BV77</f>
        <v>0</v>
      </c>
      <c r="I10" s="464">
        <f>'BIZ kWh ENTRY'!BW77</f>
        <v>0</v>
      </c>
      <c r="J10" s="464">
        <f>'BIZ kWh ENTRY'!BX77</f>
        <v>0</v>
      </c>
      <c r="K10" s="464">
        <f>'BIZ kWh ENTRY'!BY77</f>
        <v>0</v>
      </c>
      <c r="L10" s="464">
        <f>'BIZ kWh ENTRY'!BZ77</f>
        <v>0</v>
      </c>
      <c r="M10" s="464">
        <f>'BIZ kWh ENTRY'!CA77</f>
        <v>0</v>
      </c>
      <c r="N10" s="464">
        <f>SUM('BIZ kWh ENTRY'!CB77:CH77)</f>
        <v>0</v>
      </c>
      <c r="O10" s="106"/>
    </row>
    <row r="11" spans="1:17" x14ac:dyDescent="0.25">
      <c r="A11" s="736"/>
      <c r="B11" s="6" t="s">
        <v>5</v>
      </c>
      <c r="C11" s="464">
        <f>'BIZ kWh ENTRY'!BQ78</f>
        <v>0</v>
      </c>
      <c r="D11" s="464">
        <f>'BIZ kWh ENTRY'!BR78</f>
        <v>0</v>
      </c>
      <c r="E11" s="464">
        <f>'BIZ kWh ENTRY'!BS78</f>
        <v>0</v>
      </c>
      <c r="F11" s="464">
        <f>'BIZ kWh ENTRY'!BT78</f>
        <v>0</v>
      </c>
      <c r="G11" s="464">
        <f>'BIZ kWh ENTRY'!BU78</f>
        <v>0</v>
      </c>
      <c r="H11" s="464">
        <f>'BIZ kWh ENTRY'!BV78</f>
        <v>0</v>
      </c>
      <c r="I11" s="464">
        <f>'BIZ kWh ENTRY'!BW78</f>
        <v>0</v>
      </c>
      <c r="J11" s="464">
        <f>'BIZ kWh ENTRY'!BX78</f>
        <v>0</v>
      </c>
      <c r="K11" s="464">
        <f>'BIZ kWh ENTRY'!BY78</f>
        <v>0</v>
      </c>
      <c r="L11" s="464">
        <f>'BIZ kWh ENTRY'!BZ78</f>
        <v>0</v>
      </c>
      <c r="M11" s="464">
        <f>'BIZ kWh ENTRY'!CA78</f>
        <v>0</v>
      </c>
      <c r="N11" s="464">
        <f>SUM('BIZ kWh ENTRY'!CB78:CH78)</f>
        <v>0</v>
      </c>
      <c r="O11" s="106"/>
    </row>
    <row r="12" spans="1:17" x14ac:dyDescent="0.25">
      <c r="A12" s="736"/>
      <c r="B12" s="6" t="s">
        <v>21</v>
      </c>
      <c r="C12" s="464">
        <f>'BIZ kWh ENTRY'!BQ79</f>
        <v>0</v>
      </c>
      <c r="D12" s="464">
        <f>'BIZ kWh ENTRY'!BR79</f>
        <v>0</v>
      </c>
      <c r="E12" s="464">
        <f>'BIZ kWh ENTRY'!BS79</f>
        <v>0</v>
      </c>
      <c r="F12" s="464">
        <f>'BIZ kWh ENTRY'!BT79</f>
        <v>0</v>
      </c>
      <c r="G12" s="464">
        <f>'BIZ kWh ENTRY'!BU79</f>
        <v>0</v>
      </c>
      <c r="H12" s="464">
        <f>'BIZ kWh ENTRY'!BV79</f>
        <v>0</v>
      </c>
      <c r="I12" s="464">
        <f>'BIZ kWh ENTRY'!BW79</f>
        <v>0</v>
      </c>
      <c r="J12" s="464">
        <f>'BIZ kWh ENTRY'!BX79</f>
        <v>0</v>
      </c>
      <c r="K12" s="464">
        <f>'BIZ kWh ENTRY'!BY79</f>
        <v>0</v>
      </c>
      <c r="L12" s="464">
        <f>'BIZ kWh ENTRY'!BZ79</f>
        <v>0</v>
      </c>
      <c r="M12" s="464">
        <f>'BIZ kWh ENTRY'!CA79</f>
        <v>0</v>
      </c>
      <c r="N12" s="464">
        <f>SUM('BIZ kWh ENTRY'!CB79:CH79)</f>
        <v>0</v>
      </c>
      <c r="O12" s="106"/>
    </row>
    <row r="13" spans="1:17" x14ac:dyDescent="0.25">
      <c r="A13" s="736"/>
      <c r="B13" s="6" t="s">
        <v>22</v>
      </c>
      <c r="C13" s="464">
        <f>'BIZ kWh ENTRY'!BQ80</f>
        <v>0</v>
      </c>
      <c r="D13" s="464">
        <f>'BIZ kWh ENTRY'!BR80</f>
        <v>0</v>
      </c>
      <c r="E13" s="464">
        <f>'BIZ kWh ENTRY'!BS80</f>
        <v>0</v>
      </c>
      <c r="F13" s="464">
        <f>'BIZ kWh ENTRY'!BT80</f>
        <v>0</v>
      </c>
      <c r="G13" s="464">
        <f>'BIZ kWh ENTRY'!BU80</f>
        <v>0</v>
      </c>
      <c r="H13" s="464">
        <f>'BIZ kWh ENTRY'!BV80</f>
        <v>0</v>
      </c>
      <c r="I13" s="464">
        <f>'BIZ kWh ENTRY'!BW80</f>
        <v>0</v>
      </c>
      <c r="J13" s="464">
        <f>'BIZ kWh ENTRY'!BX80</f>
        <v>0</v>
      </c>
      <c r="K13" s="464">
        <f>'BIZ kWh ENTRY'!BY80</f>
        <v>0</v>
      </c>
      <c r="L13" s="464">
        <f>'BIZ kWh ENTRY'!BZ80</f>
        <v>0</v>
      </c>
      <c r="M13" s="464">
        <f>'BIZ kWh ENTRY'!CA80</f>
        <v>0</v>
      </c>
      <c r="N13" s="464">
        <f>SUM('BIZ kWh ENTRY'!CB80:CH80)</f>
        <v>0</v>
      </c>
      <c r="O13" s="106"/>
    </row>
    <row r="14" spans="1:17" x14ac:dyDescent="0.25">
      <c r="A14" s="736"/>
      <c r="B14" s="6" t="s">
        <v>7</v>
      </c>
      <c r="C14" s="464">
        <f>'BIZ kWh ENTRY'!BQ81</f>
        <v>0</v>
      </c>
      <c r="D14" s="464">
        <f>'BIZ kWh ENTRY'!BR81</f>
        <v>0</v>
      </c>
      <c r="E14" s="464">
        <f>'BIZ kWh ENTRY'!BS81</f>
        <v>0</v>
      </c>
      <c r="F14" s="464">
        <f>'BIZ kWh ENTRY'!BT81</f>
        <v>0</v>
      </c>
      <c r="G14" s="464">
        <f>'BIZ kWh ENTRY'!BU81</f>
        <v>0</v>
      </c>
      <c r="H14" s="464">
        <f>'BIZ kWh ENTRY'!BV81</f>
        <v>0</v>
      </c>
      <c r="I14" s="464">
        <f>'BIZ kWh ENTRY'!BW81</f>
        <v>0</v>
      </c>
      <c r="J14" s="464">
        <f>'BIZ kWh ENTRY'!BX81</f>
        <v>0</v>
      </c>
      <c r="K14" s="464">
        <f>'BIZ kWh ENTRY'!BY81</f>
        <v>0</v>
      </c>
      <c r="L14" s="464">
        <f>'BIZ kWh ENTRY'!BZ81</f>
        <v>0</v>
      </c>
      <c r="M14" s="464">
        <f>'BIZ kWh ENTRY'!CA81</f>
        <v>0</v>
      </c>
      <c r="N14" s="464">
        <f>SUM('BIZ kWh ENTRY'!CB81:CH81)</f>
        <v>0</v>
      </c>
      <c r="O14" s="106"/>
    </row>
    <row r="15" spans="1:17" x14ac:dyDescent="0.25">
      <c r="A15" s="736"/>
      <c r="B15" s="6" t="s">
        <v>8</v>
      </c>
      <c r="C15" s="464">
        <f>'BIZ kWh ENTRY'!BQ82</f>
        <v>0</v>
      </c>
      <c r="D15" s="464">
        <f>'BIZ kWh ENTRY'!BR82</f>
        <v>0</v>
      </c>
      <c r="E15" s="464">
        <f>'BIZ kWh ENTRY'!BS82</f>
        <v>0</v>
      </c>
      <c r="F15" s="464">
        <f>'BIZ kWh ENTRY'!BT82</f>
        <v>0</v>
      </c>
      <c r="G15" s="464">
        <f>'BIZ kWh ENTRY'!BU82</f>
        <v>0</v>
      </c>
      <c r="H15" s="464">
        <f>'BIZ kWh ENTRY'!BV82</f>
        <v>0</v>
      </c>
      <c r="I15" s="464">
        <f>'BIZ kWh ENTRY'!BW82</f>
        <v>0</v>
      </c>
      <c r="J15" s="464">
        <f>'BIZ kWh ENTRY'!BX82</f>
        <v>0</v>
      </c>
      <c r="K15" s="464">
        <f>'BIZ kWh ENTRY'!BY82</f>
        <v>0</v>
      </c>
      <c r="L15" s="464">
        <f>'BIZ kWh ENTRY'!BZ82</f>
        <v>0</v>
      </c>
      <c r="M15" s="464">
        <f>'BIZ kWh ENTRY'!CA82</f>
        <v>0</v>
      </c>
      <c r="N15" s="464">
        <f>SUM('BIZ kWh ENTRY'!CB82:CH82)</f>
        <v>0</v>
      </c>
      <c r="O15" s="106"/>
    </row>
    <row r="16" spans="1:17" x14ac:dyDescent="0.25">
      <c r="A16" s="736"/>
      <c r="B16" s="6" t="s">
        <v>11</v>
      </c>
      <c r="C16" s="2"/>
      <c r="D16" s="2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06"/>
    </row>
    <row r="17" spans="1:15" ht="15.75" thickBot="1" x14ac:dyDescent="0.3">
      <c r="A17" s="737"/>
      <c r="B17" s="133" t="str">
        <f>'1M - RES'!B14</f>
        <v>Monthly kWh</v>
      </c>
      <c r="C17" s="154">
        <f>SUM(C3:C16)</f>
        <v>0</v>
      </c>
      <c r="D17" s="154">
        <f t="shared" ref="D17:O17" si="0">SUM(D3:D16)</f>
        <v>0</v>
      </c>
      <c r="E17" s="154">
        <f t="shared" si="0"/>
        <v>502883.70961604349</v>
      </c>
      <c r="F17" s="154">
        <f t="shared" si="0"/>
        <v>0</v>
      </c>
      <c r="G17" s="154">
        <f t="shared" si="0"/>
        <v>0</v>
      </c>
      <c r="H17" s="154">
        <f t="shared" si="0"/>
        <v>25497.293096074907</v>
      </c>
      <c r="I17" s="154">
        <f t="shared" si="0"/>
        <v>0</v>
      </c>
      <c r="J17" s="154">
        <f t="shared" si="0"/>
        <v>0</v>
      </c>
      <c r="K17" s="154">
        <f t="shared" si="0"/>
        <v>0</v>
      </c>
      <c r="L17" s="154">
        <f t="shared" si="0"/>
        <v>0</v>
      </c>
      <c r="M17" s="154">
        <f t="shared" si="0"/>
        <v>20966.598359901895</v>
      </c>
      <c r="N17" s="154">
        <f t="shared" si="0"/>
        <v>260617.32823079516</v>
      </c>
      <c r="O17" s="155">
        <f t="shared" si="0"/>
        <v>0</v>
      </c>
    </row>
    <row r="18" spans="1:15" x14ac:dyDescent="0.25">
      <c r="A18" s="293"/>
      <c r="B18" s="294"/>
      <c r="C18" s="295"/>
      <c r="D18" s="294"/>
      <c r="E18" s="295"/>
      <c r="F18" s="294"/>
      <c r="G18" s="294"/>
      <c r="H18" s="295"/>
      <c r="I18" s="294"/>
      <c r="J18" s="294"/>
      <c r="K18" s="295"/>
      <c r="L18" s="294"/>
      <c r="M18" s="294"/>
      <c r="N18" s="295"/>
      <c r="O18" s="294"/>
    </row>
    <row r="19" spans="1:15" ht="15.75" thickBot="1" x14ac:dyDescent="0.3"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</row>
    <row r="20" spans="1:15" ht="16.350000000000001" customHeight="1" thickBot="1" x14ac:dyDescent="0.3">
      <c r="A20" s="738" t="s">
        <v>215</v>
      </c>
      <c r="B20" s="306" t="s">
        <v>10</v>
      </c>
      <c r="C20" s="100">
        <f>C$2</f>
        <v>46023</v>
      </c>
      <c r="D20" s="100">
        <f t="shared" ref="D20:O20" si="1">D$2</f>
        <v>46054</v>
      </c>
      <c r="E20" s="100">
        <f t="shared" si="1"/>
        <v>46082</v>
      </c>
      <c r="F20" s="100">
        <f t="shared" si="1"/>
        <v>46113</v>
      </c>
      <c r="G20" s="100">
        <f t="shared" si="1"/>
        <v>46143</v>
      </c>
      <c r="H20" s="100">
        <f t="shared" si="1"/>
        <v>46174</v>
      </c>
      <c r="I20" s="100">
        <f t="shared" si="1"/>
        <v>46204</v>
      </c>
      <c r="J20" s="100">
        <f t="shared" si="1"/>
        <v>46235</v>
      </c>
      <c r="K20" s="100">
        <f t="shared" si="1"/>
        <v>46266</v>
      </c>
      <c r="L20" s="100">
        <f t="shared" si="1"/>
        <v>46296</v>
      </c>
      <c r="M20" s="100">
        <f t="shared" si="1"/>
        <v>46327</v>
      </c>
      <c r="N20" s="100">
        <f t="shared" si="1"/>
        <v>46357</v>
      </c>
      <c r="O20" s="100">
        <f t="shared" si="1"/>
        <v>46388</v>
      </c>
    </row>
    <row r="21" spans="1:15" ht="15" customHeight="1" x14ac:dyDescent="0.25">
      <c r="A21" s="739"/>
      <c r="B21" s="305" t="str">
        <f t="shared" ref="B21:C35" si="2">B3</f>
        <v>Air Comp</v>
      </c>
      <c r="C21" s="2">
        <f>C3</f>
        <v>0</v>
      </c>
      <c r="D21" s="2">
        <f>IF(SUM($C$17:$N$17)=0,0,C21+D3)</f>
        <v>0</v>
      </c>
      <c r="E21" s="2">
        <f t="shared" ref="E21:O21" si="3">IF(SUM($C$17:$N$17)=0,0,D21+E3)</f>
        <v>0</v>
      </c>
      <c r="F21" s="2">
        <f t="shared" si="3"/>
        <v>0</v>
      </c>
      <c r="G21" s="2">
        <f t="shared" si="3"/>
        <v>0</v>
      </c>
      <c r="H21" s="2">
        <f t="shared" si="3"/>
        <v>0</v>
      </c>
      <c r="I21" s="2">
        <f t="shared" si="3"/>
        <v>0</v>
      </c>
      <c r="J21" s="2">
        <f t="shared" si="3"/>
        <v>0</v>
      </c>
      <c r="K21" s="2">
        <f t="shared" si="3"/>
        <v>0</v>
      </c>
      <c r="L21" s="2">
        <f t="shared" si="3"/>
        <v>0</v>
      </c>
      <c r="M21" s="2">
        <f t="shared" si="3"/>
        <v>0</v>
      </c>
      <c r="N21" s="64">
        <f t="shared" si="3"/>
        <v>0</v>
      </c>
      <c r="O21" s="2">
        <f t="shared" si="3"/>
        <v>0</v>
      </c>
    </row>
    <row r="22" spans="1:15" x14ac:dyDescent="0.25">
      <c r="A22" s="739"/>
      <c r="B22" s="7" t="str">
        <f t="shared" si="2"/>
        <v>Building Shell</v>
      </c>
      <c r="C22" s="2">
        <f t="shared" si="2"/>
        <v>0</v>
      </c>
      <c r="D22" s="2">
        <f t="shared" ref="D22:O22" si="4">IF(SUM($C$17:$N$17)=0,0,C22+D4)</f>
        <v>0</v>
      </c>
      <c r="E22" s="2">
        <f t="shared" si="4"/>
        <v>0</v>
      </c>
      <c r="F22" s="2">
        <f t="shared" si="4"/>
        <v>0</v>
      </c>
      <c r="G22" s="2">
        <f t="shared" si="4"/>
        <v>0</v>
      </c>
      <c r="H22" s="2">
        <f t="shared" si="4"/>
        <v>0</v>
      </c>
      <c r="I22" s="2">
        <f t="shared" si="4"/>
        <v>0</v>
      </c>
      <c r="J22" s="2">
        <f t="shared" si="4"/>
        <v>0</v>
      </c>
      <c r="K22" s="2">
        <f t="shared" si="4"/>
        <v>0</v>
      </c>
      <c r="L22" s="2">
        <f t="shared" si="4"/>
        <v>0</v>
      </c>
      <c r="M22" s="2">
        <f t="shared" si="4"/>
        <v>0</v>
      </c>
      <c r="N22" s="64">
        <f t="shared" si="4"/>
        <v>0</v>
      </c>
      <c r="O22" s="2">
        <f t="shared" si="4"/>
        <v>0</v>
      </c>
    </row>
    <row r="23" spans="1:15" x14ac:dyDescent="0.25">
      <c r="A23" s="739"/>
      <c r="B23" s="6" t="str">
        <f t="shared" si="2"/>
        <v>Cooking</v>
      </c>
      <c r="C23" s="2">
        <f t="shared" si="2"/>
        <v>0</v>
      </c>
      <c r="D23" s="2">
        <f t="shared" ref="D23:O23" si="5">IF(SUM($C$17:$N$17)=0,0,C23+D5)</f>
        <v>0</v>
      </c>
      <c r="E23" s="2">
        <f t="shared" si="5"/>
        <v>0</v>
      </c>
      <c r="F23" s="2">
        <f t="shared" si="5"/>
        <v>0</v>
      </c>
      <c r="G23" s="2">
        <f t="shared" si="5"/>
        <v>0</v>
      </c>
      <c r="H23" s="2">
        <f t="shared" si="5"/>
        <v>0</v>
      </c>
      <c r="I23" s="2">
        <f t="shared" si="5"/>
        <v>0</v>
      </c>
      <c r="J23" s="2">
        <f t="shared" si="5"/>
        <v>0</v>
      </c>
      <c r="K23" s="2">
        <f t="shared" si="5"/>
        <v>0</v>
      </c>
      <c r="L23" s="2">
        <f t="shared" si="5"/>
        <v>0</v>
      </c>
      <c r="M23" s="2">
        <f t="shared" si="5"/>
        <v>0</v>
      </c>
      <c r="N23" s="64">
        <f t="shared" si="5"/>
        <v>0</v>
      </c>
      <c r="O23" s="2">
        <f t="shared" si="5"/>
        <v>0</v>
      </c>
    </row>
    <row r="24" spans="1:15" x14ac:dyDescent="0.25">
      <c r="A24" s="739"/>
      <c r="B24" s="6" t="str">
        <f t="shared" si="2"/>
        <v>Cooling</v>
      </c>
      <c r="C24" s="2">
        <f t="shared" si="2"/>
        <v>0</v>
      </c>
      <c r="D24" s="2">
        <f t="shared" ref="D24:O24" si="6">IF(SUM($C$17:$N$17)=0,0,C24+D6)</f>
        <v>0</v>
      </c>
      <c r="E24" s="2">
        <f t="shared" si="6"/>
        <v>502883.70961604349</v>
      </c>
      <c r="F24" s="2">
        <f t="shared" si="6"/>
        <v>502883.70961604349</v>
      </c>
      <c r="G24" s="2">
        <f t="shared" si="6"/>
        <v>502883.70961604349</v>
      </c>
      <c r="H24" s="2">
        <f t="shared" si="6"/>
        <v>513300.3511978857</v>
      </c>
      <c r="I24" s="2">
        <f t="shared" si="6"/>
        <v>513300.3511978857</v>
      </c>
      <c r="J24" s="2">
        <f t="shared" si="6"/>
        <v>513300.3511978857</v>
      </c>
      <c r="K24" s="2">
        <f t="shared" si="6"/>
        <v>513300.3511978857</v>
      </c>
      <c r="L24" s="2">
        <f t="shared" si="6"/>
        <v>513300.3511978857</v>
      </c>
      <c r="M24" s="2">
        <f t="shared" si="6"/>
        <v>533668.53674263787</v>
      </c>
      <c r="N24" s="64">
        <f t="shared" si="6"/>
        <v>786847.52202498226</v>
      </c>
      <c r="O24" s="2">
        <f t="shared" si="6"/>
        <v>786847.52202498226</v>
      </c>
    </row>
    <row r="25" spans="1:15" x14ac:dyDescent="0.25">
      <c r="A25" s="739"/>
      <c r="B25" s="7" t="str">
        <f t="shared" si="2"/>
        <v>Ext Lighting</v>
      </c>
      <c r="C25" s="2">
        <f t="shared" si="2"/>
        <v>0</v>
      </c>
      <c r="D25" s="2">
        <f t="shared" ref="D25:O25" si="7">IF(SUM($C$17:$N$17)=0,0,C25+D7)</f>
        <v>0</v>
      </c>
      <c r="E25" s="2">
        <f t="shared" si="7"/>
        <v>0</v>
      </c>
      <c r="F25" s="2">
        <f t="shared" si="7"/>
        <v>0</v>
      </c>
      <c r="G25" s="2">
        <f t="shared" si="7"/>
        <v>0</v>
      </c>
      <c r="H25" s="2">
        <f t="shared" si="7"/>
        <v>0</v>
      </c>
      <c r="I25" s="2">
        <f t="shared" si="7"/>
        <v>0</v>
      </c>
      <c r="J25" s="2">
        <f t="shared" si="7"/>
        <v>0</v>
      </c>
      <c r="K25" s="2">
        <f t="shared" si="7"/>
        <v>0</v>
      </c>
      <c r="L25" s="2">
        <f t="shared" si="7"/>
        <v>0</v>
      </c>
      <c r="M25" s="2">
        <f t="shared" si="7"/>
        <v>0</v>
      </c>
      <c r="N25" s="64">
        <f t="shared" si="7"/>
        <v>0</v>
      </c>
      <c r="O25" s="2">
        <f t="shared" si="7"/>
        <v>0</v>
      </c>
    </row>
    <row r="26" spans="1:15" x14ac:dyDescent="0.25">
      <c r="A26" s="739"/>
      <c r="B26" s="6" t="str">
        <f t="shared" si="2"/>
        <v>Heating</v>
      </c>
      <c r="C26" s="2">
        <f t="shared" si="2"/>
        <v>0</v>
      </c>
      <c r="D26" s="2">
        <f t="shared" ref="D26:O26" si="8">IF(SUM($C$17:$N$17)=0,0,C26+D8)</f>
        <v>0</v>
      </c>
      <c r="E26" s="2">
        <f t="shared" si="8"/>
        <v>0</v>
      </c>
      <c r="F26" s="2">
        <f t="shared" si="8"/>
        <v>0</v>
      </c>
      <c r="G26" s="2">
        <f t="shared" si="8"/>
        <v>0</v>
      </c>
      <c r="H26" s="2">
        <f t="shared" si="8"/>
        <v>0</v>
      </c>
      <c r="I26" s="2">
        <f t="shared" si="8"/>
        <v>0</v>
      </c>
      <c r="J26" s="2">
        <f t="shared" si="8"/>
        <v>0</v>
      </c>
      <c r="K26" s="2">
        <f t="shared" si="8"/>
        <v>0</v>
      </c>
      <c r="L26" s="2">
        <f t="shared" si="8"/>
        <v>0</v>
      </c>
      <c r="M26" s="2">
        <f t="shared" si="8"/>
        <v>0</v>
      </c>
      <c r="N26" s="64">
        <f t="shared" si="8"/>
        <v>0</v>
      </c>
      <c r="O26" s="2">
        <f t="shared" si="8"/>
        <v>0</v>
      </c>
    </row>
    <row r="27" spans="1:15" x14ac:dyDescent="0.25">
      <c r="A27" s="739"/>
      <c r="B27" s="6" t="str">
        <f t="shared" si="2"/>
        <v>HVAC</v>
      </c>
      <c r="C27" s="2">
        <f t="shared" si="2"/>
        <v>0</v>
      </c>
      <c r="D27" s="2">
        <f t="shared" ref="D27:O27" si="9">IF(SUM($C$17:$N$17)=0,0,C27+D9)</f>
        <v>0</v>
      </c>
      <c r="E27" s="2">
        <f t="shared" si="9"/>
        <v>0</v>
      </c>
      <c r="F27" s="2">
        <f t="shared" si="9"/>
        <v>0</v>
      </c>
      <c r="G27" s="2">
        <f t="shared" si="9"/>
        <v>0</v>
      </c>
      <c r="H27" s="2">
        <f t="shared" si="9"/>
        <v>15080.651514232726</v>
      </c>
      <c r="I27" s="2">
        <f t="shared" si="9"/>
        <v>15080.651514232726</v>
      </c>
      <c r="J27" s="2">
        <f t="shared" si="9"/>
        <v>15080.651514232726</v>
      </c>
      <c r="K27" s="2">
        <f t="shared" si="9"/>
        <v>15080.651514232726</v>
      </c>
      <c r="L27" s="2">
        <f t="shared" si="9"/>
        <v>15080.651514232726</v>
      </c>
      <c r="M27" s="2">
        <f t="shared" si="9"/>
        <v>15679.064329382396</v>
      </c>
      <c r="N27" s="64">
        <f t="shared" si="9"/>
        <v>23117.407277833157</v>
      </c>
      <c r="O27" s="2">
        <f t="shared" si="9"/>
        <v>23117.407277833157</v>
      </c>
    </row>
    <row r="28" spans="1:15" x14ac:dyDescent="0.25">
      <c r="A28" s="739"/>
      <c r="B28" s="6" t="str">
        <f t="shared" si="2"/>
        <v>Lighting</v>
      </c>
      <c r="C28" s="2">
        <f t="shared" si="2"/>
        <v>0</v>
      </c>
      <c r="D28" s="2">
        <f t="shared" ref="D28:O28" si="10">IF(SUM($C$17:$N$17)=0,0,C28+D10)</f>
        <v>0</v>
      </c>
      <c r="E28" s="2">
        <f t="shared" si="10"/>
        <v>0</v>
      </c>
      <c r="F28" s="2">
        <f t="shared" si="10"/>
        <v>0</v>
      </c>
      <c r="G28" s="2">
        <f t="shared" si="10"/>
        <v>0</v>
      </c>
      <c r="H28" s="2">
        <f t="shared" si="10"/>
        <v>0</v>
      </c>
      <c r="I28" s="2">
        <f t="shared" si="10"/>
        <v>0</v>
      </c>
      <c r="J28" s="2">
        <f t="shared" si="10"/>
        <v>0</v>
      </c>
      <c r="K28" s="2">
        <f t="shared" si="10"/>
        <v>0</v>
      </c>
      <c r="L28" s="2">
        <f t="shared" si="10"/>
        <v>0</v>
      </c>
      <c r="M28" s="2">
        <f t="shared" si="10"/>
        <v>0</v>
      </c>
      <c r="N28" s="64">
        <f t="shared" si="10"/>
        <v>0</v>
      </c>
      <c r="O28" s="2">
        <f t="shared" si="10"/>
        <v>0</v>
      </c>
    </row>
    <row r="29" spans="1:15" x14ac:dyDescent="0.25">
      <c r="A29" s="739"/>
      <c r="B29" s="6" t="str">
        <f t="shared" si="2"/>
        <v>Miscellaneous</v>
      </c>
      <c r="C29" s="2">
        <f t="shared" si="2"/>
        <v>0</v>
      </c>
      <c r="D29" s="2">
        <f t="shared" ref="D29:O29" si="11">IF(SUM($C$17:$N$17)=0,0,C29+D11)</f>
        <v>0</v>
      </c>
      <c r="E29" s="2">
        <f t="shared" si="11"/>
        <v>0</v>
      </c>
      <c r="F29" s="2">
        <f t="shared" si="11"/>
        <v>0</v>
      </c>
      <c r="G29" s="2">
        <f t="shared" si="11"/>
        <v>0</v>
      </c>
      <c r="H29" s="2">
        <f t="shared" si="11"/>
        <v>0</v>
      </c>
      <c r="I29" s="2">
        <f t="shared" si="11"/>
        <v>0</v>
      </c>
      <c r="J29" s="2">
        <f t="shared" si="11"/>
        <v>0</v>
      </c>
      <c r="K29" s="2">
        <f t="shared" si="11"/>
        <v>0</v>
      </c>
      <c r="L29" s="2">
        <f t="shared" si="11"/>
        <v>0</v>
      </c>
      <c r="M29" s="2">
        <f t="shared" si="11"/>
        <v>0</v>
      </c>
      <c r="N29" s="64">
        <f t="shared" si="11"/>
        <v>0</v>
      </c>
      <c r="O29" s="2">
        <f t="shared" si="11"/>
        <v>0</v>
      </c>
    </row>
    <row r="30" spans="1:15" ht="15" customHeight="1" x14ac:dyDescent="0.25">
      <c r="A30" s="739"/>
      <c r="B30" s="6" t="str">
        <f t="shared" si="2"/>
        <v>Motors</v>
      </c>
      <c r="C30" s="2">
        <f t="shared" si="2"/>
        <v>0</v>
      </c>
      <c r="D30" s="2">
        <f t="shared" ref="D30:O30" si="12">IF(SUM($C$17:$N$17)=0,0,C30+D12)</f>
        <v>0</v>
      </c>
      <c r="E30" s="2">
        <f t="shared" si="12"/>
        <v>0</v>
      </c>
      <c r="F30" s="2">
        <f t="shared" si="12"/>
        <v>0</v>
      </c>
      <c r="G30" s="2">
        <f t="shared" si="12"/>
        <v>0</v>
      </c>
      <c r="H30" s="2">
        <f t="shared" si="12"/>
        <v>0</v>
      </c>
      <c r="I30" s="2">
        <f t="shared" si="12"/>
        <v>0</v>
      </c>
      <c r="J30" s="2">
        <f t="shared" si="12"/>
        <v>0</v>
      </c>
      <c r="K30" s="2">
        <f t="shared" si="12"/>
        <v>0</v>
      </c>
      <c r="L30" s="2">
        <f t="shared" si="12"/>
        <v>0</v>
      </c>
      <c r="M30" s="2">
        <f t="shared" si="12"/>
        <v>0</v>
      </c>
      <c r="N30" s="64">
        <f t="shared" si="12"/>
        <v>0</v>
      </c>
      <c r="O30" s="2">
        <f t="shared" si="12"/>
        <v>0</v>
      </c>
    </row>
    <row r="31" spans="1:15" x14ac:dyDescent="0.25">
      <c r="A31" s="739"/>
      <c r="B31" s="6" t="str">
        <f t="shared" si="2"/>
        <v>Process</v>
      </c>
      <c r="C31" s="2">
        <f t="shared" si="2"/>
        <v>0</v>
      </c>
      <c r="D31" s="2">
        <f t="shared" ref="D31:O31" si="13">IF(SUM($C$17:$N$17)=0,0,C31+D13)</f>
        <v>0</v>
      </c>
      <c r="E31" s="2">
        <f t="shared" si="13"/>
        <v>0</v>
      </c>
      <c r="F31" s="2">
        <f t="shared" si="13"/>
        <v>0</v>
      </c>
      <c r="G31" s="2">
        <f t="shared" si="13"/>
        <v>0</v>
      </c>
      <c r="H31" s="2">
        <f t="shared" si="13"/>
        <v>0</v>
      </c>
      <c r="I31" s="2">
        <f t="shared" si="13"/>
        <v>0</v>
      </c>
      <c r="J31" s="2">
        <f t="shared" si="13"/>
        <v>0</v>
      </c>
      <c r="K31" s="2">
        <f t="shared" si="13"/>
        <v>0</v>
      </c>
      <c r="L31" s="2">
        <f t="shared" si="13"/>
        <v>0</v>
      </c>
      <c r="M31" s="2">
        <f t="shared" si="13"/>
        <v>0</v>
      </c>
      <c r="N31" s="64">
        <f t="shared" si="13"/>
        <v>0</v>
      </c>
      <c r="O31" s="2">
        <f t="shared" si="13"/>
        <v>0</v>
      </c>
    </row>
    <row r="32" spans="1:15" x14ac:dyDescent="0.25">
      <c r="A32" s="739"/>
      <c r="B32" s="6" t="str">
        <f t="shared" si="2"/>
        <v>Refrigeration</v>
      </c>
      <c r="C32" s="2">
        <f t="shared" si="2"/>
        <v>0</v>
      </c>
      <c r="D32" s="2">
        <f t="shared" ref="D32:O32" si="14">IF(SUM($C$17:$N$17)=0,0,C32+D14)</f>
        <v>0</v>
      </c>
      <c r="E32" s="2">
        <f t="shared" si="14"/>
        <v>0</v>
      </c>
      <c r="F32" s="2">
        <f t="shared" si="14"/>
        <v>0</v>
      </c>
      <c r="G32" s="2">
        <f t="shared" si="14"/>
        <v>0</v>
      </c>
      <c r="H32" s="2">
        <f t="shared" si="14"/>
        <v>0</v>
      </c>
      <c r="I32" s="2">
        <f t="shared" si="14"/>
        <v>0</v>
      </c>
      <c r="J32" s="2">
        <f t="shared" si="14"/>
        <v>0</v>
      </c>
      <c r="K32" s="2">
        <f t="shared" si="14"/>
        <v>0</v>
      </c>
      <c r="L32" s="2">
        <f t="shared" si="14"/>
        <v>0</v>
      </c>
      <c r="M32" s="2">
        <f t="shared" si="14"/>
        <v>0</v>
      </c>
      <c r="N32" s="64">
        <f t="shared" si="14"/>
        <v>0</v>
      </c>
      <c r="O32" s="2">
        <f t="shared" si="14"/>
        <v>0</v>
      </c>
    </row>
    <row r="33" spans="1:15" x14ac:dyDescent="0.25">
      <c r="A33" s="739"/>
      <c r="B33" s="6" t="str">
        <f t="shared" si="2"/>
        <v>Water Heating</v>
      </c>
      <c r="C33" s="2">
        <f t="shared" si="2"/>
        <v>0</v>
      </c>
      <c r="D33" s="2">
        <f t="shared" ref="D33:O33" si="15">IF(SUM($C$17:$N$17)=0,0,C33+D15)</f>
        <v>0</v>
      </c>
      <c r="E33" s="2">
        <f t="shared" si="15"/>
        <v>0</v>
      </c>
      <c r="F33" s="2">
        <f t="shared" si="15"/>
        <v>0</v>
      </c>
      <c r="G33" s="2">
        <f t="shared" si="15"/>
        <v>0</v>
      </c>
      <c r="H33" s="2">
        <f t="shared" si="15"/>
        <v>0</v>
      </c>
      <c r="I33" s="2">
        <f t="shared" si="15"/>
        <v>0</v>
      </c>
      <c r="J33" s="2">
        <f t="shared" si="15"/>
        <v>0</v>
      </c>
      <c r="K33" s="2">
        <f t="shared" si="15"/>
        <v>0</v>
      </c>
      <c r="L33" s="2">
        <f t="shared" si="15"/>
        <v>0</v>
      </c>
      <c r="M33" s="2">
        <f t="shared" si="15"/>
        <v>0</v>
      </c>
      <c r="N33" s="64">
        <f t="shared" si="15"/>
        <v>0</v>
      </c>
      <c r="O33" s="2">
        <f t="shared" si="15"/>
        <v>0</v>
      </c>
    </row>
    <row r="34" spans="1:15" ht="15" customHeight="1" x14ac:dyDescent="0.25">
      <c r="A34" s="739"/>
      <c r="B34" s="6" t="str">
        <f t="shared" si="2"/>
        <v xml:space="preserve"> 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64"/>
      <c r="O34" s="2"/>
    </row>
    <row r="35" spans="1:15" ht="15" customHeight="1" thickBot="1" x14ac:dyDescent="0.3">
      <c r="A35" s="740"/>
      <c r="B35" s="133" t="str">
        <f t="shared" si="2"/>
        <v>Monthly kWh</v>
      </c>
      <c r="C35" s="154">
        <f>SUM(C21:C34)</f>
        <v>0</v>
      </c>
      <c r="D35" s="154">
        <f t="shared" ref="D35:O35" si="16">SUM(D21:D34)</f>
        <v>0</v>
      </c>
      <c r="E35" s="154">
        <f t="shared" si="16"/>
        <v>502883.70961604349</v>
      </c>
      <c r="F35" s="154">
        <f t="shared" si="16"/>
        <v>502883.70961604349</v>
      </c>
      <c r="G35" s="154">
        <f t="shared" si="16"/>
        <v>502883.70961604349</v>
      </c>
      <c r="H35" s="154">
        <f t="shared" si="16"/>
        <v>528381.00271211844</v>
      </c>
      <c r="I35" s="154">
        <f t="shared" si="16"/>
        <v>528381.00271211844</v>
      </c>
      <c r="J35" s="154">
        <f t="shared" si="16"/>
        <v>528381.00271211844</v>
      </c>
      <c r="K35" s="154">
        <f t="shared" si="16"/>
        <v>528381.00271211844</v>
      </c>
      <c r="L35" s="154">
        <f t="shared" si="16"/>
        <v>528381.00271211844</v>
      </c>
      <c r="M35" s="154">
        <f t="shared" si="16"/>
        <v>549347.60107202025</v>
      </c>
      <c r="N35" s="154">
        <f t="shared" si="16"/>
        <v>809964.92930281546</v>
      </c>
      <c r="O35" s="154">
        <f t="shared" si="16"/>
        <v>809964.92930281546</v>
      </c>
    </row>
    <row r="36" spans="1:15" x14ac:dyDescent="0.25">
      <c r="A36" s="301"/>
      <c r="B36" s="294"/>
      <c r="C36" s="295"/>
      <c r="D36" s="294"/>
      <c r="E36" s="295"/>
      <c r="F36" s="294"/>
      <c r="G36" s="294"/>
      <c r="H36" s="295"/>
      <c r="I36" s="294"/>
      <c r="J36" s="294"/>
      <c r="K36" s="295"/>
      <c r="L36" s="294"/>
      <c r="M36" s="294"/>
      <c r="N36" s="282" t="s">
        <v>178</v>
      </c>
      <c r="O36" s="204">
        <f>SUM(C3:N16)</f>
        <v>809964.92930281535</v>
      </c>
    </row>
    <row r="37" spans="1:15" ht="15.75" thickBot="1" x14ac:dyDescent="0.3"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</row>
    <row r="38" spans="1:15" ht="16.350000000000001" customHeight="1" thickBot="1" x14ac:dyDescent="0.3">
      <c r="A38" s="741" t="s">
        <v>14</v>
      </c>
      <c r="B38" s="306" t="s">
        <v>10</v>
      </c>
      <c r="C38" s="100">
        <f>C$2</f>
        <v>46023</v>
      </c>
      <c r="D38" s="100">
        <f t="shared" ref="D38:O38" si="17">D$2</f>
        <v>46054</v>
      </c>
      <c r="E38" s="100">
        <f t="shared" si="17"/>
        <v>46082</v>
      </c>
      <c r="F38" s="100">
        <f t="shared" si="17"/>
        <v>46113</v>
      </c>
      <c r="G38" s="100">
        <f t="shared" si="17"/>
        <v>46143</v>
      </c>
      <c r="H38" s="100">
        <f t="shared" si="17"/>
        <v>46174</v>
      </c>
      <c r="I38" s="100">
        <f t="shared" si="17"/>
        <v>46204</v>
      </c>
      <c r="J38" s="100">
        <f t="shared" si="17"/>
        <v>46235</v>
      </c>
      <c r="K38" s="100">
        <f t="shared" si="17"/>
        <v>46266</v>
      </c>
      <c r="L38" s="100">
        <f t="shared" si="17"/>
        <v>46296</v>
      </c>
      <c r="M38" s="100">
        <f t="shared" si="17"/>
        <v>46327</v>
      </c>
      <c r="N38" s="100">
        <f t="shared" si="17"/>
        <v>46357</v>
      </c>
      <c r="O38" s="100">
        <f t="shared" si="17"/>
        <v>46388</v>
      </c>
    </row>
    <row r="39" spans="1:15" ht="15" customHeight="1" x14ac:dyDescent="0.25">
      <c r="A39" s="742"/>
      <c r="B39" s="305" t="str">
        <f t="shared" ref="B39:B53" si="18">B21</f>
        <v>Air Comp</v>
      </c>
      <c r="C39" s="2">
        <v>0</v>
      </c>
      <c r="D39" s="2">
        <v>0</v>
      </c>
      <c r="E39" s="2">
        <v>0</v>
      </c>
      <c r="F39" s="2">
        <v>0</v>
      </c>
      <c r="G39" s="2">
        <f>F39</f>
        <v>0</v>
      </c>
      <c r="H39" s="2">
        <f t="shared" ref="H39:O39" si="19">G39</f>
        <v>0</v>
      </c>
      <c r="I39" s="2">
        <f t="shared" si="19"/>
        <v>0</v>
      </c>
      <c r="J39" s="2">
        <f t="shared" si="19"/>
        <v>0</v>
      </c>
      <c r="K39" s="2">
        <f t="shared" si="19"/>
        <v>0</v>
      </c>
      <c r="L39" s="2">
        <f t="shared" si="19"/>
        <v>0</v>
      </c>
      <c r="M39" s="2">
        <f t="shared" si="19"/>
        <v>0</v>
      </c>
      <c r="N39" s="2">
        <f t="shared" si="19"/>
        <v>0</v>
      </c>
      <c r="O39" s="2">
        <f t="shared" si="19"/>
        <v>0</v>
      </c>
    </row>
    <row r="40" spans="1:15" x14ac:dyDescent="0.25">
      <c r="A40" s="742"/>
      <c r="B40" s="7" t="str">
        <f t="shared" si="18"/>
        <v>Building Shell</v>
      </c>
      <c r="C40" s="2">
        <v>0</v>
      </c>
      <c r="D40" s="2">
        <v>0</v>
      </c>
      <c r="E40" s="2">
        <v>0</v>
      </c>
      <c r="F40" s="2">
        <v>0</v>
      </c>
      <c r="G40" s="2">
        <f t="shared" ref="G40:O40" si="20">F40</f>
        <v>0</v>
      </c>
      <c r="H40" s="2">
        <f t="shared" si="20"/>
        <v>0</v>
      </c>
      <c r="I40" s="2">
        <f t="shared" si="20"/>
        <v>0</v>
      </c>
      <c r="J40" s="2">
        <f t="shared" si="20"/>
        <v>0</v>
      </c>
      <c r="K40" s="2">
        <f t="shared" si="20"/>
        <v>0</v>
      </c>
      <c r="L40" s="2">
        <f t="shared" si="20"/>
        <v>0</v>
      </c>
      <c r="M40" s="2">
        <f t="shared" si="20"/>
        <v>0</v>
      </c>
      <c r="N40" s="2">
        <f t="shared" si="20"/>
        <v>0</v>
      </c>
      <c r="O40" s="2">
        <f t="shared" si="20"/>
        <v>0</v>
      </c>
    </row>
    <row r="41" spans="1:15" x14ac:dyDescent="0.25">
      <c r="A41" s="742"/>
      <c r="B41" s="6" t="str">
        <f t="shared" si="18"/>
        <v>Cooking</v>
      </c>
      <c r="C41" s="2">
        <v>0</v>
      </c>
      <c r="D41" s="2">
        <v>0</v>
      </c>
      <c r="E41" s="2">
        <v>0</v>
      </c>
      <c r="F41" s="2">
        <v>0</v>
      </c>
      <c r="G41" s="2">
        <f t="shared" ref="G41:O41" si="21">F41</f>
        <v>0</v>
      </c>
      <c r="H41" s="2">
        <f t="shared" si="21"/>
        <v>0</v>
      </c>
      <c r="I41" s="2">
        <f t="shared" si="21"/>
        <v>0</v>
      </c>
      <c r="J41" s="2">
        <f t="shared" si="21"/>
        <v>0</v>
      </c>
      <c r="K41" s="2">
        <f t="shared" si="21"/>
        <v>0</v>
      </c>
      <c r="L41" s="2">
        <f t="shared" si="21"/>
        <v>0</v>
      </c>
      <c r="M41" s="2">
        <f t="shared" si="21"/>
        <v>0</v>
      </c>
      <c r="N41" s="2">
        <f t="shared" si="21"/>
        <v>0</v>
      </c>
      <c r="O41" s="2">
        <f t="shared" si="21"/>
        <v>0</v>
      </c>
    </row>
    <row r="42" spans="1:15" x14ac:dyDescent="0.25">
      <c r="A42" s="742"/>
      <c r="B42" s="6" t="str">
        <f t="shared" si="18"/>
        <v>Cooling</v>
      </c>
      <c r="C42" s="2">
        <v>0</v>
      </c>
      <c r="D42" s="2">
        <v>0</v>
      </c>
      <c r="E42" s="2">
        <v>0</v>
      </c>
      <c r="F42" s="2">
        <v>0</v>
      </c>
      <c r="G42" s="2">
        <f t="shared" ref="G42:O42" si="22">F42</f>
        <v>0</v>
      </c>
      <c r="H42" s="2">
        <f t="shared" si="22"/>
        <v>0</v>
      </c>
      <c r="I42" s="2">
        <f t="shared" si="22"/>
        <v>0</v>
      </c>
      <c r="J42" s="2">
        <f t="shared" si="22"/>
        <v>0</v>
      </c>
      <c r="K42" s="2">
        <f t="shared" si="22"/>
        <v>0</v>
      </c>
      <c r="L42" s="2">
        <f t="shared" si="22"/>
        <v>0</v>
      </c>
      <c r="M42" s="2">
        <f t="shared" si="22"/>
        <v>0</v>
      </c>
      <c r="N42" s="2">
        <f t="shared" si="22"/>
        <v>0</v>
      </c>
      <c r="O42" s="2">
        <f t="shared" si="22"/>
        <v>0</v>
      </c>
    </row>
    <row r="43" spans="1:15" x14ac:dyDescent="0.25">
      <c r="A43" s="742"/>
      <c r="B43" s="7" t="str">
        <f t="shared" si="18"/>
        <v>Ext Lighting</v>
      </c>
      <c r="C43" s="2">
        <v>0</v>
      </c>
      <c r="D43" s="2">
        <v>0</v>
      </c>
      <c r="E43" s="2">
        <v>0</v>
      </c>
      <c r="F43" s="2">
        <v>0</v>
      </c>
      <c r="G43" s="2">
        <f t="shared" ref="G43:O43" si="23">F43</f>
        <v>0</v>
      </c>
      <c r="H43" s="2">
        <f t="shared" si="23"/>
        <v>0</v>
      </c>
      <c r="I43" s="2">
        <f t="shared" si="23"/>
        <v>0</v>
      </c>
      <c r="J43" s="2">
        <f t="shared" si="23"/>
        <v>0</v>
      </c>
      <c r="K43" s="2">
        <f t="shared" si="23"/>
        <v>0</v>
      </c>
      <c r="L43" s="2">
        <f t="shared" si="23"/>
        <v>0</v>
      </c>
      <c r="M43" s="2">
        <f t="shared" si="23"/>
        <v>0</v>
      </c>
      <c r="N43" s="2">
        <f t="shared" si="23"/>
        <v>0</v>
      </c>
      <c r="O43" s="2">
        <f t="shared" si="23"/>
        <v>0</v>
      </c>
    </row>
    <row r="44" spans="1:15" x14ac:dyDescent="0.25">
      <c r="A44" s="742"/>
      <c r="B44" s="6" t="str">
        <f t="shared" si="18"/>
        <v>Heating</v>
      </c>
      <c r="C44" s="2">
        <v>0</v>
      </c>
      <c r="D44" s="2">
        <v>0</v>
      </c>
      <c r="E44" s="2">
        <v>0</v>
      </c>
      <c r="F44" s="2">
        <v>0</v>
      </c>
      <c r="G44" s="2">
        <f t="shared" ref="G44:O44" si="24">F44</f>
        <v>0</v>
      </c>
      <c r="H44" s="2">
        <f t="shared" si="24"/>
        <v>0</v>
      </c>
      <c r="I44" s="2">
        <f t="shared" si="24"/>
        <v>0</v>
      </c>
      <c r="J44" s="2">
        <f t="shared" si="24"/>
        <v>0</v>
      </c>
      <c r="K44" s="2">
        <f t="shared" si="24"/>
        <v>0</v>
      </c>
      <c r="L44" s="2">
        <f t="shared" si="24"/>
        <v>0</v>
      </c>
      <c r="M44" s="2">
        <f t="shared" si="24"/>
        <v>0</v>
      </c>
      <c r="N44" s="2">
        <f t="shared" si="24"/>
        <v>0</v>
      </c>
      <c r="O44" s="2">
        <f t="shared" si="24"/>
        <v>0</v>
      </c>
    </row>
    <row r="45" spans="1:15" x14ac:dyDescent="0.25">
      <c r="A45" s="742"/>
      <c r="B45" s="6" t="str">
        <f t="shared" si="18"/>
        <v>HVAC</v>
      </c>
      <c r="C45" s="2">
        <v>0</v>
      </c>
      <c r="D45" s="2">
        <v>0</v>
      </c>
      <c r="E45" s="2">
        <v>0</v>
      </c>
      <c r="F45" s="2">
        <v>0</v>
      </c>
      <c r="G45" s="2">
        <f t="shared" ref="G45:O45" si="25">F45</f>
        <v>0</v>
      </c>
      <c r="H45" s="2">
        <f t="shared" si="25"/>
        <v>0</v>
      </c>
      <c r="I45" s="2">
        <f t="shared" si="25"/>
        <v>0</v>
      </c>
      <c r="J45" s="2">
        <f t="shared" si="25"/>
        <v>0</v>
      </c>
      <c r="K45" s="2">
        <f t="shared" si="25"/>
        <v>0</v>
      </c>
      <c r="L45" s="2">
        <f t="shared" si="25"/>
        <v>0</v>
      </c>
      <c r="M45" s="2">
        <f t="shared" si="25"/>
        <v>0</v>
      </c>
      <c r="N45" s="2">
        <f t="shared" si="25"/>
        <v>0</v>
      </c>
      <c r="O45" s="2">
        <f t="shared" si="25"/>
        <v>0</v>
      </c>
    </row>
    <row r="46" spans="1:15" x14ac:dyDescent="0.25">
      <c r="A46" s="742"/>
      <c r="B46" s="6" t="str">
        <f t="shared" si="18"/>
        <v>Lighting</v>
      </c>
      <c r="C46" s="2">
        <v>0</v>
      </c>
      <c r="D46" s="2">
        <v>0</v>
      </c>
      <c r="E46" s="2">
        <v>0</v>
      </c>
      <c r="F46" s="2">
        <v>0</v>
      </c>
      <c r="G46" s="2">
        <f t="shared" ref="G46:O46" si="26">F46</f>
        <v>0</v>
      </c>
      <c r="H46" s="2">
        <f t="shared" si="26"/>
        <v>0</v>
      </c>
      <c r="I46" s="2">
        <f t="shared" si="26"/>
        <v>0</v>
      </c>
      <c r="J46" s="2">
        <f t="shared" si="26"/>
        <v>0</v>
      </c>
      <c r="K46" s="2">
        <f t="shared" si="26"/>
        <v>0</v>
      </c>
      <c r="L46" s="2">
        <f t="shared" si="26"/>
        <v>0</v>
      </c>
      <c r="M46" s="2">
        <f t="shared" si="26"/>
        <v>0</v>
      </c>
      <c r="N46" s="2">
        <f t="shared" si="26"/>
        <v>0</v>
      </c>
      <c r="O46" s="2">
        <f t="shared" si="26"/>
        <v>0</v>
      </c>
    </row>
    <row r="47" spans="1:15" x14ac:dyDescent="0.25">
      <c r="A47" s="742"/>
      <c r="B47" s="6" t="str">
        <f t="shared" si="18"/>
        <v>Miscellaneous</v>
      </c>
      <c r="C47" s="2">
        <v>0</v>
      </c>
      <c r="D47" s="2">
        <v>0</v>
      </c>
      <c r="E47" s="2">
        <v>0</v>
      </c>
      <c r="F47" s="2">
        <v>0</v>
      </c>
      <c r="G47" s="2">
        <f t="shared" ref="G47:O47" si="27">F47</f>
        <v>0</v>
      </c>
      <c r="H47" s="2">
        <f t="shared" si="27"/>
        <v>0</v>
      </c>
      <c r="I47" s="2">
        <f t="shared" si="27"/>
        <v>0</v>
      </c>
      <c r="J47" s="2">
        <f t="shared" si="27"/>
        <v>0</v>
      </c>
      <c r="K47" s="2">
        <f t="shared" si="27"/>
        <v>0</v>
      </c>
      <c r="L47" s="2">
        <f t="shared" si="27"/>
        <v>0</v>
      </c>
      <c r="M47" s="2">
        <f t="shared" si="27"/>
        <v>0</v>
      </c>
      <c r="N47" s="2">
        <f t="shared" si="27"/>
        <v>0</v>
      </c>
      <c r="O47" s="2">
        <f t="shared" si="27"/>
        <v>0</v>
      </c>
    </row>
    <row r="48" spans="1:15" ht="15" customHeight="1" x14ac:dyDescent="0.25">
      <c r="A48" s="742"/>
      <c r="B48" s="6" t="str">
        <f t="shared" si="18"/>
        <v>Motors</v>
      </c>
      <c r="C48" s="2">
        <v>0</v>
      </c>
      <c r="D48" s="2">
        <v>0</v>
      </c>
      <c r="E48" s="2">
        <v>0</v>
      </c>
      <c r="F48" s="2">
        <v>0</v>
      </c>
      <c r="G48" s="2">
        <f t="shared" ref="G48:O48" si="28">F48</f>
        <v>0</v>
      </c>
      <c r="H48" s="2">
        <f t="shared" si="28"/>
        <v>0</v>
      </c>
      <c r="I48" s="2">
        <f t="shared" si="28"/>
        <v>0</v>
      </c>
      <c r="J48" s="2">
        <f t="shared" si="28"/>
        <v>0</v>
      </c>
      <c r="K48" s="2">
        <f t="shared" si="28"/>
        <v>0</v>
      </c>
      <c r="L48" s="2">
        <f t="shared" si="28"/>
        <v>0</v>
      </c>
      <c r="M48" s="2">
        <f t="shared" si="28"/>
        <v>0</v>
      </c>
      <c r="N48" s="2">
        <f t="shared" si="28"/>
        <v>0</v>
      </c>
      <c r="O48" s="2">
        <f t="shared" si="28"/>
        <v>0</v>
      </c>
    </row>
    <row r="49" spans="1:16" x14ac:dyDescent="0.25">
      <c r="A49" s="742"/>
      <c r="B49" s="6" t="str">
        <f t="shared" si="18"/>
        <v>Process</v>
      </c>
      <c r="C49" s="2">
        <v>0</v>
      </c>
      <c r="D49" s="2">
        <v>0</v>
      </c>
      <c r="E49" s="2">
        <v>0</v>
      </c>
      <c r="F49" s="2">
        <v>0</v>
      </c>
      <c r="G49" s="2">
        <f t="shared" ref="G49:O49" si="29">F49</f>
        <v>0</v>
      </c>
      <c r="H49" s="2">
        <f t="shared" si="29"/>
        <v>0</v>
      </c>
      <c r="I49" s="2">
        <f t="shared" si="29"/>
        <v>0</v>
      </c>
      <c r="J49" s="2">
        <f t="shared" si="29"/>
        <v>0</v>
      </c>
      <c r="K49" s="2">
        <f t="shared" si="29"/>
        <v>0</v>
      </c>
      <c r="L49" s="2">
        <f t="shared" si="29"/>
        <v>0</v>
      </c>
      <c r="M49" s="2">
        <f t="shared" si="29"/>
        <v>0</v>
      </c>
      <c r="N49" s="2">
        <f t="shared" si="29"/>
        <v>0</v>
      </c>
      <c r="O49" s="2">
        <f t="shared" si="29"/>
        <v>0</v>
      </c>
    </row>
    <row r="50" spans="1:16" x14ac:dyDescent="0.25">
      <c r="A50" s="742"/>
      <c r="B50" s="6" t="str">
        <f t="shared" si="18"/>
        <v>Refrigeration</v>
      </c>
      <c r="C50" s="2">
        <v>0</v>
      </c>
      <c r="D50" s="2">
        <v>0</v>
      </c>
      <c r="E50" s="2">
        <v>0</v>
      </c>
      <c r="F50" s="2">
        <v>0</v>
      </c>
      <c r="G50" s="2">
        <f t="shared" ref="G50:O50" si="30">F50</f>
        <v>0</v>
      </c>
      <c r="H50" s="2">
        <f t="shared" si="30"/>
        <v>0</v>
      </c>
      <c r="I50" s="2">
        <f t="shared" si="30"/>
        <v>0</v>
      </c>
      <c r="J50" s="2">
        <f t="shared" si="30"/>
        <v>0</v>
      </c>
      <c r="K50" s="2">
        <f t="shared" si="30"/>
        <v>0</v>
      </c>
      <c r="L50" s="2">
        <f t="shared" si="30"/>
        <v>0</v>
      </c>
      <c r="M50" s="2">
        <f t="shared" si="30"/>
        <v>0</v>
      </c>
      <c r="N50" s="2">
        <f t="shared" si="30"/>
        <v>0</v>
      </c>
      <c r="O50" s="2">
        <f t="shared" si="30"/>
        <v>0</v>
      </c>
    </row>
    <row r="51" spans="1:16" x14ac:dyDescent="0.25">
      <c r="A51" s="742"/>
      <c r="B51" s="6" t="str">
        <f t="shared" si="18"/>
        <v>Water Heating</v>
      </c>
      <c r="C51" s="2">
        <v>0</v>
      </c>
      <c r="D51" s="2">
        <v>0</v>
      </c>
      <c r="E51" s="2">
        <v>0</v>
      </c>
      <c r="F51" s="2">
        <v>0</v>
      </c>
      <c r="G51" s="2">
        <f t="shared" ref="G51:O51" si="31">F51</f>
        <v>0</v>
      </c>
      <c r="H51" s="2">
        <f t="shared" si="31"/>
        <v>0</v>
      </c>
      <c r="I51" s="2">
        <f t="shared" si="31"/>
        <v>0</v>
      </c>
      <c r="J51" s="2">
        <f t="shared" si="31"/>
        <v>0</v>
      </c>
      <c r="K51" s="2">
        <f t="shared" si="31"/>
        <v>0</v>
      </c>
      <c r="L51" s="2">
        <f t="shared" si="31"/>
        <v>0</v>
      </c>
      <c r="M51" s="2">
        <f t="shared" si="31"/>
        <v>0</v>
      </c>
      <c r="N51" s="2">
        <f t="shared" si="31"/>
        <v>0</v>
      </c>
      <c r="O51" s="2">
        <f t="shared" si="31"/>
        <v>0</v>
      </c>
    </row>
    <row r="52" spans="1:16" ht="15" customHeight="1" x14ac:dyDescent="0.25">
      <c r="A52" s="742"/>
      <c r="B52" s="6" t="str">
        <f t="shared" si="18"/>
        <v xml:space="preserve"> 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6" ht="15" customHeight="1" thickBot="1" x14ac:dyDescent="0.3">
      <c r="A53" s="743"/>
      <c r="B53" s="133" t="str">
        <f t="shared" si="18"/>
        <v>Monthly kWh</v>
      </c>
      <c r="C53" s="154">
        <f>SUM(C39:C52)</f>
        <v>0</v>
      </c>
      <c r="D53" s="154">
        <f t="shared" ref="D53:O53" si="32">SUM(D39:D52)</f>
        <v>0</v>
      </c>
      <c r="E53" s="154">
        <f t="shared" si="32"/>
        <v>0</v>
      </c>
      <c r="F53" s="154">
        <f t="shared" si="32"/>
        <v>0</v>
      </c>
      <c r="G53" s="154">
        <f t="shared" si="32"/>
        <v>0</v>
      </c>
      <c r="H53" s="154">
        <f t="shared" si="32"/>
        <v>0</v>
      </c>
      <c r="I53" s="154">
        <f t="shared" si="32"/>
        <v>0</v>
      </c>
      <c r="J53" s="154">
        <f t="shared" si="32"/>
        <v>0</v>
      </c>
      <c r="K53" s="154">
        <f t="shared" si="32"/>
        <v>0</v>
      </c>
      <c r="L53" s="154">
        <f t="shared" si="32"/>
        <v>0</v>
      </c>
      <c r="M53" s="154">
        <f t="shared" si="32"/>
        <v>0</v>
      </c>
      <c r="N53" s="154">
        <f t="shared" si="32"/>
        <v>0</v>
      </c>
      <c r="O53" s="154">
        <f t="shared" si="32"/>
        <v>0</v>
      </c>
    </row>
    <row r="54" spans="1:16" x14ac:dyDescent="0.25">
      <c r="A54" s="301"/>
      <c r="B54" s="294"/>
      <c r="C54" s="295"/>
      <c r="D54" s="294"/>
      <c r="E54" s="295"/>
      <c r="F54" s="294"/>
      <c r="G54" s="294"/>
      <c r="H54" s="295"/>
      <c r="I54" s="294"/>
      <c r="J54" s="294"/>
      <c r="K54" s="295"/>
      <c r="L54" s="294"/>
      <c r="M54" s="294"/>
      <c r="N54" s="295"/>
      <c r="O54" s="294"/>
    </row>
    <row r="55" spans="1:16" ht="15.75" thickBot="1" x14ac:dyDescent="0.3">
      <c r="A55" s="291" t="s">
        <v>216</v>
      </c>
      <c r="B55" s="289"/>
      <c r="C55" s="289"/>
      <c r="D55" s="289"/>
      <c r="E55" s="289"/>
      <c r="F55" s="289"/>
      <c r="G55" s="289"/>
      <c r="H55" s="301"/>
      <c r="I55" s="301"/>
      <c r="J55" s="301"/>
      <c r="K55" s="301"/>
      <c r="L55" s="301"/>
      <c r="M55" s="301"/>
      <c r="N55" s="301"/>
      <c r="O55" s="301"/>
      <c r="P55" s="134"/>
    </row>
    <row r="56" spans="1:16" ht="16.350000000000001" customHeight="1" thickBot="1" x14ac:dyDescent="0.3">
      <c r="A56" s="750" t="s">
        <v>217</v>
      </c>
      <c r="B56" s="306" t="s">
        <v>10</v>
      </c>
      <c r="C56" s="100">
        <f>C$2</f>
        <v>46023</v>
      </c>
      <c r="D56" s="100">
        <f t="shared" ref="D56:O56" si="33">D$2</f>
        <v>46054</v>
      </c>
      <c r="E56" s="100">
        <f t="shared" si="33"/>
        <v>46082</v>
      </c>
      <c r="F56" s="100">
        <f t="shared" si="33"/>
        <v>46113</v>
      </c>
      <c r="G56" s="100">
        <f t="shared" si="33"/>
        <v>46143</v>
      </c>
      <c r="H56" s="100">
        <f t="shared" si="33"/>
        <v>46174</v>
      </c>
      <c r="I56" s="100">
        <f t="shared" si="33"/>
        <v>46204</v>
      </c>
      <c r="J56" s="100">
        <f t="shared" si="33"/>
        <v>46235</v>
      </c>
      <c r="K56" s="100">
        <f t="shared" si="33"/>
        <v>46266</v>
      </c>
      <c r="L56" s="100">
        <f t="shared" si="33"/>
        <v>46296</v>
      </c>
      <c r="M56" s="100">
        <f t="shared" si="33"/>
        <v>46327</v>
      </c>
      <c r="N56" s="100">
        <f t="shared" si="33"/>
        <v>46357</v>
      </c>
      <c r="O56" s="100">
        <f t="shared" si="33"/>
        <v>46388</v>
      </c>
    </row>
    <row r="57" spans="1:16" ht="15" customHeight="1" x14ac:dyDescent="0.25">
      <c r="A57" s="751"/>
      <c r="B57" s="305" t="str">
        <f t="shared" ref="B57:B71" si="34">B39</f>
        <v>Air Comp</v>
      </c>
      <c r="C57" s="2">
        <f>(C3*0.5)-C39</f>
        <v>0</v>
      </c>
      <c r="D57" s="2">
        <f>(D3*0.5)+C21-D39</f>
        <v>0</v>
      </c>
      <c r="E57" s="2">
        <f t="shared" ref="E57:O57" si="35">(E3*0.5)+D21-E39</f>
        <v>0</v>
      </c>
      <c r="F57" s="2">
        <f t="shared" si="35"/>
        <v>0</v>
      </c>
      <c r="G57" s="2">
        <f t="shared" si="35"/>
        <v>0</v>
      </c>
      <c r="H57" s="2">
        <f t="shared" si="35"/>
        <v>0</v>
      </c>
      <c r="I57" s="2">
        <f t="shared" si="35"/>
        <v>0</v>
      </c>
      <c r="J57" s="2">
        <f t="shared" si="35"/>
        <v>0</v>
      </c>
      <c r="K57" s="2">
        <f t="shared" si="35"/>
        <v>0</v>
      </c>
      <c r="L57" s="2">
        <f t="shared" si="35"/>
        <v>0</v>
      </c>
      <c r="M57" s="2">
        <f t="shared" si="35"/>
        <v>0</v>
      </c>
      <c r="N57" s="2">
        <f t="shared" si="35"/>
        <v>0</v>
      </c>
      <c r="O57" s="2">
        <f t="shared" si="35"/>
        <v>0</v>
      </c>
    </row>
    <row r="58" spans="1:16" x14ac:dyDescent="0.25">
      <c r="A58" s="751"/>
      <c r="B58" s="7" t="str">
        <f t="shared" si="34"/>
        <v>Building Shell</v>
      </c>
      <c r="C58" s="2">
        <f t="shared" ref="C58:C69" si="36">(C4*0.5)-C40</f>
        <v>0</v>
      </c>
      <c r="D58" s="2">
        <f t="shared" ref="D58:O58" si="37">(D4*0.5)+C22-D40</f>
        <v>0</v>
      </c>
      <c r="E58" s="2">
        <f t="shared" si="37"/>
        <v>0</v>
      </c>
      <c r="F58" s="2">
        <f t="shared" si="37"/>
        <v>0</v>
      </c>
      <c r="G58" s="2">
        <f t="shared" si="37"/>
        <v>0</v>
      </c>
      <c r="H58" s="2">
        <f t="shared" si="37"/>
        <v>0</v>
      </c>
      <c r="I58" s="2">
        <f t="shared" si="37"/>
        <v>0</v>
      </c>
      <c r="J58" s="2">
        <f t="shared" si="37"/>
        <v>0</v>
      </c>
      <c r="K58" s="2">
        <f t="shared" si="37"/>
        <v>0</v>
      </c>
      <c r="L58" s="2">
        <f t="shared" si="37"/>
        <v>0</v>
      </c>
      <c r="M58" s="2">
        <f t="shared" si="37"/>
        <v>0</v>
      </c>
      <c r="N58" s="2">
        <f t="shared" si="37"/>
        <v>0</v>
      </c>
      <c r="O58" s="2">
        <f t="shared" si="37"/>
        <v>0</v>
      </c>
    </row>
    <row r="59" spans="1:16" x14ac:dyDescent="0.25">
      <c r="A59" s="751"/>
      <c r="B59" s="6" t="str">
        <f t="shared" si="34"/>
        <v>Cooking</v>
      </c>
      <c r="C59" s="2">
        <f t="shared" si="36"/>
        <v>0</v>
      </c>
      <c r="D59" s="2">
        <f t="shared" ref="D59:O59" si="38">(D5*0.5)+C23-D41</f>
        <v>0</v>
      </c>
      <c r="E59" s="2">
        <f t="shared" si="38"/>
        <v>0</v>
      </c>
      <c r="F59" s="2">
        <f t="shared" si="38"/>
        <v>0</v>
      </c>
      <c r="G59" s="2">
        <f t="shared" si="38"/>
        <v>0</v>
      </c>
      <c r="H59" s="2">
        <f t="shared" si="38"/>
        <v>0</v>
      </c>
      <c r="I59" s="2">
        <f t="shared" si="38"/>
        <v>0</v>
      </c>
      <c r="J59" s="2">
        <f t="shared" si="38"/>
        <v>0</v>
      </c>
      <c r="K59" s="2">
        <f t="shared" si="38"/>
        <v>0</v>
      </c>
      <c r="L59" s="2">
        <f t="shared" si="38"/>
        <v>0</v>
      </c>
      <c r="M59" s="2">
        <f t="shared" si="38"/>
        <v>0</v>
      </c>
      <c r="N59" s="2">
        <f t="shared" si="38"/>
        <v>0</v>
      </c>
      <c r="O59" s="2">
        <f t="shared" si="38"/>
        <v>0</v>
      </c>
    </row>
    <row r="60" spans="1:16" x14ac:dyDescent="0.25">
      <c r="A60" s="751"/>
      <c r="B60" s="6" t="str">
        <f t="shared" si="34"/>
        <v>Cooling</v>
      </c>
      <c r="C60" s="2">
        <f t="shared" si="36"/>
        <v>0</v>
      </c>
      <c r="D60" s="2">
        <f t="shared" ref="D60:O60" si="39">(D6*0.5)+C24-D42</f>
        <v>0</v>
      </c>
      <c r="E60" s="2">
        <f t="shared" si="39"/>
        <v>251441.85480802174</v>
      </c>
      <c r="F60" s="2">
        <f t="shared" si="39"/>
        <v>502883.70961604349</v>
      </c>
      <c r="G60" s="2">
        <f t="shared" si="39"/>
        <v>502883.70961604349</v>
      </c>
      <c r="H60" s="2">
        <f t="shared" si="39"/>
        <v>508092.03040696459</v>
      </c>
      <c r="I60" s="2">
        <f t="shared" si="39"/>
        <v>513300.3511978857</v>
      </c>
      <c r="J60" s="2">
        <f t="shared" si="39"/>
        <v>513300.3511978857</v>
      </c>
      <c r="K60" s="2">
        <f t="shared" si="39"/>
        <v>513300.3511978857</v>
      </c>
      <c r="L60" s="2">
        <f t="shared" si="39"/>
        <v>513300.3511978857</v>
      </c>
      <c r="M60" s="2">
        <f t="shared" si="39"/>
        <v>523484.44397026184</v>
      </c>
      <c r="N60" s="2">
        <f t="shared" si="39"/>
        <v>660258.02938381</v>
      </c>
      <c r="O60" s="2">
        <f t="shared" si="39"/>
        <v>786847.52202498226</v>
      </c>
    </row>
    <row r="61" spans="1:16" x14ac:dyDescent="0.25">
      <c r="A61" s="751"/>
      <c r="B61" s="7" t="str">
        <f t="shared" si="34"/>
        <v>Ext Lighting</v>
      </c>
      <c r="C61" s="2">
        <f t="shared" si="36"/>
        <v>0</v>
      </c>
      <c r="D61" s="2">
        <f t="shared" ref="D61:O61" si="40">(D7*0.5)+C25-D43</f>
        <v>0</v>
      </c>
      <c r="E61" s="2">
        <f t="shared" si="40"/>
        <v>0</v>
      </c>
      <c r="F61" s="2">
        <f t="shared" si="40"/>
        <v>0</v>
      </c>
      <c r="G61" s="2">
        <f t="shared" si="40"/>
        <v>0</v>
      </c>
      <c r="H61" s="2">
        <f t="shared" si="40"/>
        <v>0</v>
      </c>
      <c r="I61" s="2">
        <f t="shared" si="40"/>
        <v>0</v>
      </c>
      <c r="J61" s="2">
        <f t="shared" si="40"/>
        <v>0</v>
      </c>
      <c r="K61" s="2">
        <f t="shared" si="40"/>
        <v>0</v>
      </c>
      <c r="L61" s="2">
        <f t="shared" si="40"/>
        <v>0</v>
      </c>
      <c r="M61" s="2">
        <f t="shared" si="40"/>
        <v>0</v>
      </c>
      <c r="N61" s="2">
        <f t="shared" si="40"/>
        <v>0</v>
      </c>
      <c r="O61" s="2">
        <f t="shared" si="40"/>
        <v>0</v>
      </c>
    </row>
    <row r="62" spans="1:16" x14ac:dyDescent="0.25">
      <c r="A62" s="751"/>
      <c r="B62" s="6" t="str">
        <f t="shared" si="34"/>
        <v>Heating</v>
      </c>
      <c r="C62" s="2">
        <f t="shared" si="36"/>
        <v>0</v>
      </c>
      <c r="D62" s="2">
        <f t="shared" ref="D62:O62" si="41">(D8*0.5)+C26-D44</f>
        <v>0</v>
      </c>
      <c r="E62" s="2">
        <f t="shared" si="41"/>
        <v>0</v>
      </c>
      <c r="F62" s="2">
        <f t="shared" si="41"/>
        <v>0</v>
      </c>
      <c r="G62" s="2">
        <f t="shared" si="41"/>
        <v>0</v>
      </c>
      <c r="H62" s="2">
        <f t="shared" si="41"/>
        <v>0</v>
      </c>
      <c r="I62" s="2">
        <f t="shared" si="41"/>
        <v>0</v>
      </c>
      <c r="J62" s="2">
        <f t="shared" si="41"/>
        <v>0</v>
      </c>
      <c r="K62" s="2">
        <f t="shared" si="41"/>
        <v>0</v>
      </c>
      <c r="L62" s="2">
        <f t="shared" si="41"/>
        <v>0</v>
      </c>
      <c r="M62" s="2">
        <f t="shared" si="41"/>
        <v>0</v>
      </c>
      <c r="N62" s="2">
        <f t="shared" si="41"/>
        <v>0</v>
      </c>
      <c r="O62" s="2">
        <f t="shared" si="41"/>
        <v>0</v>
      </c>
    </row>
    <row r="63" spans="1:16" x14ac:dyDescent="0.25">
      <c r="A63" s="751"/>
      <c r="B63" s="6" t="str">
        <f t="shared" si="34"/>
        <v>HVAC</v>
      </c>
      <c r="C63" s="2">
        <f t="shared" si="36"/>
        <v>0</v>
      </c>
      <c r="D63" s="2">
        <f t="shared" ref="D63:O63" si="42">(D9*0.5)+C27-D45</f>
        <v>0</v>
      </c>
      <c r="E63" s="2">
        <f t="shared" si="42"/>
        <v>0</v>
      </c>
      <c r="F63" s="2">
        <f t="shared" si="42"/>
        <v>0</v>
      </c>
      <c r="G63" s="2">
        <f t="shared" si="42"/>
        <v>0</v>
      </c>
      <c r="H63" s="2">
        <f t="shared" si="42"/>
        <v>7540.3257571163631</v>
      </c>
      <c r="I63" s="2">
        <f t="shared" si="42"/>
        <v>15080.651514232726</v>
      </c>
      <c r="J63" s="2">
        <f t="shared" si="42"/>
        <v>15080.651514232726</v>
      </c>
      <c r="K63" s="2">
        <f t="shared" si="42"/>
        <v>15080.651514232726</v>
      </c>
      <c r="L63" s="2">
        <f t="shared" si="42"/>
        <v>15080.651514232726</v>
      </c>
      <c r="M63" s="2">
        <f t="shared" si="42"/>
        <v>15379.857921807561</v>
      </c>
      <c r="N63" s="2">
        <f t="shared" si="42"/>
        <v>19398.235803607779</v>
      </c>
      <c r="O63" s="2">
        <f t="shared" si="42"/>
        <v>23117.407277833157</v>
      </c>
    </row>
    <row r="64" spans="1:16" x14ac:dyDescent="0.25">
      <c r="A64" s="751"/>
      <c r="B64" s="6" t="str">
        <f t="shared" si="34"/>
        <v>Lighting</v>
      </c>
      <c r="C64" s="2">
        <f t="shared" si="36"/>
        <v>0</v>
      </c>
      <c r="D64" s="2">
        <f t="shared" ref="D64:O64" si="43">(D10*0.5)+C28-D46</f>
        <v>0</v>
      </c>
      <c r="E64" s="2">
        <f t="shared" si="43"/>
        <v>0</v>
      </c>
      <c r="F64" s="2">
        <f t="shared" si="43"/>
        <v>0</v>
      </c>
      <c r="G64" s="2">
        <f t="shared" si="43"/>
        <v>0</v>
      </c>
      <c r="H64" s="2">
        <f t="shared" si="43"/>
        <v>0</v>
      </c>
      <c r="I64" s="2">
        <f t="shared" si="43"/>
        <v>0</v>
      </c>
      <c r="J64" s="2">
        <f t="shared" si="43"/>
        <v>0</v>
      </c>
      <c r="K64" s="2">
        <f t="shared" si="43"/>
        <v>0</v>
      </c>
      <c r="L64" s="2">
        <f t="shared" si="43"/>
        <v>0</v>
      </c>
      <c r="M64" s="2">
        <f t="shared" si="43"/>
        <v>0</v>
      </c>
      <c r="N64" s="2">
        <f t="shared" si="43"/>
        <v>0</v>
      </c>
      <c r="O64" s="2">
        <f t="shared" si="43"/>
        <v>0</v>
      </c>
    </row>
    <row r="65" spans="1:23" x14ac:dyDescent="0.25">
      <c r="A65" s="751"/>
      <c r="B65" s="6" t="str">
        <f t="shared" si="34"/>
        <v>Miscellaneous</v>
      </c>
      <c r="C65" s="2">
        <f t="shared" si="36"/>
        <v>0</v>
      </c>
      <c r="D65" s="2">
        <f t="shared" ref="D65:O65" si="44">(D11*0.5)+C29-D47</f>
        <v>0</v>
      </c>
      <c r="E65" s="2">
        <f t="shared" si="44"/>
        <v>0</v>
      </c>
      <c r="F65" s="2">
        <f t="shared" si="44"/>
        <v>0</v>
      </c>
      <c r="G65" s="2">
        <f t="shared" si="44"/>
        <v>0</v>
      </c>
      <c r="H65" s="2">
        <f t="shared" si="44"/>
        <v>0</v>
      </c>
      <c r="I65" s="2">
        <f t="shared" si="44"/>
        <v>0</v>
      </c>
      <c r="J65" s="2">
        <f t="shared" si="44"/>
        <v>0</v>
      </c>
      <c r="K65" s="2">
        <f t="shared" si="44"/>
        <v>0</v>
      </c>
      <c r="L65" s="2">
        <f t="shared" si="44"/>
        <v>0</v>
      </c>
      <c r="M65" s="2">
        <f t="shared" si="44"/>
        <v>0</v>
      </c>
      <c r="N65" s="2">
        <f t="shared" si="44"/>
        <v>0</v>
      </c>
      <c r="O65" s="2">
        <f t="shared" si="44"/>
        <v>0</v>
      </c>
    </row>
    <row r="66" spans="1:23" ht="15" customHeight="1" x14ac:dyDescent="0.25">
      <c r="A66" s="751"/>
      <c r="B66" s="6" t="str">
        <f t="shared" si="34"/>
        <v>Motors</v>
      </c>
      <c r="C66" s="2">
        <f t="shared" si="36"/>
        <v>0</v>
      </c>
      <c r="D66" s="2">
        <f t="shared" ref="D66:O66" si="45">(D12*0.5)+C30-D48</f>
        <v>0</v>
      </c>
      <c r="E66" s="2">
        <f t="shared" si="45"/>
        <v>0</v>
      </c>
      <c r="F66" s="2">
        <f t="shared" si="45"/>
        <v>0</v>
      </c>
      <c r="G66" s="2">
        <f t="shared" si="45"/>
        <v>0</v>
      </c>
      <c r="H66" s="2">
        <f t="shared" si="45"/>
        <v>0</v>
      </c>
      <c r="I66" s="2">
        <f t="shared" si="45"/>
        <v>0</v>
      </c>
      <c r="J66" s="2">
        <f t="shared" si="45"/>
        <v>0</v>
      </c>
      <c r="K66" s="2">
        <f t="shared" si="45"/>
        <v>0</v>
      </c>
      <c r="L66" s="2">
        <f t="shared" si="45"/>
        <v>0</v>
      </c>
      <c r="M66" s="2">
        <f t="shared" si="45"/>
        <v>0</v>
      </c>
      <c r="N66" s="2">
        <f t="shared" si="45"/>
        <v>0</v>
      </c>
      <c r="O66" s="2">
        <f t="shared" si="45"/>
        <v>0</v>
      </c>
    </row>
    <row r="67" spans="1:23" x14ac:dyDescent="0.25">
      <c r="A67" s="751"/>
      <c r="B67" s="6" t="str">
        <f t="shared" si="34"/>
        <v>Process</v>
      </c>
      <c r="C67" s="2">
        <f t="shared" si="36"/>
        <v>0</v>
      </c>
      <c r="D67" s="2">
        <f t="shared" ref="D67:O67" si="46">(D13*0.5)+C31-D49</f>
        <v>0</v>
      </c>
      <c r="E67" s="2">
        <f t="shared" si="46"/>
        <v>0</v>
      </c>
      <c r="F67" s="2">
        <f t="shared" si="46"/>
        <v>0</v>
      </c>
      <c r="G67" s="2">
        <f t="shared" si="46"/>
        <v>0</v>
      </c>
      <c r="H67" s="2">
        <f t="shared" si="46"/>
        <v>0</v>
      </c>
      <c r="I67" s="2">
        <f t="shared" si="46"/>
        <v>0</v>
      </c>
      <c r="J67" s="2">
        <f t="shared" si="46"/>
        <v>0</v>
      </c>
      <c r="K67" s="2">
        <f t="shared" si="46"/>
        <v>0</v>
      </c>
      <c r="L67" s="2">
        <f t="shared" si="46"/>
        <v>0</v>
      </c>
      <c r="M67" s="2">
        <f t="shared" si="46"/>
        <v>0</v>
      </c>
      <c r="N67" s="2">
        <f t="shared" si="46"/>
        <v>0</v>
      </c>
      <c r="O67" s="2">
        <f t="shared" si="46"/>
        <v>0</v>
      </c>
    </row>
    <row r="68" spans="1:23" x14ac:dyDescent="0.25">
      <c r="A68" s="751"/>
      <c r="B68" s="6" t="str">
        <f t="shared" si="34"/>
        <v>Refrigeration</v>
      </c>
      <c r="C68" s="2">
        <f t="shared" si="36"/>
        <v>0</v>
      </c>
      <c r="D68" s="2">
        <f t="shared" ref="D68:O68" si="47">(D14*0.5)+C32-D50</f>
        <v>0</v>
      </c>
      <c r="E68" s="2">
        <f t="shared" si="47"/>
        <v>0</v>
      </c>
      <c r="F68" s="2">
        <f t="shared" si="47"/>
        <v>0</v>
      </c>
      <c r="G68" s="2">
        <f t="shared" si="47"/>
        <v>0</v>
      </c>
      <c r="H68" s="2">
        <f t="shared" si="47"/>
        <v>0</v>
      </c>
      <c r="I68" s="2">
        <f t="shared" si="47"/>
        <v>0</v>
      </c>
      <c r="J68" s="2">
        <f t="shared" si="47"/>
        <v>0</v>
      </c>
      <c r="K68" s="2">
        <f t="shared" si="47"/>
        <v>0</v>
      </c>
      <c r="L68" s="2">
        <f t="shared" si="47"/>
        <v>0</v>
      </c>
      <c r="M68" s="2">
        <f t="shared" si="47"/>
        <v>0</v>
      </c>
      <c r="N68" s="2">
        <f t="shared" si="47"/>
        <v>0</v>
      </c>
      <c r="O68" s="2">
        <f t="shared" si="47"/>
        <v>0</v>
      </c>
    </row>
    <row r="69" spans="1:23" x14ac:dyDescent="0.25">
      <c r="A69" s="751"/>
      <c r="B69" s="6" t="str">
        <f t="shared" si="34"/>
        <v>Water Heating</v>
      </c>
      <c r="C69" s="2">
        <f t="shared" si="36"/>
        <v>0</v>
      </c>
      <c r="D69" s="2">
        <f t="shared" ref="D69:O69" si="48">(D15*0.5)+C33-D51</f>
        <v>0</v>
      </c>
      <c r="E69" s="2">
        <f t="shared" si="48"/>
        <v>0</v>
      </c>
      <c r="F69" s="2">
        <f t="shared" si="48"/>
        <v>0</v>
      </c>
      <c r="G69" s="2">
        <f t="shared" si="48"/>
        <v>0</v>
      </c>
      <c r="H69" s="2">
        <f t="shared" si="48"/>
        <v>0</v>
      </c>
      <c r="I69" s="2">
        <f t="shared" si="48"/>
        <v>0</v>
      </c>
      <c r="J69" s="2">
        <f t="shared" si="48"/>
        <v>0</v>
      </c>
      <c r="K69" s="2">
        <f t="shared" si="48"/>
        <v>0</v>
      </c>
      <c r="L69" s="2">
        <f t="shared" si="48"/>
        <v>0</v>
      </c>
      <c r="M69" s="2">
        <f t="shared" si="48"/>
        <v>0</v>
      </c>
      <c r="N69" s="2">
        <f t="shared" si="48"/>
        <v>0</v>
      </c>
      <c r="O69" s="2">
        <f t="shared" si="48"/>
        <v>0</v>
      </c>
    </row>
    <row r="70" spans="1:23" ht="15" customHeight="1" x14ac:dyDescent="0.25">
      <c r="A70" s="751"/>
      <c r="B70" s="6" t="str">
        <f t="shared" si="34"/>
        <v xml:space="preserve"> 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23" ht="15" customHeight="1" thickBot="1" x14ac:dyDescent="0.3">
      <c r="A71" s="752"/>
      <c r="B71" s="133" t="str">
        <f t="shared" si="34"/>
        <v>Monthly kWh</v>
      </c>
      <c r="C71" s="154">
        <f>SUM(C57:C70)</f>
        <v>0</v>
      </c>
      <c r="D71" s="154">
        <f t="shared" ref="D71:O71" si="49">SUM(D57:D70)</f>
        <v>0</v>
      </c>
      <c r="E71" s="154">
        <f t="shared" si="49"/>
        <v>251441.85480802174</v>
      </c>
      <c r="F71" s="154">
        <f t="shared" si="49"/>
        <v>502883.70961604349</v>
      </c>
      <c r="G71" s="154">
        <f t="shared" si="49"/>
        <v>502883.70961604349</v>
      </c>
      <c r="H71" s="154">
        <f t="shared" si="49"/>
        <v>515632.35616408096</v>
      </c>
      <c r="I71" s="154">
        <f t="shared" si="49"/>
        <v>528381.00271211844</v>
      </c>
      <c r="J71" s="154">
        <f t="shared" si="49"/>
        <v>528381.00271211844</v>
      </c>
      <c r="K71" s="154">
        <f t="shared" si="49"/>
        <v>528381.00271211844</v>
      </c>
      <c r="L71" s="154">
        <f t="shared" si="49"/>
        <v>528381.00271211844</v>
      </c>
      <c r="M71" s="154">
        <f t="shared" si="49"/>
        <v>538864.3018920694</v>
      </c>
      <c r="N71" s="154">
        <f t="shared" si="49"/>
        <v>679656.26518741774</v>
      </c>
      <c r="O71" s="154">
        <f t="shared" si="49"/>
        <v>809964.92930281546</v>
      </c>
    </row>
    <row r="72" spans="1:23" x14ac:dyDescent="0.25">
      <c r="A72" s="301"/>
      <c r="B72" s="294"/>
      <c r="C72" s="295"/>
      <c r="D72" s="294"/>
      <c r="E72" s="295"/>
      <c r="F72" s="294"/>
      <c r="G72" s="294"/>
      <c r="H72" s="295"/>
      <c r="I72" s="294"/>
      <c r="J72" s="294"/>
      <c r="K72" s="295"/>
      <c r="L72" s="294"/>
      <c r="M72" s="294"/>
      <c r="N72" s="295"/>
      <c r="O72" s="294"/>
    </row>
    <row r="73" spans="1:23" ht="15.75" thickBot="1" x14ac:dyDescent="0.3">
      <c r="B73" s="304"/>
      <c r="C73" s="301"/>
      <c r="D73" s="301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134"/>
    </row>
    <row r="74" spans="1:23" ht="16.350000000000001" customHeight="1" thickBot="1" x14ac:dyDescent="0.3">
      <c r="A74" s="747" t="s">
        <v>12</v>
      </c>
      <c r="B74" s="306" t="s">
        <v>12</v>
      </c>
      <c r="C74" s="100">
        <f>C$2</f>
        <v>46023</v>
      </c>
      <c r="D74" s="100">
        <f t="shared" ref="D74:O74" si="50">D$2</f>
        <v>46054</v>
      </c>
      <c r="E74" s="100">
        <f t="shared" si="50"/>
        <v>46082</v>
      </c>
      <c r="F74" s="100">
        <f t="shared" si="50"/>
        <v>46113</v>
      </c>
      <c r="G74" s="100">
        <f t="shared" si="50"/>
        <v>46143</v>
      </c>
      <c r="H74" s="100">
        <f t="shared" si="50"/>
        <v>46174</v>
      </c>
      <c r="I74" s="100">
        <f t="shared" si="50"/>
        <v>46204</v>
      </c>
      <c r="J74" s="100">
        <f t="shared" si="50"/>
        <v>46235</v>
      </c>
      <c r="K74" s="100">
        <f t="shared" si="50"/>
        <v>46266</v>
      </c>
      <c r="L74" s="100">
        <f t="shared" si="50"/>
        <v>46296</v>
      </c>
      <c r="M74" s="100">
        <f t="shared" si="50"/>
        <v>46327</v>
      </c>
      <c r="N74" s="100">
        <f t="shared" si="50"/>
        <v>46357</v>
      </c>
      <c r="O74" s="100">
        <f t="shared" si="50"/>
        <v>46388</v>
      </c>
      <c r="Q74" s="135" t="s">
        <v>226</v>
      </c>
    </row>
    <row r="75" spans="1:23" ht="15.75" customHeight="1" x14ac:dyDescent="0.25">
      <c r="A75" s="748"/>
      <c r="B75" s="310" t="str">
        <f t="shared" ref="B75:B87" si="51">B110</f>
        <v>Air Comp</v>
      </c>
      <c r="C75" s="473">
        <v>8.5109000000000004E-2</v>
      </c>
      <c r="D75" s="473">
        <v>7.7715000000000006E-2</v>
      </c>
      <c r="E75" s="473">
        <v>8.6136000000000004E-2</v>
      </c>
      <c r="F75" s="473">
        <v>7.9796000000000006E-2</v>
      </c>
      <c r="G75" s="473">
        <v>8.5334999999999994E-2</v>
      </c>
      <c r="H75" s="473">
        <v>8.1994999999999998E-2</v>
      </c>
      <c r="I75" s="473">
        <v>8.4098999999999993E-2</v>
      </c>
      <c r="J75" s="473">
        <v>8.4198999999999996E-2</v>
      </c>
      <c r="K75" s="473">
        <v>8.2512000000000002E-2</v>
      </c>
      <c r="L75" s="473">
        <v>8.5277000000000006E-2</v>
      </c>
      <c r="M75" s="473">
        <v>8.2588999999999996E-2</v>
      </c>
      <c r="N75" s="473">
        <v>8.5237999999999994E-2</v>
      </c>
      <c r="O75" s="197">
        <f>'2M - SGS'!O75</f>
        <v>8.5109000000000004E-2</v>
      </c>
      <c r="Q75" s="342">
        <f t="shared" ref="Q75:Q87" si="52">SUM(C75:N75)</f>
        <v>1.0000000000000002</v>
      </c>
      <c r="R75" s="342"/>
      <c r="S75" s="342"/>
      <c r="T75" s="342"/>
      <c r="U75" s="342"/>
      <c r="V75" s="342"/>
      <c r="W75" s="342"/>
    </row>
    <row r="76" spans="1:23" ht="15.75" x14ac:dyDescent="0.25">
      <c r="A76" s="748"/>
      <c r="B76" s="8" t="str">
        <f t="shared" si="51"/>
        <v>Building Shell</v>
      </c>
      <c r="C76" s="473">
        <v>0.107824</v>
      </c>
      <c r="D76" s="473">
        <v>9.1051999999999994E-2</v>
      </c>
      <c r="E76" s="473">
        <v>7.1135000000000004E-2</v>
      </c>
      <c r="F76" s="473">
        <v>4.1179E-2</v>
      </c>
      <c r="G76" s="473">
        <v>4.4423999999999998E-2</v>
      </c>
      <c r="H76" s="473">
        <v>0.106128</v>
      </c>
      <c r="I76" s="473">
        <v>0.14288100000000001</v>
      </c>
      <c r="J76" s="473">
        <v>0.133494</v>
      </c>
      <c r="K76" s="473">
        <v>5.781E-2</v>
      </c>
      <c r="L76" s="473">
        <v>3.8018000000000003E-2</v>
      </c>
      <c r="M76" s="473">
        <v>6.2103999999999999E-2</v>
      </c>
      <c r="N76" s="473">
        <v>0.103951</v>
      </c>
      <c r="O76" s="197">
        <f>'2M - SGS'!O76</f>
        <v>0.107824</v>
      </c>
      <c r="Q76" s="342">
        <f t="shared" si="52"/>
        <v>1</v>
      </c>
      <c r="R76" s="342"/>
      <c r="S76" s="342"/>
      <c r="T76" s="342"/>
      <c r="U76" s="342"/>
      <c r="V76" s="342"/>
      <c r="W76" s="342"/>
    </row>
    <row r="77" spans="1:23" ht="15.75" x14ac:dyDescent="0.25">
      <c r="A77" s="748"/>
      <c r="B77" s="8" t="str">
        <f t="shared" si="51"/>
        <v>Cooking</v>
      </c>
      <c r="C77" s="473">
        <v>8.6096000000000006E-2</v>
      </c>
      <c r="D77" s="473">
        <v>7.8608999999999998E-2</v>
      </c>
      <c r="E77" s="473">
        <v>8.1547999999999995E-2</v>
      </c>
      <c r="F77" s="473">
        <v>7.2947999999999999E-2</v>
      </c>
      <c r="G77" s="473">
        <v>8.6277000000000006E-2</v>
      </c>
      <c r="H77" s="473">
        <v>8.3294000000000007E-2</v>
      </c>
      <c r="I77" s="473">
        <v>8.5859000000000005E-2</v>
      </c>
      <c r="J77" s="473">
        <v>8.5885000000000003E-2</v>
      </c>
      <c r="K77" s="473">
        <v>8.3474999999999994E-2</v>
      </c>
      <c r="L77" s="473">
        <v>8.6262000000000005E-2</v>
      </c>
      <c r="M77" s="473">
        <v>8.3496000000000001E-2</v>
      </c>
      <c r="N77" s="473">
        <v>8.6250999999999994E-2</v>
      </c>
      <c r="O77" s="197">
        <f>'2M - SGS'!O77</f>
        <v>8.6096000000000006E-2</v>
      </c>
      <c r="Q77" s="342">
        <f t="shared" si="52"/>
        <v>0.99999999999999989</v>
      </c>
      <c r="R77" s="342"/>
      <c r="S77" s="342"/>
      <c r="T77" s="342"/>
      <c r="U77" s="342"/>
      <c r="V77" s="342"/>
      <c r="W77" s="342"/>
    </row>
    <row r="78" spans="1:23" ht="15.75" x14ac:dyDescent="0.25">
      <c r="A78" s="748"/>
      <c r="B78" s="8" t="str">
        <f t="shared" si="51"/>
        <v>Cooling</v>
      </c>
      <c r="C78" s="473">
        <v>6.0000000000000002E-6</v>
      </c>
      <c r="D78" s="473">
        <v>2.4699999999999999E-4</v>
      </c>
      <c r="E78" s="473">
        <v>7.2360000000000002E-3</v>
      </c>
      <c r="F78" s="473">
        <v>2.1690999999999998E-2</v>
      </c>
      <c r="G78" s="473">
        <v>6.2979999999999994E-2</v>
      </c>
      <c r="H78" s="473">
        <v>0.21317</v>
      </c>
      <c r="I78" s="473">
        <v>0.29002899999999998</v>
      </c>
      <c r="J78" s="473">
        <v>0.270206</v>
      </c>
      <c r="K78" s="473">
        <v>0.108695</v>
      </c>
      <c r="L78" s="473">
        <v>1.9643000000000001E-2</v>
      </c>
      <c r="M78" s="473">
        <v>6.0299999999999998E-3</v>
      </c>
      <c r="N78" s="473">
        <v>6.7000000000000002E-5</v>
      </c>
      <c r="O78" s="197">
        <f>'2M - SGS'!O78</f>
        <v>6.0000000000000002E-6</v>
      </c>
      <c r="Q78" s="342">
        <f t="shared" si="52"/>
        <v>0.99999999999999989</v>
      </c>
      <c r="R78" s="342"/>
      <c r="S78" s="342"/>
      <c r="T78" s="342"/>
      <c r="U78" s="342"/>
      <c r="V78" s="342"/>
      <c r="W78" s="342"/>
    </row>
    <row r="79" spans="1:23" ht="15.75" x14ac:dyDescent="0.25">
      <c r="A79" s="748"/>
      <c r="B79" s="8" t="str">
        <f t="shared" si="51"/>
        <v>Ext Lighting</v>
      </c>
      <c r="C79" s="473">
        <v>0.106265</v>
      </c>
      <c r="D79" s="473">
        <v>8.2161999999999999E-2</v>
      </c>
      <c r="E79" s="473">
        <v>7.0887000000000006E-2</v>
      </c>
      <c r="F79" s="473">
        <v>6.8145999999999998E-2</v>
      </c>
      <c r="G79" s="473">
        <v>8.1852999999999995E-2</v>
      </c>
      <c r="H79" s="473">
        <v>6.7163E-2</v>
      </c>
      <c r="I79" s="473">
        <v>8.6751999999999996E-2</v>
      </c>
      <c r="J79" s="473">
        <v>6.9401000000000004E-2</v>
      </c>
      <c r="K79" s="473">
        <v>8.2907999999999996E-2</v>
      </c>
      <c r="L79" s="473">
        <v>0.100507</v>
      </c>
      <c r="M79" s="473">
        <v>8.7251999999999996E-2</v>
      </c>
      <c r="N79" s="473">
        <v>9.6703999999999998E-2</v>
      </c>
      <c r="O79" s="197">
        <f>'2M - SGS'!O79</f>
        <v>0.106265</v>
      </c>
      <c r="Q79" s="342">
        <f t="shared" si="52"/>
        <v>1</v>
      </c>
      <c r="R79" s="342"/>
      <c r="S79" s="342"/>
      <c r="T79" s="342"/>
      <c r="U79" s="342"/>
      <c r="V79" s="342"/>
      <c r="W79" s="342"/>
    </row>
    <row r="80" spans="1:23" ht="15.75" x14ac:dyDescent="0.25">
      <c r="A80" s="748"/>
      <c r="B80" s="8" t="str">
        <f t="shared" si="51"/>
        <v>Heating</v>
      </c>
      <c r="C80" s="473">
        <v>0.210397</v>
      </c>
      <c r="D80" s="473">
        <v>0.17743600000000001</v>
      </c>
      <c r="E80" s="473">
        <v>0.13192400000000001</v>
      </c>
      <c r="F80" s="473">
        <v>5.9718E-2</v>
      </c>
      <c r="G80" s="473">
        <v>2.6769000000000001E-2</v>
      </c>
      <c r="H80" s="473">
        <v>4.2950000000000002E-3</v>
      </c>
      <c r="I80" s="473">
        <v>2.895E-3</v>
      </c>
      <c r="J80" s="473">
        <v>3.4320000000000002E-3</v>
      </c>
      <c r="K80" s="473">
        <v>9.4020000000000006E-3</v>
      </c>
      <c r="L80" s="473">
        <v>5.5496999999999998E-2</v>
      </c>
      <c r="M80" s="473">
        <v>0.115452</v>
      </c>
      <c r="N80" s="473">
        <v>0.20278299999999999</v>
      </c>
      <c r="O80" s="197">
        <f>'2M - SGS'!O80</f>
        <v>0.210397</v>
      </c>
      <c r="Q80" s="342">
        <f t="shared" si="52"/>
        <v>1.0000000000000002</v>
      </c>
      <c r="R80" s="342"/>
      <c r="S80" s="342"/>
      <c r="T80" s="342"/>
      <c r="U80" s="342"/>
      <c r="V80" s="342"/>
      <c r="W80" s="342"/>
    </row>
    <row r="81" spans="1:23" ht="15.75" x14ac:dyDescent="0.25">
      <c r="A81" s="748"/>
      <c r="B81" s="8" t="str">
        <f t="shared" si="51"/>
        <v>HVAC</v>
      </c>
      <c r="C81" s="473">
        <v>0.107824</v>
      </c>
      <c r="D81" s="473">
        <v>9.1051999999999994E-2</v>
      </c>
      <c r="E81" s="473">
        <v>7.1135000000000004E-2</v>
      </c>
      <c r="F81" s="473">
        <v>4.1179E-2</v>
      </c>
      <c r="G81" s="473">
        <v>4.4423999999999998E-2</v>
      </c>
      <c r="H81" s="473">
        <v>0.106128</v>
      </c>
      <c r="I81" s="473">
        <v>0.14288100000000001</v>
      </c>
      <c r="J81" s="473">
        <v>0.133494</v>
      </c>
      <c r="K81" s="473">
        <v>5.781E-2</v>
      </c>
      <c r="L81" s="473">
        <v>3.8018000000000003E-2</v>
      </c>
      <c r="M81" s="473">
        <v>6.2103999999999999E-2</v>
      </c>
      <c r="N81" s="473">
        <v>0.103951</v>
      </c>
      <c r="O81" s="197">
        <f>'2M - SGS'!O81</f>
        <v>0.107824</v>
      </c>
      <c r="Q81" s="342">
        <f t="shared" si="52"/>
        <v>1</v>
      </c>
      <c r="R81" s="342"/>
      <c r="S81" s="342"/>
      <c r="T81" s="342"/>
      <c r="U81" s="342"/>
      <c r="V81" s="342"/>
      <c r="W81" s="342"/>
    </row>
    <row r="82" spans="1:23" ht="15.75" x14ac:dyDescent="0.25">
      <c r="A82" s="748"/>
      <c r="B82" s="8" t="str">
        <f t="shared" si="51"/>
        <v>Lighting</v>
      </c>
      <c r="C82" s="473">
        <v>9.3563999999999994E-2</v>
      </c>
      <c r="D82" s="473">
        <v>7.2162000000000004E-2</v>
      </c>
      <c r="E82" s="473">
        <v>7.8372999999999998E-2</v>
      </c>
      <c r="F82" s="473">
        <v>7.6534000000000005E-2</v>
      </c>
      <c r="G82" s="473">
        <v>9.4246999999999997E-2</v>
      </c>
      <c r="H82" s="473">
        <v>7.5599E-2</v>
      </c>
      <c r="I82" s="473">
        <v>9.6199999999999994E-2</v>
      </c>
      <c r="J82" s="473">
        <v>7.7077999999999994E-2</v>
      </c>
      <c r="K82" s="473">
        <v>8.1374000000000002E-2</v>
      </c>
      <c r="L82" s="473">
        <v>9.4072000000000003E-2</v>
      </c>
      <c r="M82" s="473">
        <v>7.6706999999999997E-2</v>
      </c>
      <c r="N82" s="473">
        <v>8.4089999999999998E-2</v>
      </c>
      <c r="O82" s="197">
        <f>'2M - SGS'!O82</f>
        <v>9.3563999999999994E-2</v>
      </c>
      <c r="Q82" s="342">
        <f t="shared" si="52"/>
        <v>1</v>
      </c>
      <c r="R82" s="342"/>
      <c r="S82" s="342"/>
      <c r="T82" s="342"/>
      <c r="U82" s="342"/>
      <c r="V82" s="342"/>
      <c r="W82" s="342"/>
    </row>
    <row r="83" spans="1:23" ht="15.75" x14ac:dyDescent="0.25">
      <c r="A83" s="748"/>
      <c r="B83" s="8" t="str">
        <f t="shared" si="51"/>
        <v>Miscellaneous</v>
      </c>
      <c r="C83" s="473">
        <v>8.5109000000000004E-2</v>
      </c>
      <c r="D83" s="473">
        <v>7.7715000000000006E-2</v>
      </c>
      <c r="E83" s="473">
        <v>8.6136000000000004E-2</v>
      </c>
      <c r="F83" s="473">
        <v>7.9796000000000006E-2</v>
      </c>
      <c r="G83" s="473">
        <v>8.5334999999999994E-2</v>
      </c>
      <c r="H83" s="473">
        <v>8.1994999999999998E-2</v>
      </c>
      <c r="I83" s="473">
        <v>8.4098999999999993E-2</v>
      </c>
      <c r="J83" s="473">
        <v>8.4198999999999996E-2</v>
      </c>
      <c r="K83" s="473">
        <v>8.2512000000000002E-2</v>
      </c>
      <c r="L83" s="473">
        <v>8.5277000000000006E-2</v>
      </c>
      <c r="M83" s="473">
        <v>8.2588999999999996E-2</v>
      </c>
      <c r="N83" s="473">
        <v>8.5237999999999994E-2</v>
      </c>
      <c r="O83" s="197">
        <f>'2M - SGS'!O83</f>
        <v>8.5109000000000004E-2</v>
      </c>
      <c r="Q83" s="342">
        <f t="shared" si="52"/>
        <v>1.0000000000000002</v>
      </c>
      <c r="R83" s="342"/>
      <c r="S83" s="342"/>
      <c r="T83" s="342"/>
      <c r="U83" s="342"/>
      <c r="V83" s="342"/>
      <c r="W83" s="342"/>
    </row>
    <row r="84" spans="1:23" ht="15.75" x14ac:dyDescent="0.25">
      <c r="A84" s="748"/>
      <c r="B84" s="8" t="str">
        <f t="shared" si="51"/>
        <v>Motors</v>
      </c>
      <c r="C84" s="473">
        <v>8.5109000000000004E-2</v>
      </c>
      <c r="D84" s="473">
        <v>7.7715000000000006E-2</v>
      </c>
      <c r="E84" s="473">
        <v>8.6136000000000004E-2</v>
      </c>
      <c r="F84" s="473">
        <v>7.9796000000000006E-2</v>
      </c>
      <c r="G84" s="473">
        <v>8.5334999999999994E-2</v>
      </c>
      <c r="H84" s="473">
        <v>8.1994999999999998E-2</v>
      </c>
      <c r="I84" s="473">
        <v>8.4098999999999993E-2</v>
      </c>
      <c r="J84" s="473">
        <v>8.4198999999999996E-2</v>
      </c>
      <c r="K84" s="473">
        <v>8.2512000000000002E-2</v>
      </c>
      <c r="L84" s="473">
        <v>8.5277000000000006E-2</v>
      </c>
      <c r="M84" s="473">
        <v>8.2588999999999996E-2</v>
      </c>
      <c r="N84" s="473">
        <v>8.5237999999999994E-2</v>
      </c>
      <c r="O84" s="197">
        <f>'2M - SGS'!O84</f>
        <v>8.5109000000000004E-2</v>
      </c>
      <c r="Q84" s="342">
        <f t="shared" si="52"/>
        <v>1.0000000000000002</v>
      </c>
      <c r="R84" s="342"/>
      <c r="S84" s="342"/>
      <c r="T84" s="342"/>
      <c r="U84" s="342"/>
      <c r="V84" s="342"/>
      <c r="W84" s="342"/>
    </row>
    <row r="85" spans="1:23" ht="15.75" x14ac:dyDescent="0.25">
      <c r="A85" s="748"/>
      <c r="B85" s="8" t="str">
        <f t="shared" si="51"/>
        <v>Process</v>
      </c>
      <c r="C85" s="473">
        <v>8.5109000000000004E-2</v>
      </c>
      <c r="D85" s="473">
        <v>7.7715000000000006E-2</v>
      </c>
      <c r="E85" s="473">
        <v>8.6136000000000004E-2</v>
      </c>
      <c r="F85" s="473">
        <v>7.9796000000000006E-2</v>
      </c>
      <c r="G85" s="473">
        <v>8.5334999999999994E-2</v>
      </c>
      <c r="H85" s="473">
        <v>8.1994999999999998E-2</v>
      </c>
      <c r="I85" s="473">
        <v>8.4098999999999993E-2</v>
      </c>
      <c r="J85" s="473">
        <v>8.4198999999999996E-2</v>
      </c>
      <c r="K85" s="473">
        <v>8.2512000000000002E-2</v>
      </c>
      <c r="L85" s="473">
        <v>8.5277000000000006E-2</v>
      </c>
      <c r="M85" s="473">
        <v>8.2588999999999996E-2</v>
      </c>
      <c r="N85" s="473">
        <v>8.5237999999999994E-2</v>
      </c>
      <c r="O85" s="197">
        <f>'2M - SGS'!O85</f>
        <v>8.5109000000000004E-2</v>
      </c>
      <c r="Q85" s="342">
        <f t="shared" si="52"/>
        <v>1.0000000000000002</v>
      </c>
      <c r="R85" s="342"/>
      <c r="S85" s="342"/>
      <c r="T85" s="342"/>
      <c r="U85" s="342"/>
      <c r="V85" s="342"/>
      <c r="W85" s="342"/>
    </row>
    <row r="86" spans="1:23" ht="15.75" x14ac:dyDescent="0.25">
      <c r="A86" s="748"/>
      <c r="B86" s="8" t="str">
        <f t="shared" si="51"/>
        <v>Refrigeration</v>
      </c>
      <c r="C86" s="473">
        <v>8.3486000000000005E-2</v>
      </c>
      <c r="D86" s="473">
        <v>7.6158000000000003E-2</v>
      </c>
      <c r="E86" s="473">
        <v>8.3346000000000003E-2</v>
      </c>
      <c r="F86" s="473">
        <v>8.0782999999999994E-2</v>
      </c>
      <c r="G86" s="473">
        <v>8.5133E-2</v>
      </c>
      <c r="H86" s="473">
        <v>8.4294999999999995E-2</v>
      </c>
      <c r="I86" s="473">
        <v>8.7456999999999993E-2</v>
      </c>
      <c r="J86" s="473">
        <v>8.7230000000000002E-2</v>
      </c>
      <c r="K86" s="473">
        <v>8.3319000000000004E-2</v>
      </c>
      <c r="L86" s="473">
        <v>8.4562999999999999E-2</v>
      </c>
      <c r="M86" s="473">
        <v>8.1112000000000004E-2</v>
      </c>
      <c r="N86" s="473">
        <v>8.3117999999999997E-2</v>
      </c>
      <c r="O86" s="197">
        <f>'2M - SGS'!O86</f>
        <v>8.3486000000000005E-2</v>
      </c>
      <c r="Q86" s="342">
        <f t="shared" si="52"/>
        <v>1</v>
      </c>
      <c r="R86" s="342"/>
      <c r="S86" s="342"/>
      <c r="T86" s="342"/>
      <c r="U86" s="342"/>
      <c r="V86" s="342"/>
      <c r="W86" s="342"/>
    </row>
    <row r="87" spans="1:23" ht="16.5" thickBot="1" x14ac:dyDescent="0.3">
      <c r="A87" s="749"/>
      <c r="B87" s="9" t="str">
        <f t="shared" si="51"/>
        <v>Water Heating</v>
      </c>
      <c r="C87" s="474">
        <v>0.108255</v>
      </c>
      <c r="D87" s="474">
        <v>9.1078000000000006E-2</v>
      </c>
      <c r="E87" s="474">
        <v>8.5239999999999996E-2</v>
      </c>
      <c r="F87" s="474">
        <v>7.2980000000000003E-2</v>
      </c>
      <c r="G87" s="474">
        <v>7.9849000000000003E-2</v>
      </c>
      <c r="H87" s="474">
        <v>7.2720999999999994E-2</v>
      </c>
      <c r="I87" s="474">
        <v>7.4929999999999997E-2</v>
      </c>
      <c r="J87" s="474">
        <v>7.5861999999999999E-2</v>
      </c>
      <c r="K87" s="474">
        <v>7.5733999999999996E-2</v>
      </c>
      <c r="L87" s="474">
        <v>8.2808000000000007E-2</v>
      </c>
      <c r="M87" s="474">
        <v>8.6345000000000005E-2</v>
      </c>
      <c r="N87" s="474">
        <v>9.4198000000000004E-2</v>
      </c>
      <c r="O87" s="198">
        <f>'2M - SGS'!O87</f>
        <v>0.108255</v>
      </c>
      <c r="Q87" s="342">
        <f t="shared" si="52"/>
        <v>1</v>
      </c>
      <c r="R87" s="342"/>
      <c r="S87" s="342"/>
      <c r="T87" s="342"/>
      <c r="U87" s="342"/>
      <c r="V87" s="342"/>
      <c r="W87" s="342"/>
    </row>
    <row r="88" spans="1:23" x14ac:dyDescent="0.25">
      <c r="B88" s="475" t="s">
        <v>229</v>
      </c>
      <c r="Q88" s="135" t="s">
        <v>227</v>
      </c>
    </row>
    <row r="89" spans="1:23" ht="15.75" thickBot="1" x14ac:dyDescent="0.3">
      <c r="Q89" s="135"/>
    </row>
    <row r="90" spans="1:23" ht="15" customHeight="1" thickBot="1" x14ac:dyDescent="0.3">
      <c r="A90" s="762" t="s">
        <v>26</v>
      </c>
      <c r="B90" s="325" t="s">
        <v>31</v>
      </c>
      <c r="C90" s="100">
        <f>C$2</f>
        <v>46023</v>
      </c>
      <c r="D90" s="100">
        <f t="shared" ref="D90:O90" si="53">D$2</f>
        <v>46054</v>
      </c>
      <c r="E90" s="100">
        <f t="shared" si="53"/>
        <v>46082</v>
      </c>
      <c r="F90" s="100">
        <f t="shared" si="53"/>
        <v>46113</v>
      </c>
      <c r="G90" s="100">
        <f t="shared" si="53"/>
        <v>46143</v>
      </c>
      <c r="H90" s="100">
        <f t="shared" si="53"/>
        <v>46174</v>
      </c>
      <c r="I90" s="100">
        <f t="shared" si="53"/>
        <v>46204</v>
      </c>
      <c r="J90" s="100">
        <f t="shared" si="53"/>
        <v>46235</v>
      </c>
      <c r="K90" s="100">
        <f t="shared" si="53"/>
        <v>46266</v>
      </c>
      <c r="L90" s="100">
        <f t="shared" si="53"/>
        <v>46296</v>
      </c>
      <c r="M90" s="100">
        <f t="shared" si="53"/>
        <v>46327</v>
      </c>
      <c r="N90" s="100">
        <f t="shared" si="53"/>
        <v>46357</v>
      </c>
      <c r="O90" s="100">
        <f t="shared" si="53"/>
        <v>46388</v>
      </c>
    </row>
    <row r="91" spans="1:23" ht="15.75" customHeight="1" x14ac:dyDescent="0.25">
      <c r="A91" s="763"/>
      <c r="B91" s="305" t="s">
        <v>18</v>
      </c>
      <c r="C91" s="623">
        <v>3.3180000000000001E-2</v>
      </c>
      <c r="D91" s="623">
        <v>3.1255999999999999E-2</v>
      </c>
      <c r="E91" s="623">
        <v>3.2987000000000002E-2</v>
      </c>
      <c r="F91" s="623">
        <v>3.2032999999999999E-2</v>
      </c>
      <c r="G91" s="623">
        <v>3.5848999999999999E-2</v>
      </c>
      <c r="H91" s="623">
        <v>6.6962999999999995E-2</v>
      </c>
      <c r="I91" s="623">
        <v>6.4194000000000001E-2</v>
      </c>
      <c r="J91" s="623">
        <v>6.3246999999999998E-2</v>
      </c>
      <c r="K91" s="623">
        <v>6.2655000000000002E-2</v>
      </c>
      <c r="L91" s="623">
        <v>3.9711999999999997E-2</v>
      </c>
      <c r="M91" s="623">
        <v>3.7293E-2</v>
      </c>
      <c r="N91" s="623">
        <v>3.4257999999999997E-2</v>
      </c>
      <c r="O91" s="623">
        <f>C91</f>
        <v>3.3180000000000001E-2</v>
      </c>
      <c r="Q91" s="135"/>
    </row>
    <row r="92" spans="1:23" x14ac:dyDescent="0.25">
      <c r="A92" s="763"/>
      <c r="B92" s="6" t="s">
        <v>0</v>
      </c>
      <c r="C92" s="623">
        <v>3.9073999999999998E-2</v>
      </c>
      <c r="D92" s="623">
        <v>3.5667999999999998E-2</v>
      </c>
      <c r="E92" s="623">
        <v>3.5865000000000001E-2</v>
      </c>
      <c r="F92" s="623">
        <v>3.2438000000000002E-2</v>
      </c>
      <c r="G92" s="623">
        <v>4.4253000000000001E-2</v>
      </c>
      <c r="H92" s="623">
        <v>9.7586999999999993E-2</v>
      </c>
      <c r="I92" s="623">
        <v>7.5483999999999996E-2</v>
      </c>
      <c r="J92" s="623">
        <v>8.3196000000000006E-2</v>
      </c>
      <c r="K92" s="623">
        <v>9.0327000000000005E-2</v>
      </c>
      <c r="L92" s="623">
        <v>3.8578000000000001E-2</v>
      </c>
      <c r="M92" s="623">
        <v>4.5895999999999999E-2</v>
      </c>
      <c r="N92" s="623">
        <v>3.3162999999999998E-2</v>
      </c>
      <c r="O92" s="623">
        <f t="shared" ref="O92:O103" si="54">C92</f>
        <v>3.9073999999999998E-2</v>
      </c>
      <c r="Q92" s="135"/>
    </row>
    <row r="93" spans="1:23" x14ac:dyDescent="0.25">
      <c r="A93" s="763"/>
      <c r="B93" s="6" t="s">
        <v>19</v>
      </c>
      <c r="C93" s="623">
        <v>3.2787999999999998E-2</v>
      </c>
      <c r="D93" s="623">
        <v>3.0967000000000001E-2</v>
      </c>
      <c r="E93" s="623">
        <v>3.5658000000000002E-2</v>
      </c>
      <c r="F93" s="623">
        <v>3.5020999999999997E-2</v>
      </c>
      <c r="G93" s="623">
        <v>3.8232000000000002E-2</v>
      </c>
      <c r="H93" s="623">
        <v>7.6089000000000004E-2</v>
      </c>
      <c r="I93" s="623">
        <v>6.4111000000000001E-2</v>
      </c>
      <c r="J93" s="623">
        <v>6.7474999999999993E-2</v>
      </c>
      <c r="K93" s="623">
        <v>6.9470000000000004E-2</v>
      </c>
      <c r="L93" s="623">
        <v>4.3131000000000003E-2</v>
      </c>
      <c r="M93" s="623">
        <v>3.7336000000000001E-2</v>
      </c>
      <c r="N93" s="623">
        <v>3.6340999999999998E-2</v>
      </c>
      <c r="O93" s="623">
        <f t="shared" si="54"/>
        <v>3.2787999999999998E-2</v>
      </c>
      <c r="Q93" s="135"/>
    </row>
    <row r="94" spans="1:23" x14ac:dyDescent="0.25">
      <c r="A94" s="763"/>
      <c r="B94" s="6" t="s">
        <v>1</v>
      </c>
      <c r="C94" s="623">
        <v>2.3233E-2</v>
      </c>
      <c r="D94" s="623">
        <v>2.3233E-2</v>
      </c>
      <c r="E94" s="623">
        <v>2.3233E-2</v>
      </c>
      <c r="F94" s="623">
        <v>3.2953999999999997E-2</v>
      </c>
      <c r="G94" s="623">
        <v>5.3502000000000001E-2</v>
      </c>
      <c r="H94" s="623">
        <v>9.9021999999999999E-2</v>
      </c>
      <c r="I94" s="623">
        <v>7.6013999999999998E-2</v>
      </c>
      <c r="J94" s="623">
        <v>8.3955000000000002E-2</v>
      </c>
      <c r="K94" s="623">
        <v>9.5987000000000003E-2</v>
      </c>
      <c r="L94" s="623">
        <v>3.8362E-2</v>
      </c>
      <c r="M94" s="623">
        <v>2.3233E-2</v>
      </c>
      <c r="N94" s="623">
        <v>2.3233E-2</v>
      </c>
      <c r="O94" s="623">
        <f t="shared" si="54"/>
        <v>2.3233E-2</v>
      </c>
    </row>
    <row r="95" spans="1:23" x14ac:dyDescent="0.25">
      <c r="A95" s="763"/>
      <c r="B95" s="6" t="s">
        <v>20</v>
      </c>
      <c r="C95" s="623">
        <v>2.5051E-2</v>
      </c>
      <c r="D95" s="623">
        <v>2.4608999999999999E-2</v>
      </c>
      <c r="E95" s="623">
        <v>2.3496E-2</v>
      </c>
      <c r="F95" s="623">
        <v>2.4566000000000001E-2</v>
      </c>
      <c r="G95" s="623">
        <v>2.3503E-2</v>
      </c>
      <c r="H95" s="623">
        <v>2.7130999999999999E-2</v>
      </c>
      <c r="I95" s="623">
        <v>2.6453000000000001E-2</v>
      </c>
      <c r="J95" s="623">
        <v>2.7189999999999999E-2</v>
      </c>
      <c r="K95" s="623">
        <v>2.7099999999999999E-2</v>
      </c>
      <c r="L95" s="623">
        <v>2.3503E-2</v>
      </c>
      <c r="M95" s="623">
        <v>2.3262000000000001E-2</v>
      </c>
      <c r="N95" s="623">
        <v>2.3432999999999999E-2</v>
      </c>
      <c r="O95" s="623">
        <f t="shared" si="54"/>
        <v>2.5051E-2</v>
      </c>
    </row>
    <row r="96" spans="1:23" x14ac:dyDescent="0.25">
      <c r="A96" s="763"/>
      <c r="B96" s="6" t="s">
        <v>9</v>
      </c>
      <c r="C96" s="623">
        <v>3.9073999999999998E-2</v>
      </c>
      <c r="D96" s="623">
        <v>3.5687000000000003E-2</v>
      </c>
      <c r="E96" s="623">
        <v>3.6283000000000003E-2</v>
      </c>
      <c r="F96" s="623">
        <v>3.5251999999999999E-2</v>
      </c>
      <c r="G96" s="623">
        <v>3.4273999999999999E-2</v>
      </c>
      <c r="H96" s="623">
        <v>2.6352E-2</v>
      </c>
      <c r="I96" s="623">
        <v>2.6352E-2</v>
      </c>
      <c r="J96" s="623">
        <v>2.6352E-2</v>
      </c>
      <c r="K96" s="623">
        <v>6.6158999999999996E-2</v>
      </c>
      <c r="L96" s="623">
        <v>4.1425999999999998E-2</v>
      </c>
      <c r="M96" s="623">
        <v>4.6956999999999999E-2</v>
      </c>
      <c r="N96" s="623">
        <v>3.3168000000000003E-2</v>
      </c>
      <c r="O96" s="623">
        <f t="shared" si="54"/>
        <v>3.9073999999999998E-2</v>
      </c>
    </row>
    <row r="97" spans="1:15" x14ac:dyDescent="0.25">
      <c r="A97" s="763"/>
      <c r="B97" s="6" t="s">
        <v>3</v>
      </c>
      <c r="C97" s="623">
        <v>3.9073999999999998E-2</v>
      </c>
      <c r="D97" s="623">
        <v>3.5667999999999998E-2</v>
      </c>
      <c r="E97" s="623">
        <v>3.5865000000000001E-2</v>
      </c>
      <c r="F97" s="623">
        <v>3.2438000000000002E-2</v>
      </c>
      <c r="G97" s="623">
        <v>4.4253000000000001E-2</v>
      </c>
      <c r="H97" s="623">
        <v>9.7586999999999993E-2</v>
      </c>
      <c r="I97" s="623">
        <v>7.5483999999999996E-2</v>
      </c>
      <c r="J97" s="623">
        <v>8.3196000000000006E-2</v>
      </c>
      <c r="K97" s="623">
        <v>9.0327000000000005E-2</v>
      </c>
      <c r="L97" s="623">
        <v>3.8578000000000001E-2</v>
      </c>
      <c r="M97" s="623">
        <v>4.5895999999999999E-2</v>
      </c>
      <c r="N97" s="623">
        <v>3.3162999999999998E-2</v>
      </c>
      <c r="O97" s="623">
        <f t="shared" si="54"/>
        <v>3.9073999999999998E-2</v>
      </c>
    </row>
    <row r="98" spans="1:15" x14ac:dyDescent="0.25">
      <c r="A98" s="763"/>
      <c r="B98" s="6" t="s">
        <v>4</v>
      </c>
      <c r="C98" s="623">
        <v>3.4972999999999997E-2</v>
      </c>
      <c r="D98" s="623">
        <v>3.2176999999999997E-2</v>
      </c>
      <c r="E98" s="623">
        <v>3.4097000000000002E-2</v>
      </c>
      <c r="F98" s="623">
        <v>3.4321999999999998E-2</v>
      </c>
      <c r="G98" s="623">
        <v>3.8525999999999998E-2</v>
      </c>
      <c r="H98" s="623">
        <v>7.3810000000000001E-2</v>
      </c>
      <c r="I98" s="623">
        <v>6.8790000000000004E-2</v>
      </c>
      <c r="J98" s="623">
        <v>6.7601999999999995E-2</v>
      </c>
      <c r="K98" s="623">
        <v>6.5840999999999997E-2</v>
      </c>
      <c r="L98" s="623">
        <v>4.3804999999999997E-2</v>
      </c>
      <c r="M98" s="623">
        <v>3.9049E-2</v>
      </c>
      <c r="N98" s="623">
        <v>3.5180000000000003E-2</v>
      </c>
      <c r="O98" s="623">
        <f t="shared" si="54"/>
        <v>3.4972999999999997E-2</v>
      </c>
    </row>
    <row r="99" spans="1:15" x14ac:dyDescent="0.25">
      <c r="A99" s="763"/>
      <c r="B99" s="6" t="s">
        <v>5</v>
      </c>
      <c r="C99" s="623">
        <v>3.3180000000000001E-2</v>
      </c>
      <c r="D99" s="623">
        <v>3.1255999999999999E-2</v>
      </c>
      <c r="E99" s="623">
        <v>3.2987000000000002E-2</v>
      </c>
      <c r="F99" s="623">
        <v>3.2032999999999999E-2</v>
      </c>
      <c r="G99" s="623">
        <v>3.5848999999999999E-2</v>
      </c>
      <c r="H99" s="623">
        <v>6.6962999999999995E-2</v>
      </c>
      <c r="I99" s="623">
        <v>6.4194000000000001E-2</v>
      </c>
      <c r="J99" s="623">
        <v>6.3246999999999998E-2</v>
      </c>
      <c r="K99" s="623">
        <v>6.2655000000000002E-2</v>
      </c>
      <c r="L99" s="623">
        <v>3.9711999999999997E-2</v>
      </c>
      <c r="M99" s="623">
        <v>3.7293E-2</v>
      </c>
      <c r="N99" s="623">
        <v>3.4257999999999997E-2</v>
      </c>
      <c r="O99" s="623">
        <f t="shared" si="54"/>
        <v>3.3180000000000001E-2</v>
      </c>
    </row>
    <row r="100" spans="1:15" x14ac:dyDescent="0.25">
      <c r="A100" s="763"/>
      <c r="B100" s="6" t="s">
        <v>21</v>
      </c>
      <c r="C100" s="623">
        <v>3.3180000000000001E-2</v>
      </c>
      <c r="D100" s="623">
        <v>3.1255999999999999E-2</v>
      </c>
      <c r="E100" s="623">
        <v>3.2987000000000002E-2</v>
      </c>
      <c r="F100" s="623">
        <v>3.2032999999999999E-2</v>
      </c>
      <c r="G100" s="623">
        <v>3.5848999999999999E-2</v>
      </c>
      <c r="H100" s="623">
        <v>6.6962999999999995E-2</v>
      </c>
      <c r="I100" s="623">
        <v>6.4194000000000001E-2</v>
      </c>
      <c r="J100" s="623">
        <v>6.3246999999999998E-2</v>
      </c>
      <c r="K100" s="623">
        <v>6.2655000000000002E-2</v>
      </c>
      <c r="L100" s="623">
        <v>3.9711999999999997E-2</v>
      </c>
      <c r="M100" s="623">
        <v>3.7293E-2</v>
      </c>
      <c r="N100" s="623">
        <v>3.4257999999999997E-2</v>
      </c>
      <c r="O100" s="623">
        <f t="shared" si="54"/>
        <v>3.3180000000000001E-2</v>
      </c>
    </row>
    <row r="101" spans="1:15" x14ac:dyDescent="0.25">
      <c r="A101" s="763"/>
      <c r="B101" s="6" t="s">
        <v>22</v>
      </c>
      <c r="C101" s="623">
        <v>3.3180000000000001E-2</v>
      </c>
      <c r="D101" s="623">
        <v>3.1255999999999999E-2</v>
      </c>
      <c r="E101" s="623">
        <v>3.2987000000000002E-2</v>
      </c>
      <c r="F101" s="623">
        <v>3.2032999999999999E-2</v>
      </c>
      <c r="G101" s="623">
        <v>3.5848999999999999E-2</v>
      </c>
      <c r="H101" s="623">
        <v>6.6962999999999995E-2</v>
      </c>
      <c r="I101" s="623">
        <v>6.4194000000000001E-2</v>
      </c>
      <c r="J101" s="623">
        <v>6.3246999999999998E-2</v>
      </c>
      <c r="K101" s="623">
        <v>6.2655000000000002E-2</v>
      </c>
      <c r="L101" s="623">
        <v>3.9711999999999997E-2</v>
      </c>
      <c r="M101" s="623">
        <v>3.7293E-2</v>
      </c>
      <c r="N101" s="623">
        <v>3.4257999999999997E-2</v>
      </c>
      <c r="O101" s="623">
        <f t="shared" si="54"/>
        <v>3.3180000000000001E-2</v>
      </c>
    </row>
    <row r="102" spans="1:15" x14ac:dyDescent="0.25">
      <c r="A102" s="763"/>
      <c r="B102" s="6" t="s">
        <v>7</v>
      </c>
      <c r="C102" s="623">
        <v>3.143E-2</v>
      </c>
      <c r="D102" s="623">
        <v>2.9864999999999999E-2</v>
      </c>
      <c r="E102" s="623">
        <v>3.2624E-2</v>
      </c>
      <c r="F102" s="623">
        <v>3.1663999999999998E-2</v>
      </c>
      <c r="G102" s="623">
        <v>3.4091999999999997E-2</v>
      </c>
      <c r="H102" s="623">
        <v>6.3043000000000002E-2</v>
      </c>
      <c r="I102" s="623">
        <v>5.7155999999999998E-2</v>
      </c>
      <c r="J102" s="623">
        <v>5.8004E-2</v>
      </c>
      <c r="K102" s="623">
        <v>5.7928E-2</v>
      </c>
      <c r="L102" s="623">
        <v>3.7400000000000003E-2</v>
      </c>
      <c r="M102" s="623">
        <v>3.4724999999999999E-2</v>
      </c>
      <c r="N102" s="623">
        <v>3.2682000000000003E-2</v>
      </c>
      <c r="O102" s="623">
        <f t="shared" si="54"/>
        <v>3.143E-2</v>
      </c>
    </row>
    <row r="103" spans="1:15" ht="15.75" thickBot="1" x14ac:dyDescent="0.3">
      <c r="A103" s="764"/>
      <c r="B103" s="10" t="s">
        <v>8</v>
      </c>
      <c r="C103" s="621">
        <v>3.1378000000000003E-2</v>
      </c>
      <c r="D103" s="621">
        <v>2.9839999999999998E-2</v>
      </c>
      <c r="E103" s="621">
        <v>3.4773999999999999E-2</v>
      </c>
      <c r="F103" s="621">
        <v>3.4331E-2</v>
      </c>
      <c r="G103" s="621">
        <v>3.7700999999999998E-2</v>
      </c>
      <c r="H103" s="621">
        <v>7.8720999999999999E-2</v>
      </c>
      <c r="I103" s="621">
        <v>6.0926000000000001E-2</v>
      </c>
      <c r="J103" s="621">
        <v>6.6558000000000006E-2</v>
      </c>
      <c r="K103" s="621">
        <v>6.7981E-2</v>
      </c>
      <c r="L103" s="621">
        <v>4.3094E-2</v>
      </c>
      <c r="M103" s="621">
        <v>3.6059000000000001E-2</v>
      </c>
      <c r="N103" s="621">
        <v>3.5876999999999999E-2</v>
      </c>
      <c r="O103" s="621">
        <f t="shared" si="54"/>
        <v>3.1378000000000003E-2</v>
      </c>
    </row>
    <row r="104" spans="1:15" x14ac:dyDescent="0.25">
      <c r="C104" s="622" t="s">
        <v>301</v>
      </c>
    </row>
    <row r="105" spans="1:15" ht="15.75" thickBot="1" x14ac:dyDescent="0.3">
      <c r="A105" s="480" t="s">
        <v>273</v>
      </c>
      <c r="B105" s="361"/>
      <c r="E105" s="134"/>
    </row>
    <row r="106" spans="1:15" s="287" customFormat="1" ht="19.5" thickBot="1" x14ac:dyDescent="0.3">
      <c r="A106" s="290" t="s">
        <v>219</v>
      </c>
      <c r="B106" s="322" t="s">
        <v>13</v>
      </c>
      <c r="C106" s="482">
        <f>'2M - SGS'!C94</f>
        <v>0.7</v>
      </c>
      <c r="D106" s="323">
        <f>C106</f>
        <v>0.7</v>
      </c>
      <c r="E106" s="286">
        <f t="shared" ref="E106:O106" si="55">D106</f>
        <v>0.7</v>
      </c>
      <c r="F106" s="324">
        <f t="shared" si="55"/>
        <v>0.7</v>
      </c>
      <c r="G106" s="324">
        <f t="shared" si="55"/>
        <v>0.7</v>
      </c>
      <c r="H106" s="324">
        <f t="shared" si="55"/>
        <v>0.7</v>
      </c>
      <c r="I106" s="324">
        <f t="shared" si="55"/>
        <v>0.7</v>
      </c>
      <c r="J106" s="324">
        <f t="shared" si="55"/>
        <v>0.7</v>
      </c>
      <c r="K106" s="324">
        <f t="shared" si="55"/>
        <v>0.7</v>
      </c>
      <c r="L106" s="324">
        <f t="shared" si="55"/>
        <v>0.7</v>
      </c>
      <c r="M106" s="324">
        <f t="shared" si="55"/>
        <v>0.7</v>
      </c>
      <c r="N106" s="324">
        <f t="shared" si="55"/>
        <v>0.7</v>
      </c>
      <c r="O106" s="324">
        <f t="shared" si="55"/>
        <v>0.7</v>
      </c>
    </row>
    <row r="107" spans="1:15" x14ac:dyDescent="0.25"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</row>
    <row r="108" spans="1:15" ht="15.75" thickBot="1" x14ac:dyDescent="0.3">
      <c r="A108" s="292" t="s">
        <v>162</v>
      </c>
      <c r="B108" s="288"/>
      <c r="C108" s="288"/>
      <c r="D108" s="288"/>
      <c r="E108" s="288"/>
      <c r="F108" s="288"/>
      <c r="G108" s="288"/>
      <c r="H108" s="288"/>
      <c r="I108" s="288"/>
      <c r="J108" s="283"/>
      <c r="K108" s="215"/>
      <c r="L108" s="215"/>
      <c r="M108" s="215"/>
      <c r="N108" s="215"/>
      <c r="O108" s="215"/>
    </row>
    <row r="109" spans="1:15" ht="16.5" thickBot="1" x14ac:dyDescent="0.3">
      <c r="A109" s="744" t="s">
        <v>15</v>
      </c>
      <c r="B109" s="306" t="s">
        <v>10</v>
      </c>
      <c r="C109" s="100">
        <f>C$2</f>
        <v>46023</v>
      </c>
      <c r="D109" s="100">
        <f t="shared" ref="D109:O109" si="56">D$2</f>
        <v>46054</v>
      </c>
      <c r="E109" s="100">
        <f t="shared" si="56"/>
        <v>46082</v>
      </c>
      <c r="F109" s="100">
        <f t="shared" si="56"/>
        <v>46113</v>
      </c>
      <c r="G109" s="100">
        <f t="shared" si="56"/>
        <v>46143</v>
      </c>
      <c r="H109" s="100">
        <f t="shared" si="56"/>
        <v>46174</v>
      </c>
      <c r="I109" s="100">
        <f t="shared" si="56"/>
        <v>46204</v>
      </c>
      <c r="J109" s="100">
        <f t="shared" si="56"/>
        <v>46235</v>
      </c>
      <c r="K109" s="100">
        <f t="shared" si="56"/>
        <v>46266</v>
      </c>
      <c r="L109" s="100">
        <f t="shared" si="56"/>
        <v>46296</v>
      </c>
      <c r="M109" s="100">
        <f t="shared" si="56"/>
        <v>46327</v>
      </c>
      <c r="N109" s="100">
        <f t="shared" si="56"/>
        <v>46357</v>
      </c>
      <c r="O109" s="100">
        <f t="shared" si="56"/>
        <v>46388</v>
      </c>
    </row>
    <row r="110" spans="1:15" ht="15" customHeight="1" x14ac:dyDescent="0.25">
      <c r="A110" s="745"/>
      <c r="B110" s="310" t="str">
        <f t="shared" ref="B110:B123" si="57">B39</f>
        <v>Air Comp</v>
      </c>
      <c r="C110" s="13">
        <f>C57*C75*C91*C$106</f>
        <v>0</v>
      </c>
      <c r="D110" s="13">
        <f t="shared" ref="D110:O110" si="58">D57*D75*D91*D$106</f>
        <v>0</v>
      </c>
      <c r="E110" s="13">
        <f t="shared" si="58"/>
        <v>0</v>
      </c>
      <c r="F110" s="13">
        <f t="shared" si="58"/>
        <v>0</v>
      </c>
      <c r="G110" s="13">
        <f t="shared" si="58"/>
        <v>0</v>
      </c>
      <c r="H110" s="13">
        <f t="shared" si="58"/>
        <v>0</v>
      </c>
      <c r="I110" s="13">
        <f t="shared" si="58"/>
        <v>0</v>
      </c>
      <c r="J110" s="13">
        <f t="shared" si="58"/>
        <v>0</v>
      </c>
      <c r="K110" s="13">
        <f t="shared" si="58"/>
        <v>0</v>
      </c>
      <c r="L110" s="13">
        <f t="shared" si="58"/>
        <v>0</v>
      </c>
      <c r="M110" s="13">
        <f t="shared" si="58"/>
        <v>0</v>
      </c>
      <c r="N110" s="13">
        <f t="shared" si="58"/>
        <v>0</v>
      </c>
      <c r="O110" s="13">
        <f t="shared" si="58"/>
        <v>0</v>
      </c>
    </row>
    <row r="111" spans="1:15" ht="15.75" x14ac:dyDescent="0.25">
      <c r="A111" s="745"/>
      <c r="B111" s="8" t="str">
        <f t="shared" si="57"/>
        <v>Building Shell</v>
      </c>
      <c r="C111" s="13">
        <f t="shared" ref="C111:O111" si="59">C58*C76*C92*C$106</f>
        <v>0</v>
      </c>
      <c r="D111" s="13">
        <f t="shared" si="59"/>
        <v>0</v>
      </c>
      <c r="E111" s="13">
        <f t="shared" si="59"/>
        <v>0</v>
      </c>
      <c r="F111" s="13">
        <f t="shared" si="59"/>
        <v>0</v>
      </c>
      <c r="G111" s="13">
        <f t="shared" si="59"/>
        <v>0</v>
      </c>
      <c r="H111" s="13">
        <f t="shared" si="59"/>
        <v>0</v>
      </c>
      <c r="I111" s="13">
        <f t="shared" si="59"/>
        <v>0</v>
      </c>
      <c r="J111" s="13">
        <f t="shared" si="59"/>
        <v>0</v>
      </c>
      <c r="K111" s="13">
        <f t="shared" si="59"/>
        <v>0</v>
      </c>
      <c r="L111" s="13">
        <f t="shared" si="59"/>
        <v>0</v>
      </c>
      <c r="M111" s="13">
        <f t="shared" si="59"/>
        <v>0</v>
      </c>
      <c r="N111" s="13">
        <f t="shared" si="59"/>
        <v>0</v>
      </c>
      <c r="O111" s="13">
        <f t="shared" si="59"/>
        <v>0</v>
      </c>
    </row>
    <row r="112" spans="1:15" ht="15.75" x14ac:dyDescent="0.25">
      <c r="A112" s="745"/>
      <c r="B112" s="8" t="str">
        <f t="shared" si="57"/>
        <v>Cooking</v>
      </c>
      <c r="C112" s="13">
        <f t="shared" ref="C112:O112" si="60">C59*C77*C93*C$106</f>
        <v>0</v>
      </c>
      <c r="D112" s="13">
        <f t="shared" si="60"/>
        <v>0</v>
      </c>
      <c r="E112" s="13">
        <f t="shared" si="60"/>
        <v>0</v>
      </c>
      <c r="F112" s="13">
        <f t="shared" si="60"/>
        <v>0</v>
      </c>
      <c r="G112" s="13">
        <f t="shared" si="60"/>
        <v>0</v>
      </c>
      <c r="H112" s="13">
        <f t="shared" si="60"/>
        <v>0</v>
      </c>
      <c r="I112" s="13">
        <f t="shared" si="60"/>
        <v>0</v>
      </c>
      <c r="J112" s="13">
        <f t="shared" si="60"/>
        <v>0</v>
      </c>
      <c r="K112" s="13">
        <f t="shared" si="60"/>
        <v>0</v>
      </c>
      <c r="L112" s="13">
        <f t="shared" si="60"/>
        <v>0</v>
      </c>
      <c r="M112" s="13">
        <f t="shared" si="60"/>
        <v>0</v>
      </c>
      <c r="N112" s="13">
        <f t="shared" si="60"/>
        <v>0</v>
      </c>
      <c r="O112" s="13">
        <f t="shared" si="60"/>
        <v>0</v>
      </c>
    </row>
    <row r="113" spans="1:15" ht="15.75" x14ac:dyDescent="0.25">
      <c r="A113" s="745"/>
      <c r="B113" s="8" t="str">
        <f t="shared" si="57"/>
        <v>Cooling</v>
      </c>
      <c r="C113" s="13">
        <f t="shared" ref="C113:O113" si="61">C60*C78*C94*C$106</f>
        <v>0</v>
      </c>
      <c r="D113" s="13">
        <f t="shared" si="61"/>
        <v>0</v>
      </c>
      <c r="E113" s="13">
        <f t="shared" si="61"/>
        <v>29.589625073325458</v>
      </c>
      <c r="F113" s="13">
        <f t="shared" si="61"/>
        <v>251.62472836844682</v>
      </c>
      <c r="G113" s="13">
        <f t="shared" si="61"/>
        <v>1186.1463606465541</v>
      </c>
      <c r="H113" s="13">
        <f t="shared" si="61"/>
        <v>7507.5494575074654</v>
      </c>
      <c r="I113" s="13">
        <f t="shared" si="61"/>
        <v>7921.4486835408725</v>
      </c>
      <c r="J113" s="13">
        <f t="shared" si="61"/>
        <v>8151.0049298187059</v>
      </c>
      <c r="K113" s="13">
        <f t="shared" si="61"/>
        <v>3748.7940905028927</v>
      </c>
      <c r="L113" s="13">
        <f t="shared" si="61"/>
        <v>270.75635512179002</v>
      </c>
      <c r="M113" s="13">
        <f t="shared" si="61"/>
        <v>51.336283560218575</v>
      </c>
      <c r="N113" s="13">
        <f t="shared" si="61"/>
        <v>0.71943543796401321</v>
      </c>
      <c r="O113" s="13">
        <f t="shared" si="61"/>
        <v>7.6779479612666929E-2</v>
      </c>
    </row>
    <row r="114" spans="1:15" ht="15.75" x14ac:dyDescent="0.25">
      <c r="A114" s="745"/>
      <c r="B114" s="8" t="str">
        <f t="shared" si="57"/>
        <v>Ext Lighting</v>
      </c>
      <c r="C114" s="13">
        <f t="shared" ref="C114:O114" si="62">C61*C79*C95*C$106</f>
        <v>0</v>
      </c>
      <c r="D114" s="13">
        <f t="shared" si="62"/>
        <v>0</v>
      </c>
      <c r="E114" s="13">
        <f t="shared" si="62"/>
        <v>0</v>
      </c>
      <c r="F114" s="13">
        <f t="shared" si="62"/>
        <v>0</v>
      </c>
      <c r="G114" s="13">
        <f t="shared" si="62"/>
        <v>0</v>
      </c>
      <c r="H114" s="13">
        <f t="shared" si="62"/>
        <v>0</v>
      </c>
      <c r="I114" s="13">
        <f t="shared" si="62"/>
        <v>0</v>
      </c>
      <c r="J114" s="13">
        <f t="shared" si="62"/>
        <v>0</v>
      </c>
      <c r="K114" s="13">
        <f t="shared" si="62"/>
        <v>0</v>
      </c>
      <c r="L114" s="13">
        <f t="shared" si="62"/>
        <v>0</v>
      </c>
      <c r="M114" s="13">
        <f t="shared" si="62"/>
        <v>0</v>
      </c>
      <c r="N114" s="13">
        <f t="shared" si="62"/>
        <v>0</v>
      </c>
      <c r="O114" s="13">
        <f t="shared" si="62"/>
        <v>0</v>
      </c>
    </row>
    <row r="115" spans="1:15" ht="15.75" x14ac:dyDescent="0.25">
      <c r="A115" s="745"/>
      <c r="B115" s="8" t="str">
        <f t="shared" si="57"/>
        <v>Heating</v>
      </c>
      <c r="C115" s="13">
        <f t="shared" ref="C115:O115" si="63">C62*C80*C96*C$106</f>
        <v>0</v>
      </c>
      <c r="D115" s="13">
        <f t="shared" si="63"/>
        <v>0</v>
      </c>
      <c r="E115" s="13">
        <f t="shared" si="63"/>
        <v>0</v>
      </c>
      <c r="F115" s="13">
        <f t="shared" si="63"/>
        <v>0</v>
      </c>
      <c r="G115" s="13">
        <f t="shared" si="63"/>
        <v>0</v>
      </c>
      <c r="H115" s="13">
        <f t="shared" si="63"/>
        <v>0</v>
      </c>
      <c r="I115" s="13">
        <f t="shared" si="63"/>
        <v>0</v>
      </c>
      <c r="J115" s="13">
        <f t="shared" si="63"/>
        <v>0</v>
      </c>
      <c r="K115" s="13">
        <f t="shared" si="63"/>
        <v>0</v>
      </c>
      <c r="L115" s="13">
        <f t="shared" si="63"/>
        <v>0</v>
      </c>
      <c r="M115" s="13">
        <f t="shared" si="63"/>
        <v>0</v>
      </c>
      <c r="N115" s="13">
        <f t="shared" si="63"/>
        <v>0</v>
      </c>
      <c r="O115" s="13">
        <f t="shared" si="63"/>
        <v>0</v>
      </c>
    </row>
    <row r="116" spans="1:15" ht="15.75" x14ac:dyDescent="0.25">
      <c r="A116" s="745"/>
      <c r="B116" s="8" t="str">
        <f t="shared" si="57"/>
        <v>HVAC</v>
      </c>
      <c r="C116" s="13">
        <f t="shared" ref="C116:O116" si="64">C63*C81*C97*C$106</f>
        <v>0</v>
      </c>
      <c r="D116" s="13">
        <f t="shared" si="64"/>
        <v>0</v>
      </c>
      <c r="E116" s="13">
        <f t="shared" si="64"/>
        <v>0</v>
      </c>
      <c r="F116" s="13">
        <f t="shared" si="64"/>
        <v>0</v>
      </c>
      <c r="G116" s="13">
        <f t="shared" si="64"/>
        <v>0</v>
      </c>
      <c r="H116" s="13">
        <f t="shared" si="64"/>
        <v>54.665093572912326</v>
      </c>
      <c r="I116" s="13">
        <f t="shared" si="64"/>
        <v>113.85380029994595</v>
      </c>
      <c r="J116" s="13">
        <f t="shared" si="64"/>
        <v>117.24176207217381</v>
      </c>
      <c r="K116" s="13">
        <f t="shared" si="64"/>
        <v>55.123743107399271</v>
      </c>
      <c r="L116" s="13">
        <f t="shared" si="64"/>
        <v>15.482714996801329</v>
      </c>
      <c r="M116" s="13">
        <f t="shared" si="64"/>
        <v>30.686317452608989</v>
      </c>
      <c r="N116" s="13">
        <f t="shared" si="64"/>
        <v>46.810443603224599</v>
      </c>
      <c r="O116" s="13">
        <f t="shared" si="64"/>
        <v>68.17740636597118</v>
      </c>
    </row>
    <row r="117" spans="1:15" ht="15.75" x14ac:dyDescent="0.25">
      <c r="A117" s="745"/>
      <c r="B117" s="8" t="str">
        <f t="shared" si="57"/>
        <v>Lighting</v>
      </c>
      <c r="C117" s="13">
        <f t="shared" ref="C117:O117" si="65">C64*C82*C98*C$106</f>
        <v>0</v>
      </c>
      <c r="D117" s="13">
        <f t="shared" si="65"/>
        <v>0</v>
      </c>
      <c r="E117" s="13">
        <f t="shared" si="65"/>
        <v>0</v>
      </c>
      <c r="F117" s="13">
        <f t="shared" si="65"/>
        <v>0</v>
      </c>
      <c r="G117" s="13">
        <f t="shared" si="65"/>
        <v>0</v>
      </c>
      <c r="H117" s="13">
        <f t="shared" si="65"/>
        <v>0</v>
      </c>
      <c r="I117" s="13">
        <f t="shared" si="65"/>
        <v>0</v>
      </c>
      <c r="J117" s="13">
        <f t="shared" si="65"/>
        <v>0</v>
      </c>
      <c r="K117" s="13">
        <f t="shared" si="65"/>
        <v>0</v>
      </c>
      <c r="L117" s="13">
        <f t="shared" si="65"/>
        <v>0</v>
      </c>
      <c r="M117" s="13">
        <f t="shared" si="65"/>
        <v>0</v>
      </c>
      <c r="N117" s="13">
        <f t="shared" si="65"/>
        <v>0</v>
      </c>
      <c r="O117" s="13">
        <f t="shared" si="65"/>
        <v>0</v>
      </c>
    </row>
    <row r="118" spans="1:15" ht="15.75" x14ac:dyDescent="0.25">
      <c r="A118" s="745"/>
      <c r="B118" s="8" t="str">
        <f t="shared" si="57"/>
        <v>Miscellaneous</v>
      </c>
      <c r="C118" s="13">
        <f t="shared" ref="C118:O118" si="66">C65*C83*C99*C$106</f>
        <v>0</v>
      </c>
      <c r="D118" s="13">
        <f t="shared" si="66"/>
        <v>0</v>
      </c>
      <c r="E118" s="13">
        <f t="shared" si="66"/>
        <v>0</v>
      </c>
      <c r="F118" s="13">
        <f t="shared" si="66"/>
        <v>0</v>
      </c>
      <c r="G118" s="13">
        <f t="shared" si="66"/>
        <v>0</v>
      </c>
      <c r="H118" s="13">
        <f t="shared" si="66"/>
        <v>0</v>
      </c>
      <c r="I118" s="13">
        <f t="shared" si="66"/>
        <v>0</v>
      </c>
      <c r="J118" s="13">
        <f t="shared" si="66"/>
        <v>0</v>
      </c>
      <c r="K118" s="13">
        <f t="shared" si="66"/>
        <v>0</v>
      </c>
      <c r="L118" s="13">
        <f t="shared" si="66"/>
        <v>0</v>
      </c>
      <c r="M118" s="13">
        <f t="shared" si="66"/>
        <v>0</v>
      </c>
      <c r="N118" s="13">
        <f t="shared" si="66"/>
        <v>0</v>
      </c>
      <c r="O118" s="13">
        <f t="shared" si="66"/>
        <v>0</v>
      </c>
    </row>
    <row r="119" spans="1:15" ht="15.75" customHeight="1" x14ac:dyDescent="0.25">
      <c r="A119" s="745"/>
      <c r="B119" s="8" t="str">
        <f t="shared" si="57"/>
        <v>Motors</v>
      </c>
      <c r="C119" s="13">
        <f t="shared" ref="C119:O119" si="67">C66*C84*C100*C$106</f>
        <v>0</v>
      </c>
      <c r="D119" s="13">
        <f t="shared" si="67"/>
        <v>0</v>
      </c>
      <c r="E119" s="13">
        <f t="shared" si="67"/>
        <v>0</v>
      </c>
      <c r="F119" s="13">
        <f t="shared" si="67"/>
        <v>0</v>
      </c>
      <c r="G119" s="13">
        <f t="shared" si="67"/>
        <v>0</v>
      </c>
      <c r="H119" s="13">
        <f t="shared" si="67"/>
        <v>0</v>
      </c>
      <c r="I119" s="13">
        <f t="shared" si="67"/>
        <v>0</v>
      </c>
      <c r="J119" s="13">
        <f t="shared" si="67"/>
        <v>0</v>
      </c>
      <c r="K119" s="13">
        <f t="shared" si="67"/>
        <v>0</v>
      </c>
      <c r="L119" s="13">
        <f t="shared" si="67"/>
        <v>0</v>
      </c>
      <c r="M119" s="13">
        <f t="shared" si="67"/>
        <v>0</v>
      </c>
      <c r="N119" s="13">
        <f t="shared" si="67"/>
        <v>0</v>
      </c>
      <c r="O119" s="13">
        <f t="shared" si="67"/>
        <v>0</v>
      </c>
    </row>
    <row r="120" spans="1:15" ht="15.75" x14ac:dyDescent="0.25">
      <c r="A120" s="745"/>
      <c r="B120" s="8" t="str">
        <f t="shared" si="57"/>
        <v>Process</v>
      </c>
      <c r="C120" s="13">
        <f t="shared" ref="C120:O120" si="68">C67*C85*C101*C$106</f>
        <v>0</v>
      </c>
      <c r="D120" s="13">
        <f t="shared" si="68"/>
        <v>0</v>
      </c>
      <c r="E120" s="13">
        <f t="shared" si="68"/>
        <v>0</v>
      </c>
      <c r="F120" s="13">
        <f t="shared" si="68"/>
        <v>0</v>
      </c>
      <c r="G120" s="13">
        <f t="shared" si="68"/>
        <v>0</v>
      </c>
      <c r="H120" s="13">
        <f t="shared" si="68"/>
        <v>0</v>
      </c>
      <c r="I120" s="13">
        <f t="shared" si="68"/>
        <v>0</v>
      </c>
      <c r="J120" s="13">
        <f t="shared" si="68"/>
        <v>0</v>
      </c>
      <c r="K120" s="13">
        <f t="shared" si="68"/>
        <v>0</v>
      </c>
      <c r="L120" s="13">
        <f t="shared" si="68"/>
        <v>0</v>
      </c>
      <c r="M120" s="13">
        <f t="shared" si="68"/>
        <v>0</v>
      </c>
      <c r="N120" s="13">
        <f t="shared" si="68"/>
        <v>0</v>
      </c>
      <c r="O120" s="13">
        <f t="shared" si="68"/>
        <v>0</v>
      </c>
    </row>
    <row r="121" spans="1:15" ht="15.75" x14ac:dyDescent="0.25">
      <c r="A121" s="745"/>
      <c r="B121" s="8" t="str">
        <f t="shared" si="57"/>
        <v>Refrigeration</v>
      </c>
      <c r="C121" s="13">
        <f t="shared" ref="C121:O121" si="69">C68*C86*C102*C$106</f>
        <v>0</v>
      </c>
      <c r="D121" s="13">
        <f t="shared" si="69"/>
        <v>0</v>
      </c>
      <c r="E121" s="13">
        <f t="shared" si="69"/>
        <v>0</v>
      </c>
      <c r="F121" s="13">
        <f t="shared" si="69"/>
        <v>0</v>
      </c>
      <c r="G121" s="13">
        <f t="shared" si="69"/>
        <v>0</v>
      </c>
      <c r="H121" s="13">
        <f t="shared" si="69"/>
        <v>0</v>
      </c>
      <c r="I121" s="13">
        <f t="shared" si="69"/>
        <v>0</v>
      </c>
      <c r="J121" s="13">
        <f t="shared" si="69"/>
        <v>0</v>
      </c>
      <c r="K121" s="13">
        <f t="shared" si="69"/>
        <v>0</v>
      </c>
      <c r="L121" s="13">
        <f t="shared" si="69"/>
        <v>0</v>
      </c>
      <c r="M121" s="13">
        <f t="shared" si="69"/>
        <v>0</v>
      </c>
      <c r="N121" s="13">
        <f t="shared" si="69"/>
        <v>0</v>
      </c>
      <c r="O121" s="13">
        <f t="shared" si="69"/>
        <v>0</v>
      </c>
    </row>
    <row r="122" spans="1:15" ht="15.75" x14ac:dyDescent="0.25">
      <c r="A122" s="745"/>
      <c r="B122" s="8" t="str">
        <f t="shared" si="57"/>
        <v>Water Heating</v>
      </c>
      <c r="C122" s="13">
        <f t="shared" ref="C122:O122" si="70">C69*C87*C103*C$106</f>
        <v>0</v>
      </c>
      <c r="D122" s="13">
        <f t="shared" si="70"/>
        <v>0</v>
      </c>
      <c r="E122" s="13">
        <f t="shared" si="70"/>
        <v>0</v>
      </c>
      <c r="F122" s="13">
        <f t="shared" si="70"/>
        <v>0</v>
      </c>
      <c r="G122" s="13">
        <f t="shared" si="70"/>
        <v>0</v>
      </c>
      <c r="H122" s="13">
        <f t="shared" si="70"/>
        <v>0</v>
      </c>
      <c r="I122" s="13">
        <f t="shared" si="70"/>
        <v>0</v>
      </c>
      <c r="J122" s="13">
        <f t="shared" si="70"/>
        <v>0</v>
      </c>
      <c r="K122" s="13">
        <f t="shared" si="70"/>
        <v>0</v>
      </c>
      <c r="L122" s="13">
        <f t="shared" si="70"/>
        <v>0</v>
      </c>
      <c r="M122" s="13">
        <f t="shared" si="70"/>
        <v>0</v>
      </c>
      <c r="N122" s="13">
        <f t="shared" si="70"/>
        <v>0</v>
      </c>
      <c r="O122" s="13">
        <f t="shared" si="70"/>
        <v>0</v>
      </c>
    </row>
    <row r="123" spans="1:15" ht="15.75" customHeight="1" x14ac:dyDescent="0.25">
      <c r="A123" s="745"/>
      <c r="B123" s="8" t="str">
        <f t="shared" si="57"/>
        <v xml:space="preserve"> 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5.75" customHeight="1" x14ac:dyDescent="0.25">
      <c r="A124" s="745"/>
      <c r="B124" s="156" t="s">
        <v>24</v>
      </c>
      <c r="C124" s="13">
        <f>SUM(C110:C123)</f>
        <v>0</v>
      </c>
      <c r="D124" s="13">
        <f>SUM(D110:D123)</f>
        <v>0</v>
      </c>
      <c r="E124" s="13">
        <f t="shared" ref="E124:O124" si="71">SUM(E110:E123)</f>
        <v>29.589625073325458</v>
      </c>
      <c r="F124" s="13">
        <f t="shared" si="71"/>
        <v>251.62472836844682</v>
      </c>
      <c r="G124" s="13">
        <f t="shared" si="71"/>
        <v>1186.1463606465541</v>
      </c>
      <c r="H124" s="13">
        <f t="shared" si="71"/>
        <v>7562.2145510803775</v>
      </c>
      <c r="I124" s="13">
        <f t="shared" si="71"/>
        <v>8035.3024838408182</v>
      </c>
      <c r="J124" s="13">
        <f t="shared" si="71"/>
        <v>8268.2466918908794</v>
      </c>
      <c r="K124" s="13">
        <f t="shared" si="71"/>
        <v>3803.9178336102918</v>
      </c>
      <c r="L124" s="13">
        <f t="shared" si="71"/>
        <v>286.23907011859137</v>
      </c>
      <c r="M124" s="13">
        <f t="shared" si="71"/>
        <v>82.022601012827565</v>
      </c>
      <c r="N124" s="13">
        <f t="shared" si="71"/>
        <v>47.529879041188615</v>
      </c>
      <c r="O124" s="13">
        <f t="shared" si="71"/>
        <v>68.254185845583848</v>
      </c>
    </row>
    <row r="125" spans="1:15" ht="16.5" customHeight="1" thickBot="1" x14ac:dyDescent="0.3">
      <c r="A125" s="746"/>
      <c r="B125" s="92" t="s">
        <v>25</v>
      </c>
      <c r="C125" s="14">
        <f>C124</f>
        <v>0</v>
      </c>
      <c r="D125" s="14">
        <f>C125+D124</f>
        <v>0</v>
      </c>
      <c r="E125" s="14">
        <f t="shared" ref="E125:O125" si="72">D125+E124</f>
        <v>29.589625073325458</v>
      </c>
      <c r="F125" s="14">
        <f t="shared" si="72"/>
        <v>281.21435344177229</v>
      </c>
      <c r="G125" s="14">
        <f t="shared" si="72"/>
        <v>1467.3607140883264</v>
      </c>
      <c r="H125" s="14">
        <f t="shared" si="72"/>
        <v>9029.5752651687035</v>
      </c>
      <c r="I125" s="14">
        <f t="shared" si="72"/>
        <v>17064.877749009524</v>
      </c>
      <c r="J125" s="14">
        <f t="shared" si="72"/>
        <v>25333.124440900403</v>
      </c>
      <c r="K125" s="14">
        <f t="shared" si="72"/>
        <v>29137.042274510695</v>
      </c>
      <c r="L125" s="14">
        <f t="shared" si="72"/>
        <v>29423.281344629286</v>
      </c>
      <c r="M125" s="14">
        <f t="shared" si="72"/>
        <v>29505.303945642114</v>
      </c>
      <c r="N125" s="14">
        <f t="shared" si="72"/>
        <v>29552.833824683301</v>
      </c>
      <c r="O125" s="14">
        <f t="shared" si="72"/>
        <v>29621.088010528885</v>
      </c>
    </row>
    <row r="126" spans="1:15" x14ac:dyDescent="0.25">
      <c r="A126" s="301"/>
      <c r="B126" s="294"/>
      <c r="C126" s="316"/>
      <c r="D126" s="317"/>
      <c r="E126" s="316"/>
      <c r="F126" s="317"/>
      <c r="G126" s="316"/>
      <c r="H126" s="317"/>
      <c r="I126" s="316"/>
      <c r="J126" s="317"/>
      <c r="K126" s="316"/>
      <c r="L126" s="317"/>
      <c r="M126" s="316"/>
      <c r="N126" s="317"/>
      <c r="O126" s="316"/>
    </row>
    <row r="127" spans="1:15" x14ac:dyDescent="0.25">
      <c r="A127" s="301"/>
      <c r="B127" s="294"/>
      <c r="C127" s="316"/>
      <c r="D127" s="317"/>
      <c r="E127" s="316"/>
      <c r="F127" s="317"/>
      <c r="G127" s="316"/>
      <c r="H127" s="317"/>
      <c r="I127" s="316"/>
      <c r="J127" s="317"/>
      <c r="K127" s="316"/>
      <c r="L127" s="317"/>
      <c r="M127" s="316"/>
      <c r="N127" s="317"/>
      <c r="O127" s="316"/>
    </row>
    <row r="128" spans="1:15" ht="16.5" hidden="1" thickBot="1" x14ac:dyDescent="0.3">
      <c r="A128" s="341" t="s">
        <v>220</v>
      </c>
      <c r="B128" s="294"/>
      <c r="C128" s="316"/>
      <c r="D128" s="317"/>
      <c r="E128" s="316"/>
      <c r="F128" s="317"/>
      <c r="G128" s="316"/>
      <c r="H128" s="317"/>
      <c r="I128" s="316"/>
      <c r="J128" s="317"/>
      <c r="K128" s="316"/>
      <c r="L128" s="317"/>
      <c r="M128" s="316"/>
      <c r="N128" s="317"/>
      <c r="O128" s="316"/>
    </row>
    <row r="129" spans="1:15" ht="15.75" hidden="1" thickBot="1" x14ac:dyDescent="0.3">
      <c r="A129" s="755" t="s">
        <v>109</v>
      </c>
      <c r="B129" s="758" t="s">
        <v>110</v>
      </c>
      <c r="C129" s="759"/>
      <c r="D129" s="759"/>
      <c r="E129" s="759"/>
      <c r="F129" s="759"/>
      <c r="G129" s="759"/>
      <c r="H129" s="759"/>
      <c r="I129" s="759"/>
      <c r="J129" s="759"/>
      <c r="K129" s="759"/>
      <c r="L129" s="759"/>
      <c r="M129" s="759"/>
      <c r="N129" s="760"/>
      <c r="O129" s="613" t="s">
        <v>110</v>
      </c>
    </row>
    <row r="130" spans="1:15" ht="15" hidden="1" customHeight="1" thickBot="1" x14ac:dyDescent="0.3">
      <c r="A130" s="756"/>
      <c r="B130" s="765" t="s">
        <v>208</v>
      </c>
      <c r="C130" s="765"/>
      <c r="D130" s="765"/>
      <c r="E130" s="765"/>
      <c r="F130" s="765"/>
      <c r="G130" s="765"/>
      <c r="H130" s="765"/>
      <c r="I130" s="765"/>
      <c r="J130" s="765"/>
      <c r="K130" s="765"/>
      <c r="L130" s="765"/>
      <c r="M130" s="765"/>
      <c r="N130" s="766"/>
      <c r="O130" s="614" t="s">
        <v>208</v>
      </c>
    </row>
    <row r="131" spans="1:15" ht="16.5" hidden="1" thickBot="1" x14ac:dyDescent="0.3">
      <c r="A131" s="756"/>
      <c r="B131" s="335" t="s">
        <v>131</v>
      </c>
      <c r="C131" s="100">
        <f>C$2</f>
        <v>46023</v>
      </c>
      <c r="D131" s="100">
        <f t="shared" ref="D131:O131" si="73">D$2</f>
        <v>46054</v>
      </c>
      <c r="E131" s="100">
        <f t="shared" si="73"/>
        <v>46082</v>
      </c>
      <c r="F131" s="100">
        <f t="shared" si="73"/>
        <v>46113</v>
      </c>
      <c r="G131" s="100">
        <f t="shared" si="73"/>
        <v>46143</v>
      </c>
      <c r="H131" s="100">
        <f t="shared" si="73"/>
        <v>46174</v>
      </c>
      <c r="I131" s="100">
        <f t="shared" si="73"/>
        <v>46204</v>
      </c>
      <c r="J131" s="100">
        <f t="shared" si="73"/>
        <v>46235</v>
      </c>
      <c r="K131" s="100">
        <f t="shared" si="73"/>
        <v>46266</v>
      </c>
      <c r="L131" s="100">
        <f t="shared" si="73"/>
        <v>46296</v>
      </c>
      <c r="M131" s="100">
        <f t="shared" si="73"/>
        <v>46327</v>
      </c>
      <c r="N131" s="100">
        <f t="shared" si="73"/>
        <v>46357</v>
      </c>
      <c r="O131" s="100">
        <f t="shared" si="73"/>
        <v>46388</v>
      </c>
    </row>
    <row r="132" spans="1:15" hidden="1" x14ac:dyDescent="0.25">
      <c r="A132" s="756"/>
      <c r="B132" s="334" t="s">
        <v>18</v>
      </c>
      <c r="C132" s="351">
        <v>2.2477983548236508E-2</v>
      </c>
      <c r="D132" s="351">
        <v>2.2208460096153619E-2</v>
      </c>
      <c r="E132" s="351">
        <v>2.2537126025125254E-2</v>
      </c>
      <c r="F132" s="351">
        <v>2.3433158350103633E-2</v>
      </c>
      <c r="G132" s="351">
        <v>2.4182497583924868E-2</v>
      </c>
      <c r="H132" s="351">
        <v>2.9068192865801402E-2</v>
      </c>
      <c r="I132" s="351">
        <v>2.9046768289494204E-2</v>
      </c>
      <c r="J132" s="351">
        <v>2.8926223071207881E-2</v>
      </c>
      <c r="K132" s="351">
        <v>2.8853811928619136E-2</v>
      </c>
      <c r="L132" s="351">
        <v>2.423934325833732E-2</v>
      </c>
      <c r="M132" s="351">
        <v>2.3230451301046742E-2</v>
      </c>
      <c r="N132" s="351">
        <v>2.2569877249855298E-2</v>
      </c>
      <c r="O132" s="351">
        <v>2.2477983548236508E-2</v>
      </c>
    </row>
    <row r="133" spans="1:15" hidden="1" x14ac:dyDescent="0.25">
      <c r="A133" s="756"/>
      <c r="B133" s="332" t="s">
        <v>0</v>
      </c>
      <c r="C133" s="351">
        <v>2.3533320380090969E-2</v>
      </c>
      <c r="D133" s="351">
        <v>2.3142017932499443E-2</v>
      </c>
      <c r="E133" s="351">
        <v>2.3121579475972376E-2</v>
      </c>
      <c r="F133" s="351">
        <v>2.3559368865515361E-2</v>
      </c>
      <c r="G133" s="351">
        <v>2.571424077420149E-2</v>
      </c>
      <c r="H133" s="351">
        <v>3.103180920060215E-2</v>
      </c>
      <c r="I133" s="351">
        <v>2.9984441915357631E-2</v>
      </c>
      <c r="J133" s="351">
        <v>3.0471574424974959E-2</v>
      </c>
      <c r="K133" s="351">
        <v>3.0926088288011609E-2</v>
      </c>
      <c r="L133" s="351">
        <v>2.404149729437715E-2</v>
      </c>
      <c r="M133" s="351">
        <v>2.4601707313038429E-2</v>
      </c>
      <c r="N133" s="351">
        <v>2.2373843244386227E-2</v>
      </c>
      <c r="O133" s="351">
        <v>2.3533320380090969E-2</v>
      </c>
    </row>
    <row r="134" spans="1:15" hidden="1" x14ac:dyDescent="0.25">
      <c r="A134" s="756"/>
      <c r="B134" s="332" t="s">
        <v>19</v>
      </c>
      <c r="C134" s="351">
        <v>2.2397351370130866E-2</v>
      </c>
      <c r="D134" s="351">
        <v>2.2141568526452406E-2</v>
      </c>
      <c r="E134" s="351">
        <v>2.3081583856841188E-2</v>
      </c>
      <c r="F134" s="351">
        <v>2.4296108227819302E-2</v>
      </c>
      <c r="G134" s="351">
        <v>2.4680979039981447E-2</v>
      </c>
      <c r="H134" s="351">
        <v>2.9796764292535211E-2</v>
      </c>
      <c r="I134" s="351">
        <v>2.9038923506189716E-2</v>
      </c>
      <c r="J134" s="351">
        <v>2.9317788800827208E-2</v>
      </c>
      <c r="K134" s="351">
        <v>2.9486607713799903E-2</v>
      </c>
      <c r="L134" s="351">
        <v>2.4787625849823691E-2</v>
      </c>
      <c r="M134" s="351">
        <v>2.3237877136096732E-2</v>
      </c>
      <c r="N134" s="351">
        <v>2.2924292710072274E-2</v>
      </c>
      <c r="O134" s="351">
        <v>2.2397351370130866E-2</v>
      </c>
    </row>
    <row r="135" spans="1:15" hidden="1" x14ac:dyDescent="0.25">
      <c r="A135" s="756"/>
      <c r="B135" s="332" t="s">
        <v>1</v>
      </c>
      <c r="C135" s="351">
        <v>1.9984999999999999E-2</v>
      </c>
      <c r="D135" s="351">
        <v>1.9984999999999999E-2</v>
      </c>
      <c r="E135" s="351">
        <v>1.9984999999999999E-2</v>
      </c>
      <c r="F135" s="351">
        <v>2.3715988314436956E-2</v>
      </c>
      <c r="G135" s="351">
        <v>2.6905301223005631E-2</v>
      </c>
      <c r="H135" s="351">
        <v>3.109993094783918E-2</v>
      </c>
      <c r="I135" s="351">
        <v>3.0022712846707791E-2</v>
      </c>
      <c r="J135" s="351">
        <v>3.0517888109185608E-2</v>
      </c>
      <c r="K135" s="351">
        <v>3.1218860173408587E-2</v>
      </c>
      <c r="L135" s="351">
        <v>2.4002541515172393E-2</v>
      </c>
      <c r="M135" s="351">
        <v>1.9984999999999999E-2</v>
      </c>
      <c r="N135" s="351">
        <v>1.9984999999999999E-2</v>
      </c>
      <c r="O135" s="351">
        <v>1.9984999999999999E-2</v>
      </c>
    </row>
    <row r="136" spans="1:15" hidden="1" x14ac:dyDescent="0.25">
      <c r="A136" s="756"/>
      <c r="B136" s="332" t="s">
        <v>20</v>
      </c>
      <c r="C136" s="351">
        <v>2.0522769194661113E-2</v>
      </c>
      <c r="D136" s="351">
        <v>2.0427354099479291E-2</v>
      </c>
      <c r="E136" s="351">
        <v>2.0063649613109358E-2</v>
      </c>
      <c r="F136" s="351">
        <v>2.0673817345237166E-2</v>
      </c>
      <c r="G136" s="351">
        <v>2.0114657236084896E-2</v>
      </c>
      <c r="H136" s="351">
        <v>2.2243673567773445E-2</v>
      </c>
      <c r="I136" s="351">
        <v>2.2009841467541771E-2</v>
      </c>
      <c r="J136" s="351">
        <v>2.2270371252704167E-2</v>
      </c>
      <c r="K136" s="351">
        <v>2.2238193320867791E-2</v>
      </c>
      <c r="L136" s="351">
        <v>2.0087685574775006E-2</v>
      </c>
      <c r="M136" s="351">
        <v>1.999378187698049E-2</v>
      </c>
      <c r="N136" s="351">
        <v>2.0043592355983408E-2</v>
      </c>
      <c r="O136" s="351">
        <v>2.0522769194661113E-2</v>
      </c>
    </row>
    <row r="137" spans="1:15" hidden="1" x14ac:dyDescent="0.25">
      <c r="A137" s="756"/>
      <c r="B137" s="18" t="s">
        <v>9</v>
      </c>
      <c r="C137" s="351">
        <v>2.3533125104223951E-2</v>
      </c>
      <c r="D137" s="351">
        <v>2.3145246955055283E-2</v>
      </c>
      <c r="E137" s="351">
        <v>2.3201186158131569E-2</v>
      </c>
      <c r="F137" s="351">
        <v>2.4356205675658375E-2</v>
      </c>
      <c r="G137" s="351">
        <v>2.380876785601347E-2</v>
      </c>
      <c r="H137" s="351">
        <v>2.1971999999999998E-2</v>
      </c>
      <c r="I137" s="351">
        <v>2.1971999999999998E-2</v>
      </c>
      <c r="J137" s="351">
        <v>2.1971999999999998E-2</v>
      </c>
      <c r="K137" s="351">
        <v>2.9186215545457354E-2</v>
      </c>
      <c r="L137" s="351">
        <v>2.4522718184811772E-2</v>
      </c>
      <c r="M137" s="351">
        <v>2.474881803232094E-2</v>
      </c>
      <c r="N137" s="351">
        <v>2.2374526940173813E-2</v>
      </c>
      <c r="O137" s="351">
        <v>2.3533125104223951E-2</v>
      </c>
    </row>
    <row r="138" spans="1:15" hidden="1" x14ac:dyDescent="0.25">
      <c r="A138" s="756"/>
      <c r="B138" s="18" t="s">
        <v>3</v>
      </c>
      <c r="C138" s="351">
        <v>2.3533320380090969E-2</v>
      </c>
      <c r="D138" s="351">
        <v>2.3142017932499443E-2</v>
      </c>
      <c r="E138" s="351">
        <v>2.3121579475972376E-2</v>
      </c>
      <c r="F138" s="351">
        <v>2.3559368865515361E-2</v>
      </c>
      <c r="G138" s="351">
        <v>2.571424077420149E-2</v>
      </c>
      <c r="H138" s="351">
        <v>3.103180920060215E-2</v>
      </c>
      <c r="I138" s="351">
        <v>2.9984441915357631E-2</v>
      </c>
      <c r="J138" s="351">
        <v>3.0471574424974959E-2</v>
      </c>
      <c r="K138" s="351">
        <v>3.0926088288011609E-2</v>
      </c>
      <c r="L138" s="351">
        <v>2.404149729437715E-2</v>
      </c>
      <c r="M138" s="351">
        <v>2.4601707313038429E-2</v>
      </c>
      <c r="N138" s="351">
        <v>2.2373843244386227E-2</v>
      </c>
      <c r="O138" s="351">
        <v>2.3533320380090969E-2</v>
      </c>
    </row>
    <row r="139" spans="1:15" hidden="1" x14ac:dyDescent="0.25">
      <c r="A139" s="756"/>
      <c r="B139" s="18" t="s">
        <v>4</v>
      </c>
      <c r="C139" s="351">
        <v>2.2831381354378639E-2</v>
      </c>
      <c r="D139" s="351">
        <v>2.241739854927732E-2</v>
      </c>
      <c r="E139" s="351">
        <v>2.2770506315008758E-2</v>
      </c>
      <c r="F139" s="351">
        <v>2.4108141034085314E-2</v>
      </c>
      <c r="G139" s="351">
        <v>2.4738210731892432E-2</v>
      </c>
      <c r="H139" s="351">
        <v>2.9628662744045547E-2</v>
      </c>
      <c r="I139" s="351">
        <v>2.9459800521413247E-2</v>
      </c>
      <c r="J139" s="351">
        <v>2.9328769096592003E-2</v>
      </c>
      <c r="K139" s="351">
        <v>2.9156822006933342E-2</v>
      </c>
      <c r="L139" s="351">
        <v>2.4888406070414815E-2</v>
      </c>
      <c r="M139" s="351">
        <v>2.3532584809416203E-2</v>
      </c>
      <c r="N139" s="351">
        <v>2.2729764967588894E-2</v>
      </c>
      <c r="O139" s="351">
        <v>2.2831381354378639E-2</v>
      </c>
    </row>
    <row r="140" spans="1:15" hidden="1" x14ac:dyDescent="0.25">
      <c r="A140" s="756"/>
      <c r="B140" s="18" t="s">
        <v>5</v>
      </c>
      <c r="C140" s="351">
        <v>2.2477983548236508E-2</v>
      </c>
      <c r="D140" s="351">
        <v>2.2208460096153619E-2</v>
      </c>
      <c r="E140" s="351">
        <v>2.2537126025125254E-2</v>
      </c>
      <c r="F140" s="351">
        <v>2.3433158350103633E-2</v>
      </c>
      <c r="G140" s="351">
        <v>2.4182497583924868E-2</v>
      </c>
      <c r="H140" s="351">
        <v>2.9068192865801402E-2</v>
      </c>
      <c r="I140" s="351">
        <v>2.9046768289494204E-2</v>
      </c>
      <c r="J140" s="351">
        <v>2.8926223071207881E-2</v>
      </c>
      <c r="K140" s="351">
        <v>2.8853811928619136E-2</v>
      </c>
      <c r="L140" s="351">
        <v>2.423934325833732E-2</v>
      </c>
      <c r="M140" s="351">
        <v>2.3230451301046742E-2</v>
      </c>
      <c r="N140" s="351">
        <v>2.2569877249855298E-2</v>
      </c>
      <c r="O140" s="351">
        <v>2.2477983548236508E-2</v>
      </c>
    </row>
    <row r="141" spans="1:15" hidden="1" x14ac:dyDescent="0.25">
      <c r="A141" s="756"/>
      <c r="B141" s="18" t="s">
        <v>21</v>
      </c>
      <c r="C141" s="351">
        <v>2.2477983548236508E-2</v>
      </c>
      <c r="D141" s="351">
        <v>2.2208460096153619E-2</v>
      </c>
      <c r="E141" s="351">
        <v>2.2537126025125254E-2</v>
      </c>
      <c r="F141" s="351">
        <v>2.3433158350103633E-2</v>
      </c>
      <c r="G141" s="351">
        <v>2.4182497583924868E-2</v>
      </c>
      <c r="H141" s="351">
        <v>2.9068192865801402E-2</v>
      </c>
      <c r="I141" s="351">
        <v>2.9046768289494204E-2</v>
      </c>
      <c r="J141" s="351">
        <v>2.8926223071207881E-2</v>
      </c>
      <c r="K141" s="351">
        <v>2.8853811928619136E-2</v>
      </c>
      <c r="L141" s="351">
        <v>2.423934325833732E-2</v>
      </c>
      <c r="M141" s="351">
        <v>2.3230451301046742E-2</v>
      </c>
      <c r="N141" s="351">
        <v>2.2569877249855298E-2</v>
      </c>
      <c r="O141" s="351">
        <v>2.2477983548236508E-2</v>
      </c>
    </row>
    <row r="142" spans="1:15" hidden="1" x14ac:dyDescent="0.25">
      <c r="A142" s="756"/>
      <c r="B142" s="18" t="s">
        <v>22</v>
      </c>
      <c r="C142" s="351">
        <v>2.2477983548236508E-2</v>
      </c>
      <c r="D142" s="351">
        <v>2.2208460096153619E-2</v>
      </c>
      <c r="E142" s="351">
        <v>2.2537126025125254E-2</v>
      </c>
      <c r="F142" s="351">
        <v>2.3433158350103633E-2</v>
      </c>
      <c r="G142" s="351">
        <v>2.4182497583924868E-2</v>
      </c>
      <c r="H142" s="351">
        <v>2.9068192865801402E-2</v>
      </c>
      <c r="I142" s="351">
        <v>2.9046768289494204E-2</v>
      </c>
      <c r="J142" s="351">
        <v>2.8926223071207881E-2</v>
      </c>
      <c r="K142" s="351">
        <v>2.8853811928619136E-2</v>
      </c>
      <c r="L142" s="351">
        <v>2.423934325833732E-2</v>
      </c>
      <c r="M142" s="351">
        <v>2.3230451301046742E-2</v>
      </c>
      <c r="N142" s="351">
        <v>2.2569877249855298E-2</v>
      </c>
      <c r="O142" s="351">
        <v>2.2477983548236508E-2</v>
      </c>
    </row>
    <row r="143" spans="1:15" hidden="1" x14ac:dyDescent="0.25">
      <c r="A143" s="756"/>
      <c r="B143" s="18" t="s">
        <v>7</v>
      </c>
      <c r="C143" s="351">
        <v>2.2109192578663586E-2</v>
      </c>
      <c r="D143" s="351">
        <v>2.1878141721193581E-2</v>
      </c>
      <c r="E143" s="351">
        <v>2.2458748993281256E-2</v>
      </c>
      <c r="F143" s="351">
        <v>2.3324375797169238E-2</v>
      </c>
      <c r="G143" s="351">
        <v>2.3763945148409186E-2</v>
      </c>
      <c r="H143" s="351">
        <v>2.870356213721911E-2</v>
      </c>
      <c r="I143" s="351">
        <v>2.8309839289235212E-2</v>
      </c>
      <c r="J143" s="351">
        <v>2.8376993609927615E-2</v>
      </c>
      <c r="K143" s="351">
        <v>2.8354270870694132E-2</v>
      </c>
      <c r="L143" s="351">
        <v>2.3826293524526761E-2</v>
      </c>
      <c r="M143" s="351">
        <v>2.276075561584168E-2</v>
      </c>
      <c r="N143" s="351">
        <v>2.2285451390559173E-2</v>
      </c>
      <c r="O143" s="351">
        <v>2.2109192578663586E-2</v>
      </c>
    </row>
    <row r="144" spans="1:15" ht="15.75" hidden="1" thickBot="1" x14ac:dyDescent="0.3">
      <c r="A144" s="757"/>
      <c r="B144" s="17" t="s">
        <v>8</v>
      </c>
      <c r="C144" s="352">
        <v>2.2098193731108311E-2</v>
      </c>
      <c r="D144" s="352">
        <v>2.1872109080085231E-2</v>
      </c>
      <c r="E144" s="352">
        <v>2.2907538242953603E-2</v>
      </c>
      <c r="F144" s="352">
        <v>2.4110148891352295E-2</v>
      </c>
      <c r="G144" s="352">
        <v>2.4576562726269117E-2</v>
      </c>
      <c r="H144" s="352">
        <v>2.9974761791179142E-2</v>
      </c>
      <c r="I144" s="352">
        <v>2.8721794360525577E-2</v>
      </c>
      <c r="J144" s="352">
        <v>2.923638292655938E-2</v>
      </c>
      <c r="K144" s="352">
        <v>2.9354148766877561E-2</v>
      </c>
      <c r="L144" s="352">
        <v>2.4782445602694218E-2</v>
      </c>
      <c r="M144" s="352">
        <v>2.3010329043897968E-2</v>
      </c>
      <c r="N144" s="352">
        <v>2.2847717498970476E-2</v>
      </c>
      <c r="O144" s="352">
        <v>2.2098193731108311E-2</v>
      </c>
    </row>
    <row r="145" spans="1:15" hidden="1" x14ac:dyDescent="0.25">
      <c r="A145" s="66"/>
      <c r="C145" s="467" t="s">
        <v>272</v>
      </c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</row>
    <row r="146" spans="1:15" ht="15.75" hidden="1" thickBot="1" x14ac:dyDescent="0.3"/>
    <row r="147" spans="1:15" ht="15.75" hidden="1" thickBot="1" x14ac:dyDescent="0.3">
      <c r="A147" s="755" t="s">
        <v>113</v>
      </c>
      <c r="B147" s="337"/>
      <c r="C147" s="767" t="s">
        <v>112</v>
      </c>
      <c r="D147" s="768"/>
      <c r="E147" s="768"/>
      <c r="F147" s="768"/>
      <c r="G147" s="768"/>
      <c r="H147" s="768"/>
      <c r="I147" s="768"/>
      <c r="J147" s="768"/>
      <c r="K147" s="768"/>
      <c r="L147" s="768"/>
      <c r="M147" s="768"/>
      <c r="N147" s="768"/>
      <c r="O147" s="615" t="s">
        <v>112</v>
      </c>
    </row>
    <row r="148" spans="1:15" ht="16.350000000000001" hidden="1" customHeight="1" thickBot="1" x14ac:dyDescent="0.3">
      <c r="A148" s="756"/>
      <c r="B148" s="335" t="s">
        <v>131</v>
      </c>
      <c r="C148" s="100">
        <f>C$2</f>
        <v>46023</v>
      </c>
      <c r="D148" s="100">
        <f t="shared" ref="D148:O148" si="74">D$2</f>
        <v>46054</v>
      </c>
      <c r="E148" s="100">
        <f t="shared" si="74"/>
        <v>46082</v>
      </c>
      <c r="F148" s="100">
        <f t="shared" si="74"/>
        <v>46113</v>
      </c>
      <c r="G148" s="100">
        <f t="shared" si="74"/>
        <v>46143</v>
      </c>
      <c r="H148" s="100">
        <f t="shared" si="74"/>
        <v>46174</v>
      </c>
      <c r="I148" s="100">
        <f t="shared" si="74"/>
        <v>46204</v>
      </c>
      <c r="J148" s="100">
        <f t="shared" si="74"/>
        <v>46235</v>
      </c>
      <c r="K148" s="100">
        <f t="shared" si="74"/>
        <v>46266</v>
      </c>
      <c r="L148" s="100">
        <f t="shared" si="74"/>
        <v>46296</v>
      </c>
      <c r="M148" s="100">
        <f t="shared" si="74"/>
        <v>46327</v>
      </c>
      <c r="N148" s="100">
        <f t="shared" si="74"/>
        <v>46357</v>
      </c>
      <c r="O148" s="100">
        <f t="shared" si="74"/>
        <v>46388</v>
      </c>
    </row>
    <row r="149" spans="1:15" hidden="1" x14ac:dyDescent="0.25">
      <c r="A149" s="756"/>
      <c r="B149" s="334" t="s">
        <v>18</v>
      </c>
      <c r="C149" s="357">
        <v>5.1790164517634936E-3</v>
      </c>
      <c r="D149" s="357">
        <v>4.4535399038463826E-3</v>
      </c>
      <c r="E149" s="357">
        <v>5.3448739748747443E-3</v>
      </c>
      <c r="F149" s="357">
        <v>8.1888416498963629E-3</v>
      </c>
      <c r="G149" s="357">
        <v>1.1133502416075134E-2</v>
      </c>
      <c r="H149" s="357">
        <v>2.8135807134198595E-2</v>
      </c>
      <c r="I149" s="357">
        <v>2.7948231710505797E-2</v>
      </c>
      <c r="J149" s="357">
        <v>2.6917776928792127E-2</v>
      </c>
      <c r="K149" s="357">
        <v>2.6315188071380863E-2</v>
      </c>
      <c r="L149" s="357">
        <v>1.1381656741662681E-2</v>
      </c>
      <c r="M149" s="357">
        <v>7.4875486989532539E-3</v>
      </c>
      <c r="N149" s="357">
        <v>5.4381227501447017E-3</v>
      </c>
      <c r="O149" s="359">
        <v>5.1790164517634936E-3</v>
      </c>
    </row>
    <row r="150" spans="1:15" hidden="1" x14ac:dyDescent="0.25">
      <c r="A150" s="756"/>
      <c r="B150" s="332" t="s">
        <v>0</v>
      </c>
      <c r="C150" s="357">
        <v>8.5506796199090324E-3</v>
      </c>
      <c r="D150" s="357">
        <v>7.1929820675005586E-3</v>
      </c>
      <c r="E150" s="357">
        <v>7.1264205240276282E-3</v>
      </c>
      <c r="F150" s="357">
        <v>8.6466311344846336E-3</v>
      </c>
      <c r="G150" s="357">
        <v>1.9421759225798512E-2</v>
      </c>
      <c r="H150" s="357">
        <v>5.2375190799397835E-2</v>
      </c>
      <c r="I150" s="357">
        <v>3.7448558084642369E-2</v>
      </c>
      <c r="J150" s="357">
        <v>4.3687425575025043E-2</v>
      </c>
      <c r="K150" s="357">
        <v>5.0590911711988394E-2</v>
      </c>
      <c r="L150" s="357">
        <v>1.0533502705622855E-2</v>
      </c>
      <c r="M150" s="357">
        <v>1.3058292686961574E-2</v>
      </c>
      <c r="N150" s="357">
        <v>4.8921567556137703E-3</v>
      </c>
      <c r="O150" s="359">
        <v>8.5506796199090324E-3</v>
      </c>
    </row>
    <row r="151" spans="1:15" hidden="1" x14ac:dyDescent="0.25">
      <c r="A151" s="756"/>
      <c r="B151" s="332" t="s">
        <v>19</v>
      </c>
      <c r="C151" s="357">
        <v>4.9566486298691318E-3</v>
      </c>
      <c r="D151" s="357">
        <v>4.2804314735475947E-3</v>
      </c>
      <c r="E151" s="357">
        <v>6.996416143158813E-3</v>
      </c>
      <c r="F151" s="357">
        <v>1.1633891772180691E-2</v>
      </c>
      <c r="G151" s="357">
        <v>1.3448020960018561E-2</v>
      </c>
      <c r="H151" s="357">
        <v>3.5309235707464783E-2</v>
      </c>
      <c r="I151" s="357">
        <v>2.7879076493810287E-2</v>
      </c>
      <c r="J151" s="357">
        <v>3.040821119917279E-2</v>
      </c>
      <c r="K151" s="357">
        <v>3.2050392286200109E-2</v>
      </c>
      <c r="L151" s="357">
        <v>1.3987374150176306E-2</v>
      </c>
      <c r="M151" s="357">
        <v>7.5131228639032715E-3</v>
      </c>
      <c r="N151" s="357">
        <v>6.4957072899277293E-3</v>
      </c>
      <c r="O151" s="359">
        <v>4.9566486298691318E-3</v>
      </c>
    </row>
    <row r="152" spans="1:15" hidden="1" x14ac:dyDescent="0.25">
      <c r="A152" s="756"/>
      <c r="B152" s="332" t="s">
        <v>1</v>
      </c>
      <c r="C152" s="357">
        <v>0</v>
      </c>
      <c r="D152" s="357">
        <v>0</v>
      </c>
      <c r="E152" s="357">
        <v>0</v>
      </c>
      <c r="F152" s="357">
        <v>9.2340116855630441E-3</v>
      </c>
      <c r="G152" s="357">
        <v>2.9116698776994372E-2</v>
      </c>
      <c r="H152" s="357">
        <v>5.356106905216082E-2</v>
      </c>
      <c r="I152" s="357">
        <v>3.790028715329221E-2</v>
      </c>
      <c r="J152" s="357">
        <v>4.4338111890814394E-2</v>
      </c>
      <c r="K152" s="357">
        <v>5.5720139826591415E-2</v>
      </c>
      <c r="L152" s="357">
        <v>1.0372458484827611E-2</v>
      </c>
      <c r="M152" s="357">
        <v>0</v>
      </c>
      <c r="N152" s="357">
        <v>0</v>
      </c>
      <c r="O152" s="359">
        <v>0</v>
      </c>
    </row>
    <row r="153" spans="1:15" hidden="1" x14ac:dyDescent="0.25">
      <c r="A153" s="756"/>
      <c r="B153" s="332" t="s">
        <v>20</v>
      </c>
      <c r="C153" s="357">
        <v>8.6423080533888522E-4</v>
      </c>
      <c r="D153" s="357">
        <v>7.0264590052070922E-4</v>
      </c>
      <c r="E153" s="357">
        <v>1.2035038689064334E-4</v>
      </c>
      <c r="F153" s="357">
        <v>1.1291826547628319E-3</v>
      </c>
      <c r="G153" s="357">
        <v>1.9834276391510712E-4</v>
      </c>
      <c r="H153" s="357">
        <v>4.2732643222655788E-4</v>
      </c>
      <c r="I153" s="357">
        <v>5.8158532458231729E-5</v>
      </c>
      <c r="J153" s="357">
        <v>4.7062874729583508E-4</v>
      </c>
      <c r="K153" s="357">
        <v>4.178066791322081E-4</v>
      </c>
      <c r="L153" s="357">
        <v>1.5631442522499455E-4</v>
      </c>
      <c r="M153" s="357">
        <v>1.3218123019511605E-5</v>
      </c>
      <c r="N153" s="357">
        <v>8.8407644016592912E-5</v>
      </c>
      <c r="O153" s="359">
        <v>8.6423080533888522E-4</v>
      </c>
    </row>
    <row r="154" spans="1:15" hidden="1" x14ac:dyDescent="0.25">
      <c r="A154" s="756"/>
      <c r="B154" s="18" t="s">
        <v>9</v>
      </c>
      <c r="C154" s="357">
        <v>8.5508748957760523E-3</v>
      </c>
      <c r="D154" s="357">
        <v>7.2047530449447176E-3</v>
      </c>
      <c r="E154" s="357">
        <v>7.3908138418684322E-3</v>
      </c>
      <c r="F154" s="357">
        <v>1.1905794324341626E-2</v>
      </c>
      <c r="G154" s="357">
        <v>9.5932321439865294E-3</v>
      </c>
      <c r="H154" s="357">
        <v>0</v>
      </c>
      <c r="I154" s="357">
        <v>0</v>
      </c>
      <c r="J154" s="357">
        <v>0</v>
      </c>
      <c r="K154" s="357">
        <v>2.9187784454542638E-2</v>
      </c>
      <c r="L154" s="357">
        <v>1.2679281815188228E-2</v>
      </c>
      <c r="M154" s="357">
        <v>1.3789181967679058E-2</v>
      </c>
      <c r="N154" s="357">
        <v>4.894473059826189E-3</v>
      </c>
      <c r="O154" s="359">
        <v>8.5508748957760523E-3</v>
      </c>
    </row>
    <row r="155" spans="1:15" hidden="1" x14ac:dyDescent="0.25">
      <c r="A155" s="756"/>
      <c r="B155" s="18" t="s">
        <v>3</v>
      </c>
      <c r="C155" s="357">
        <v>8.5506796199090324E-3</v>
      </c>
      <c r="D155" s="357">
        <v>7.1929820675005586E-3</v>
      </c>
      <c r="E155" s="357">
        <v>7.1264205240276282E-3</v>
      </c>
      <c r="F155" s="357">
        <v>8.6466311344846336E-3</v>
      </c>
      <c r="G155" s="357">
        <v>1.9421759225798512E-2</v>
      </c>
      <c r="H155" s="357">
        <v>5.2375190799397835E-2</v>
      </c>
      <c r="I155" s="357">
        <v>3.7448558084642369E-2</v>
      </c>
      <c r="J155" s="357">
        <v>4.3687425575025043E-2</v>
      </c>
      <c r="K155" s="357">
        <v>5.0590911711988394E-2</v>
      </c>
      <c r="L155" s="357">
        <v>1.0533502705622855E-2</v>
      </c>
      <c r="M155" s="357">
        <v>1.3058292686961574E-2</v>
      </c>
      <c r="N155" s="357">
        <v>4.8921567556137703E-3</v>
      </c>
      <c r="O155" s="359">
        <v>8.5506796199090324E-3</v>
      </c>
    </row>
    <row r="156" spans="1:15" hidden="1" x14ac:dyDescent="0.25">
      <c r="A156" s="756"/>
      <c r="B156" s="18" t="s">
        <v>4</v>
      </c>
      <c r="C156" s="357">
        <v>6.2086186456213593E-3</v>
      </c>
      <c r="D156" s="357">
        <v>5.0116014507226806E-3</v>
      </c>
      <c r="E156" s="357">
        <v>6.0244936849912405E-3</v>
      </c>
      <c r="F156" s="357">
        <v>1.0813858965914691E-2</v>
      </c>
      <c r="G156" s="357">
        <v>1.3733789268107564E-2</v>
      </c>
      <c r="H156" s="357">
        <v>3.3503337255954453E-2</v>
      </c>
      <c r="I156" s="357">
        <v>3.1784199478586746E-2</v>
      </c>
      <c r="J156" s="357">
        <v>3.0514230903407994E-2</v>
      </c>
      <c r="K156" s="357">
        <v>2.892517799306665E-2</v>
      </c>
      <c r="L156" s="357">
        <v>1.450859392958519E-2</v>
      </c>
      <c r="M156" s="357">
        <v>8.5484151905837972E-3</v>
      </c>
      <c r="N156" s="357">
        <v>5.9032350324111083E-3</v>
      </c>
      <c r="O156" s="359">
        <v>6.2086186456213593E-3</v>
      </c>
    </row>
    <row r="157" spans="1:15" hidden="1" x14ac:dyDescent="0.25">
      <c r="A157" s="756"/>
      <c r="B157" s="18" t="s">
        <v>5</v>
      </c>
      <c r="C157" s="357">
        <v>5.1790164517634936E-3</v>
      </c>
      <c r="D157" s="357">
        <v>4.4535399038463826E-3</v>
      </c>
      <c r="E157" s="357">
        <v>5.3448739748747443E-3</v>
      </c>
      <c r="F157" s="357">
        <v>8.1888416498963629E-3</v>
      </c>
      <c r="G157" s="357">
        <v>1.1133502416075134E-2</v>
      </c>
      <c r="H157" s="357">
        <v>2.8135807134198595E-2</v>
      </c>
      <c r="I157" s="357">
        <v>2.7948231710505797E-2</v>
      </c>
      <c r="J157" s="357">
        <v>2.6917776928792127E-2</v>
      </c>
      <c r="K157" s="357">
        <v>2.6315188071380863E-2</v>
      </c>
      <c r="L157" s="357">
        <v>1.1381656741662681E-2</v>
      </c>
      <c r="M157" s="357">
        <v>7.4875486989532539E-3</v>
      </c>
      <c r="N157" s="357">
        <v>5.4381227501447017E-3</v>
      </c>
      <c r="O157" s="359">
        <v>5.1790164517634936E-3</v>
      </c>
    </row>
    <row r="158" spans="1:15" hidden="1" x14ac:dyDescent="0.25">
      <c r="A158" s="756"/>
      <c r="B158" s="18" t="s">
        <v>21</v>
      </c>
      <c r="C158" s="357">
        <v>5.1790164517634936E-3</v>
      </c>
      <c r="D158" s="357">
        <v>4.4535399038463826E-3</v>
      </c>
      <c r="E158" s="357">
        <v>5.3448739748747443E-3</v>
      </c>
      <c r="F158" s="357">
        <v>8.1888416498963629E-3</v>
      </c>
      <c r="G158" s="357">
        <v>1.1133502416075134E-2</v>
      </c>
      <c r="H158" s="357">
        <v>2.8135807134198595E-2</v>
      </c>
      <c r="I158" s="357">
        <v>2.7948231710505797E-2</v>
      </c>
      <c r="J158" s="357">
        <v>2.6917776928792127E-2</v>
      </c>
      <c r="K158" s="357">
        <v>2.6315188071380863E-2</v>
      </c>
      <c r="L158" s="357">
        <v>1.1381656741662681E-2</v>
      </c>
      <c r="M158" s="357">
        <v>7.4875486989532539E-3</v>
      </c>
      <c r="N158" s="357">
        <v>5.4381227501447017E-3</v>
      </c>
      <c r="O158" s="359">
        <v>5.1790164517634936E-3</v>
      </c>
    </row>
    <row r="159" spans="1:15" hidden="1" x14ac:dyDescent="0.25">
      <c r="A159" s="756"/>
      <c r="B159" s="18" t="s">
        <v>22</v>
      </c>
      <c r="C159" s="357">
        <v>5.1790164517634936E-3</v>
      </c>
      <c r="D159" s="357">
        <v>4.4535399038463826E-3</v>
      </c>
      <c r="E159" s="357">
        <v>5.3448739748747443E-3</v>
      </c>
      <c r="F159" s="357">
        <v>8.1888416498963629E-3</v>
      </c>
      <c r="G159" s="357">
        <v>1.1133502416075134E-2</v>
      </c>
      <c r="H159" s="357">
        <v>2.8135807134198595E-2</v>
      </c>
      <c r="I159" s="357">
        <v>2.7948231710505797E-2</v>
      </c>
      <c r="J159" s="357">
        <v>2.6917776928792127E-2</v>
      </c>
      <c r="K159" s="357">
        <v>2.6315188071380863E-2</v>
      </c>
      <c r="L159" s="357">
        <v>1.1381656741662681E-2</v>
      </c>
      <c r="M159" s="357">
        <v>7.4875486989532539E-3</v>
      </c>
      <c r="N159" s="357">
        <v>5.4381227501447017E-3</v>
      </c>
      <c r="O159" s="359">
        <v>5.1790164517634936E-3</v>
      </c>
    </row>
    <row r="160" spans="1:15" hidden="1" x14ac:dyDescent="0.25">
      <c r="A160" s="756"/>
      <c r="B160" s="18" t="s">
        <v>7</v>
      </c>
      <c r="C160" s="357">
        <v>4.1978074213364176E-3</v>
      </c>
      <c r="D160" s="357">
        <v>3.62685827880642E-3</v>
      </c>
      <c r="E160" s="357">
        <v>5.1252510067187427E-3</v>
      </c>
      <c r="F160" s="357">
        <v>7.8076242028307609E-3</v>
      </c>
      <c r="G160" s="357">
        <v>9.4170548515908146E-3</v>
      </c>
      <c r="H160" s="357">
        <v>2.5106437862780884E-2</v>
      </c>
      <c r="I160" s="357">
        <v>2.2178160710764786E-2</v>
      </c>
      <c r="J160" s="357">
        <v>2.2654006390072385E-2</v>
      </c>
      <c r="K160" s="357">
        <v>2.2492729129305875E-2</v>
      </c>
      <c r="L160" s="357">
        <v>9.6617064754732328E-3</v>
      </c>
      <c r="M160" s="357">
        <v>5.9962443841583193E-3</v>
      </c>
      <c r="N160" s="357">
        <v>4.6545486094408247E-3</v>
      </c>
      <c r="O160" s="359">
        <v>4.1978074213364176E-3</v>
      </c>
    </row>
    <row r="161" spans="1:15" ht="15.75" hidden="1" thickBot="1" x14ac:dyDescent="0.3">
      <c r="A161" s="757"/>
      <c r="B161" s="17" t="s">
        <v>8</v>
      </c>
      <c r="C161" s="358">
        <v>4.168806268891689E-3</v>
      </c>
      <c r="D161" s="358">
        <v>3.611890919914768E-3</v>
      </c>
      <c r="E161" s="358">
        <v>6.4434617570463962E-3</v>
      </c>
      <c r="F161" s="358">
        <v>1.0823851108647706E-2</v>
      </c>
      <c r="G161" s="358">
        <v>1.2935437273730881E-2</v>
      </c>
      <c r="H161" s="358">
        <v>3.7334238208820841E-2</v>
      </c>
      <c r="I161" s="358">
        <v>2.5251205639474424E-2</v>
      </c>
      <c r="J161" s="358">
        <v>2.9647617073440619E-2</v>
      </c>
      <c r="K161" s="358">
        <v>3.0755851233122439E-2</v>
      </c>
      <c r="L161" s="358">
        <v>1.395855439730578E-2</v>
      </c>
      <c r="M161" s="358">
        <v>6.7656709561020297E-3</v>
      </c>
      <c r="N161" s="358">
        <v>6.258282501029523E-3</v>
      </c>
      <c r="O161" s="360">
        <v>4.168806268891689E-3</v>
      </c>
    </row>
    <row r="162" spans="1:15" hidden="1" x14ac:dyDescent="0.25">
      <c r="C162" s="467" t="s">
        <v>272</v>
      </c>
    </row>
    <row r="163" spans="1:15" ht="15.75" hidden="1" thickBot="1" x14ac:dyDescent="0.3">
      <c r="A163" s="118" t="s">
        <v>160</v>
      </c>
      <c r="B163" s="66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</row>
    <row r="164" spans="1:15" ht="16.5" hidden="1" thickBot="1" x14ac:dyDescent="0.3">
      <c r="A164" s="750" t="s">
        <v>114</v>
      </c>
      <c r="B164" s="336" t="s">
        <v>131</v>
      </c>
      <c r="C164" s="100">
        <f>C$2</f>
        <v>46023</v>
      </c>
      <c r="D164" s="100">
        <f t="shared" ref="D164:O164" si="75">D$2</f>
        <v>46054</v>
      </c>
      <c r="E164" s="100">
        <f t="shared" si="75"/>
        <v>46082</v>
      </c>
      <c r="F164" s="100">
        <f t="shared" si="75"/>
        <v>46113</v>
      </c>
      <c r="G164" s="100">
        <f t="shared" si="75"/>
        <v>46143</v>
      </c>
      <c r="H164" s="100">
        <f t="shared" si="75"/>
        <v>46174</v>
      </c>
      <c r="I164" s="100">
        <f t="shared" si="75"/>
        <v>46204</v>
      </c>
      <c r="J164" s="100">
        <f t="shared" si="75"/>
        <v>46235</v>
      </c>
      <c r="K164" s="100">
        <f t="shared" si="75"/>
        <v>46266</v>
      </c>
      <c r="L164" s="100">
        <f t="shared" si="75"/>
        <v>46296</v>
      </c>
      <c r="M164" s="100">
        <f t="shared" si="75"/>
        <v>46327</v>
      </c>
      <c r="N164" s="100">
        <f t="shared" si="75"/>
        <v>46357</v>
      </c>
      <c r="O164" s="100">
        <f t="shared" si="75"/>
        <v>46388</v>
      </c>
    </row>
    <row r="165" spans="1:15" hidden="1" x14ac:dyDescent="0.25">
      <c r="A165" s="751"/>
      <c r="B165" s="333" t="s">
        <v>18</v>
      </c>
      <c r="C165" s="13">
        <f>((C3*0.5)-C39)*C75*C132*C$106</f>
        <v>0</v>
      </c>
      <c r="D165" s="13">
        <f>((D3*0.5)+C21-D39)*D75*D132*D$106</f>
        <v>0</v>
      </c>
      <c r="E165" s="13">
        <f t="shared" ref="E165:O165" si="76">((E3*0.5)+D21-E39)*E75*E132*E$106</f>
        <v>0</v>
      </c>
      <c r="F165" s="13">
        <f t="shared" si="76"/>
        <v>0</v>
      </c>
      <c r="G165" s="13">
        <f t="shared" si="76"/>
        <v>0</v>
      </c>
      <c r="H165" s="13">
        <f t="shared" si="76"/>
        <v>0</v>
      </c>
      <c r="I165" s="13">
        <f t="shared" si="76"/>
        <v>0</v>
      </c>
      <c r="J165" s="13">
        <f t="shared" si="76"/>
        <v>0</v>
      </c>
      <c r="K165" s="13">
        <f t="shared" si="76"/>
        <v>0</v>
      </c>
      <c r="L165" s="13">
        <f t="shared" si="76"/>
        <v>0</v>
      </c>
      <c r="M165" s="13">
        <f t="shared" si="76"/>
        <v>0</v>
      </c>
      <c r="N165" s="13">
        <f t="shared" si="76"/>
        <v>0</v>
      </c>
      <c r="O165" s="13">
        <f t="shared" si="76"/>
        <v>0</v>
      </c>
    </row>
    <row r="166" spans="1:15" hidden="1" x14ac:dyDescent="0.25">
      <c r="A166" s="751"/>
      <c r="B166" s="157" t="s">
        <v>0</v>
      </c>
      <c r="C166" s="13">
        <f t="shared" ref="C166:C177" si="77">((C4*0.5)-C40)*C76*C133*C$106</f>
        <v>0</v>
      </c>
      <c r="D166" s="13">
        <f t="shared" ref="D166:O166" si="78">((D4*0.5)+C22-D40)*D76*D133*D$106</f>
        <v>0</v>
      </c>
      <c r="E166" s="13">
        <f t="shared" si="78"/>
        <v>0</v>
      </c>
      <c r="F166" s="13">
        <f t="shared" si="78"/>
        <v>0</v>
      </c>
      <c r="G166" s="13">
        <f t="shared" si="78"/>
        <v>0</v>
      </c>
      <c r="H166" s="13">
        <f t="shared" si="78"/>
        <v>0</v>
      </c>
      <c r="I166" s="13">
        <f t="shared" si="78"/>
        <v>0</v>
      </c>
      <c r="J166" s="13">
        <f t="shared" si="78"/>
        <v>0</v>
      </c>
      <c r="K166" s="13">
        <f t="shared" si="78"/>
        <v>0</v>
      </c>
      <c r="L166" s="13">
        <f t="shared" si="78"/>
        <v>0</v>
      </c>
      <c r="M166" s="13">
        <f t="shared" si="78"/>
        <v>0</v>
      </c>
      <c r="N166" s="13">
        <f t="shared" si="78"/>
        <v>0</v>
      </c>
      <c r="O166" s="13">
        <f t="shared" si="78"/>
        <v>0</v>
      </c>
    </row>
    <row r="167" spans="1:15" hidden="1" x14ac:dyDescent="0.25">
      <c r="A167" s="751"/>
      <c r="B167" s="157" t="s">
        <v>19</v>
      </c>
      <c r="C167" s="13">
        <f t="shared" si="77"/>
        <v>0</v>
      </c>
      <c r="D167" s="13">
        <f t="shared" ref="D167:O167" si="79">((D5*0.5)+C23-D41)*D77*D134*D$106</f>
        <v>0</v>
      </c>
      <c r="E167" s="13">
        <f t="shared" si="79"/>
        <v>0</v>
      </c>
      <c r="F167" s="13">
        <f t="shared" si="79"/>
        <v>0</v>
      </c>
      <c r="G167" s="13">
        <f t="shared" si="79"/>
        <v>0</v>
      </c>
      <c r="H167" s="13">
        <f t="shared" si="79"/>
        <v>0</v>
      </c>
      <c r="I167" s="13">
        <f t="shared" si="79"/>
        <v>0</v>
      </c>
      <c r="J167" s="13">
        <f t="shared" si="79"/>
        <v>0</v>
      </c>
      <c r="K167" s="13">
        <f t="shared" si="79"/>
        <v>0</v>
      </c>
      <c r="L167" s="13">
        <f t="shared" si="79"/>
        <v>0</v>
      </c>
      <c r="M167" s="13">
        <f t="shared" si="79"/>
        <v>0</v>
      </c>
      <c r="N167" s="13">
        <f t="shared" si="79"/>
        <v>0</v>
      </c>
      <c r="O167" s="13">
        <f t="shared" si="79"/>
        <v>0</v>
      </c>
    </row>
    <row r="168" spans="1:15" hidden="1" x14ac:dyDescent="0.25">
      <c r="A168" s="751"/>
      <c r="B168" s="157" t="s">
        <v>1</v>
      </c>
      <c r="C168" s="13">
        <f t="shared" si="77"/>
        <v>0</v>
      </c>
      <c r="D168" s="13">
        <f t="shared" ref="D168:O168" si="80">((D6*0.5)+C24-D42)*D78*D135*D$106</f>
        <v>0</v>
      </c>
      <c r="E168" s="13">
        <f t="shared" si="80"/>
        <v>25.452961610227231</v>
      </c>
      <c r="F168" s="13">
        <f t="shared" si="80"/>
        <v>181.0866394856302</v>
      </c>
      <c r="G168" s="13">
        <f t="shared" si="80"/>
        <v>596.49405868504732</v>
      </c>
      <c r="H168" s="13">
        <f t="shared" si="80"/>
        <v>2357.9029883861126</v>
      </c>
      <c r="I168" s="13">
        <f t="shared" si="80"/>
        <v>3128.6786533517388</v>
      </c>
      <c r="J168" s="13">
        <f t="shared" si="80"/>
        <v>2962.914137640731</v>
      </c>
      <c r="K168" s="13">
        <f t="shared" si="80"/>
        <v>1219.2596761052039</v>
      </c>
      <c r="L168" s="13">
        <f t="shared" si="80"/>
        <v>169.40828565527147</v>
      </c>
      <c r="M168" s="13">
        <f t="shared" si="80"/>
        <v>44.159412342399527</v>
      </c>
      <c r="N168" s="13">
        <f t="shared" si="80"/>
        <v>0.61885754003834226</v>
      </c>
      <c r="O168" s="13">
        <f t="shared" si="80"/>
        <v>6.6045620456210929E-2</v>
      </c>
    </row>
    <row r="169" spans="1:15" hidden="1" x14ac:dyDescent="0.25">
      <c r="A169" s="751"/>
      <c r="B169" s="157" t="s">
        <v>20</v>
      </c>
      <c r="C169" s="13">
        <f t="shared" si="77"/>
        <v>0</v>
      </c>
      <c r="D169" s="13">
        <f t="shared" ref="D169:O169" si="81">((D7*0.5)+C25-D43)*D79*D136*D$106</f>
        <v>0</v>
      </c>
      <c r="E169" s="13">
        <f t="shared" si="81"/>
        <v>0</v>
      </c>
      <c r="F169" s="13">
        <f t="shared" si="81"/>
        <v>0</v>
      </c>
      <c r="G169" s="13">
        <f t="shared" si="81"/>
        <v>0</v>
      </c>
      <c r="H169" s="13">
        <f t="shared" si="81"/>
        <v>0</v>
      </c>
      <c r="I169" s="13">
        <f t="shared" si="81"/>
        <v>0</v>
      </c>
      <c r="J169" s="13">
        <f t="shared" si="81"/>
        <v>0</v>
      </c>
      <c r="K169" s="13">
        <f t="shared" si="81"/>
        <v>0</v>
      </c>
      <c r="L169" s="13">
        <f t="shared" si="81"/>
        <v>0</v>
      </c>
      <c r="M169" s="13">
        <f t="shared" si="81"/>
        <v>0</v>
      </c>
      <c r="N169" s="13">
        <f t="shared" si="81"/>
        <v>0</v>
      </c>
      <c r="O169" s="13">
        <f t="shared" si="81"/>
        <v>0</v>
      </c>
    </row>
    <row r="170" spans="1:15" hidden="1" x14ac:dyDescent="0.25">
      <c r="A170" s="751"/>
      <c r="B170" s="56" t="s">
        <v>9</v>
      </c>
      <c r="C170" s="13">
        <f t="shared" si="77"/>
        <v>0</v>
      </c>
      <c r="D170" s="13">
        <f t="shared" ref="D170:O170" si="82">((D8*0.5)+C26-D44)*D80*D137*D$106</f>
        <v>0</v>
      </c>
      <c r="E170" s="13">
        <f t="shared" si="82"/>
        <v>0</v>
      </c>
      <c r="F170" s="13">
        <f t="shared" si="82"/>
        <v>0</v>
      </c>
      <c r="G170" s="13">
        <f t="shared" si="82"/>
        <v>0</v>
      </c>
      <c r="H170" s="13">
        <f t="shared" si="82"/>
        <v>0</v>
      </c>
      <c r="I170" s="13">
        <f t="shared" si="82"/>
        <v>0</v>
      </c>
      <c r="J170" s="13">
        <f t="shared" si="82"/>
        <v>0</v>
      </c>
      <c r="K170" s="13">
        <f t="shared" si="82"/>
        <v>0</v>
      </c>
      <c r="L170" s="13">
        <f t="shared" si="82"/>
        <v>0</v>
      </c>
      <c r="M170" s="13">
        <f t="shared" si="82"/>
        <v>0</v>
      </c>
      <c r="N170" s="13">
        <f t="shared" si="82"/>
        <v>0</v>
      </c>
      <c r="O170" s="13">
        <f t="shared" si="82"/>
        <v>0</v>
      </c>
    </row>
    <row r="171" spans="1:15" hidden="1" x14ac:dyDescent="0.25">
      <c r="A171" s="751"/>
      <c r="B171" s="56" t="s">
        <v>3</v>
      </c>
      <c r="C171" s="13">
        <f t="shared" si="77"/>
        <v>0</v>
      </c>
      <c r="D171" s="13">
        <f t="shared" ref="D171:O171" si="83">((D9*0.5)+C27-D45)*D81*D138*D$106</f>
        <v>0</v>
      </c>
      <c r="E171" s="13">
        <f t="shared" si="83"/>
        <v>0</v>
      </c>
      <c r="F171" s="13">
        <f t="shared" si="83"/>
        <v>0</v>
      </c>
      <c r="G171" s="13">
        <f t="shared" si="83"/>
        <v>0</v>
      </c>
      <c r="H171" s="13">
        <f t="shared" si="83"/>
        <v>17.38301980476578</v>
      </c>
      <c r="I171" s="13">
        <f t="shared" si="83"/>
        <v>45.226043425579682</v>
      </c>
      <c r="J171" s="13">
        <f t="shared" si="83"/>
        <v>42.941260141081905</v>
      </c>
      <c r="K171" s="13">
        <f t="shared" si="83"/>
        <v>18.873224463395232</v>
      </c>
      <c r="L171" s="13">
        <f t="shared" si="83"/>
        <v>9.6487026467212313</v>
      </c>
      <c r="M171" s="13">
        <f t="shared" si="83"/>
        <v>16.448836510459941</v>
      </c>
      <c r="N171" s="13">
        <f t="shared" si="83"/>
        <v>31.581266091087333</v>
      </c>
      <c r="O171" s="13">
        <f t="shared" si="83"/>
        <v>41.061594581922847</v>
      </c>
    </row>
    <row r="172" spans="1:15" ht="15.75" hidden="1" customHeight="1" x14ac:dyDescent="0.25">
      <c r="A172" s="751"/>
      <c r="B172" s="56" t="s">
        <v>4</v>
      </c>
      <c r="C172" s="13">
        <f t="shared" si="77"/>
        <v>0</v>
      </c>
      <c r="D172" s="13">
        <f t="shared" ref="D172:O172" si="84">((D10*0.5)+C28-D46)*D82*D139*D$106</f>
        <v>0</v>
      </c>
      <c r="E172" s="13">
        <f t="shared" si="84"/>
        <v>0</v>
      </c>
      <c r="F172" s="13">
        <f t="shared" si="84"/>
        <v>0</v>
      </c>
      <c r="G172" s="13">
        <f t="shared" si="84"/>
        <v>0</v>
      </c>
      <c r="H172" s="13">
        <f t="shared" si="84"/>
        <v>0</v>
      </c>
      <c r="I172" s="13">
        <f t="shared" si="84"/>
        <v>0</v>
      </c>
      <c r="J172" s="13">
        <f t="shared" si="84"/>
        <v>0</v>
      </c>
      <c r="K172" s="13">
        <f t="shared" si="84"/>
        <v>0</v>
      </c>
      <c r="L172" s="13">
        <f t="shared" si="84"/>
        <v>0</v>
      </c>
      <c r="M172" s="13">
        <f t="shared" si="84"/>
        <v>0</v>
      </c>
      <c r="N172" s="13">
        <f t="shared" si="84"/>
        <v>0</v>
      </c>
      <c r="O172" s="13">
        <f t="shared" si="84"/>
        <v>0</v>
      </c>
    </row>
    <row r="173" spans="1:15" hidden="1" x14ac:dyDescent="0.25">
      <c r="A173" s="751"/>
      <c r="B173" s="56" t="s">
        <v>5</v>
      </c>
      <c r="C173" s="13">
        <f t="shared" si="77"/>
        <v>0</v>
      </c>
      <c r="D173" s="13">
        <f t="shared" ref="D173:O173" si="85">((D11*0.5)+C29-D47)*D83*D140*D$106</f>
        <v>0</v>
      </c>
      <c r="E173" s="13">
        <f t="shared" si="85"/>
        <v>0</v>
      </c>
      <c r="F173" s="13">
        <f t="shared" si="85"/>
        <v>0</v>
      </c>
      <c r="G173" s="13">
        <f t="shared" si="85"/>
        <v>0</v>
      </c>
      <c r="H173" s="13">
        <f t="shared" si="85"/>
        <v>0</v>
      </c>
      <c r="I173" s="13">
        <f t="shared" si="85"/>
        <v>0</v>
      </c>
      <c r="J173" s="13">
        <f t="shared" si="85"/>
        <v>0</v>
      </c>
      <c r="K173" s="13">
        <f t="shared" si="85"/>
        <v>0</v>
      </c>
      <c r="L173" s="13">
        <f t="shared" si="85"/>
        <v>0</v>
      </c>
      <c r="M173" s="13">
        <f t="shared" si="85"/>
        <v>0</v>
      </c>
      <c r="N173" s="13">
        <f t="shared" si="85"/>
        <v>0</v>
      </c>
      <c r="O173" s="13">
        <f t="shared" si="85"/>
        <v>0</v>
      </c>
    </row>
    <row r="174" spans="1:15" hidden="1" x14ac:dyDescent="0.25">
      <c r="A174" s="751"/>
      <c r="B174" s="56" t="s">
        <v>21</v>
      </c>
      <c r="C174" s="13">
        <f t="shared" si="77"/>
        <v>0</v>
      </c>
      <c r="D174" s="13">
        <f t="shared" ref="D174:O174" si="86">((D12*0.5)+C30-D48)*D84*D141*D$106</f>
        <v>0</v>
      </c>
      <c r="E174" s="13">
        <f t="shared" si="86"/>
        <v>0</v>
      </c>
      <c r="F174" s="13">
        <f t="shared" si="86"/>
        <v>0</v>
      </c>
      <c r="G174" s="13">
        <f t="shared" si="86"/>
        <v>0</v>
      </c>
      <c r="H174" s="13">
        <f t="shared" si="86"/>
        <v>0</v>
      </c>
      <c r="I174" s="13">
        <f t="shared" si="86"/>
        <v>0</v>
      </c>
      <c r="J174" s="13">
        <f t="shared" si="86"/>
        <v>0</v>
      </c>
      <c r="K174" s="13">
        <f t="shared" si="86"/>
        <v>0</v>
      </c>
      <c r="L174" s="13">
        <f t="shared" si="86"/>
        <v>0</v>
      </c>
      <c r="M174" s="13">
        <f t="shared" si="86"/>
        <v>0</v>
      </c>
      <c r="N174" s="13">
        <f t="shared" si="86"/>
        <v>0</v>
      </c>
      <c r="O174" s="13">
        <f t="shared" si="86"/>
        <v>0</v>
      </c>
    </row>
    <row r="175" spans="1:15" hidden="1" x14ac:dyDescent="0.25">
      <c r="A175" s="751"/>
      <c r="B175" s="56" t="s">
        <v>22</v>
      </c>
      <c r="C175" s="13">
        <f t="shared" si="77"/>
        <v>0</v>
      </c>
      <c r="D175" s="13">
        <f t="shared" ref="D175:O175" si="87">((D13*0.5)+C31-D49)*D85*D142*D$106</f>
        <v>0</v>
      </c>
      <c r="E175" s="13">
        <f t="shared" si="87"/>
        <v>0</v>
      </c>
      <c r="F175" s="13">
        <f t="shared" si="87"/>
        <v>0</v>
      </c>
      <c r="G175" s="13">
        <f t="shared" si="87"/>
        <v>0</v>
      </c>
      <c r="H175" s="13">
        <f t="shared" si="87"/>
        <v>0</v>
      </c>
      <c r="I175" s="13">
        <f t="shared" si="87"/>
        <v>0</v>
      </c>
      <c r="J175" s="13">
        <f t="shared" si="87"/>
        <v>0</v>
      </c>
      <c r="K175" s="13">
        <f t="shared" si="87"/>
        <v>0</v>
      </c>
      <c r="L175" s="13">
        <f t="shared" si="87"/>
        <v>0</v>
      </c>
      <c r="M175" s="13">
        <f t="shared" si="87"/>
        <v>0</v>
      </c>
      <c r="N175" s="13">
        <f t="shared" si="87"/>
        <v>0</v>
      </c>
      <c r="O175" s="13">
        <f t="shared" si="87"/>
        <v>0</v>
      </c>
    </row>
    <row r="176" spans="1:15" ht="15.75" hidden="1" customHeight="1" x14ac:dyDescent="0.25">
      <c r="A176" s="751"/>
      <c r="B176" s="56" t="s">
        <v>7</v>
      </c>
      <c r="C176" s="13">
        <f t="shared" si="77"/>
        <v>0</v>
      </c>
      <c r="D176" s="13">
        <f t="shared" ref="D176:O176" si="88">((D14*0.5)+C32-D50)*D86*D143*D$106</f>
        <v>0</v>
      </c>
      <c r="E176" s="13">
        <f t="shared" si="88"/>
        <v>0</v>
      </c>
      <c r="F176" s="13">
        <f t="shared" si="88"/>
        <v>0</v>
      </c>
      <c r="G176" s="13">
        <f t="shared" si="88"/>
        <v>0</v>
      </c>
      <c r="H176" s="13">
        <f t="shared" si="88"/>
        <v>0</v>
      </c>
      <c r="I176" s="13">
        <f t="shared" si="88"/>
        <v>0</v>
      </c>
      <c r="J176" s="13">
        <f t="shared" si="88"/>
        <v>0</v>
      </c>
      <c r="K176" s="13">
        <f t="shared" si="88"/>
        <v>0</v>
      </c>
      <c r="L176" s="13">
        <f t="shared" si="88"/>
        <v>0</v>
      </c>
      <c r="M176" s="13">
        <f t="shared" si="88"/>
        <v>0</v>
      </c>
      <c r="N176" s="13">
        <f t="shared" si="88"/>
        <v>0</v>
      </c>
      <c r="O176" s="13">
        <f t="shared" si="88"/>
        <v>0</v>
      </c>
    </row>
    <row r="177" spans="1:15" ht="15.75" hidden="1" customHeight="1" x14ac:dyDescent="0.25">
      <c r="A177" s="751"/>
      <c r="B177" s="56" t="s">
        <v>8</v>
      </c>
      <c r="C177" s="13">
        <f t="shared" si="77"/>
        <v>0</v>
      </c>
      <c r="D177" s="13">
        <f t="shared" ref="D177:O177" si="89">((D15*0.5)+C33-D51)*D87*D144*D$106</f>
        <v>0</v>
      </c>
      <c r="E177" s="13">
        <f t="shared" si="89"/>
        <v>0</v>
      </c>
      <c r="F177" s="13">
        <f t="shared" si="89"/>
        <v>0</v>
      </c>
      <c r="G177" s="13">
        <f t="shared" si="89"/>
        <v>0</v>
      </c>
      <c r="H177" s="13">
        <f t="shared" si="89"/>
        <v>0</v>
      </c>
      <c r="I177" s="13">
        <f t="shared" si="89"/>
        <v>0</v>
      </c>
      <c r="J177" s="13">
        <f t="shared" si="89"/>
        <v>0</v>
      </c>
      <c r="K177" s="13">
        <f t="shared" si="89"/>
        <v>0</v>
      </c>
      <c r="L177" s="13">
        <f t="shared" si="89"/>
        <v>0</v>
      </c>
      <c r="M177" s="13">
        <f t="shared" si="89"/>
        <v>0</v>
      </c>
      <c r="N177" s="13">
        <f t="shared" si="89"/>
        <v>0</v>
      </c>
      <c r="O177" s="13">
        <f t="shared" si="89"/>
        <v>0</v>
      </c>
    </row>
    <row r="178" spans="1:15" ht="15.75" hidden="1" customHeight="1" x14ac:dyDescent="0.25">
      <c r="A178" s="751"/>
      <c r="B178" s="8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5.75" hidden="1" customHeight="1" x14ac:dyDescent="0.25">
      <c r="A179" s="751"/>
      <c r="B179" s="156" t="s">
        <v>24</v>
      </c>
      <c r="C179" s="13">
        <f>SUM(C165:C178)</f>
        <v>0</v>
      </c>
      <c r="D179" s="13">
        <f>SUM(D165:D178)</f>
        <v>0</v>
      </c>
      <c r="E179" s="13">
        <f t="shared" ref="E179:O179" si="90">SUM(E165:E178)</f>
        <v>25.452961610227231</v>
      </c>
      <c r="F179" s="13">
        <f t="shared" si="90"/>
        <v>181.0866394856302</v>
      </c>
      <c r="G179" s="13">
        <f t="shared" si="90"/>
        <v>596.49405868504732</v>
      </c>
      <c r="H179" s="13">
        <f t="shared" si="90"/>
        <v>2375.2860081908784</v>
      </c>
      <c r="I179" s="13">
        <f t="shared" si="90"/>
        <v>3173.9046967773183</v>
      </c>
      <c r="J179" s="13">
        <f t="shared" si="90"/>
        <v>3005.8553977818128</v>
      </c>
      <c r="K179" s="13">
        <f t="shared" si="90"/>
        <v>1238.1329005685991</v>
      </c>
      <c r="L179" s="13">
        <f t="shared" si="90"/>
        <v>179.0569883019927</v>
      </c>
      <c r="M179" s="13">
        <f t="shared" si="90"/>
        <v>60.608248852859468</v>
      </c>
      <c r="N179" s="13">
        <f t="shared" si="90"/>
        <v>32.200123631125678</v>
      </c>
      <c r="O179" s="13">
        <f t="shared" si="90"/>
        <v>41.127640202379055</v>
      </c>
    </row>
    <row r="180" spans="1:15" ht="16.5" hidden="1" customHeight="1" thickBot="1" x14ac:dyDescent="0.3">
      <c r="A180" s="752"/>
      <c r="B180" s="92" t="s">
        <v>25</v>
      </c>
      <c r="C180" s="14">
        <f>C179</f>
        <v>0</v>
      </c>
      <c r="D180" s="14">
        <f>C180+D179</f>
        <v>0</v>
      </c>
      <c r="E180" s="14">
        <f t="shared" ref="E180:O180" si="91">D180+E179</f>
        <v>25.452961610227231</v>
      </c>
      <c r="F180" s="14">
        <f t="shared" si="91"/>
        <v>206.53960109585742</v>
      </c>
      <c r="G180" s="14">
        <f t="shared" si="91"/>
        <v>803.03365978090471</v>
      </c>
      <c r="H180" s="14">
        <f t="shared" si="91"/>
        <v>3178.319667971783</v>
      </c>
      <c r="I180" s="14">
        <f t="shared" si="91"/>
        <v>6352.2243647491014</v>
      </c>
      <c r="J180" s="14">
        <f t="shared" si="91"/>
        <v>9358.0797625309133</v>
      </c>
      <c r="K180" s="14">
        <f t="shared" si="91"/>
        <v>10596.212663099512</v>
      </c>
      <c r="L180" s="14">
        <f t="shared" si="91"/>
        <v>10775.269651401504</v>
      </c>
      <c r="M180" s="14">
        <f t="shared" si="91"/>
        <v>10835.877900254363</v>
      </c>
      <c r="N180" s="14">
        <f t="shared" si="91"/>
        <v>10868.07802388549</v>
      </c>
      <c r="O180" s="14">
        <f t="shared" si="91"/>
        <v>10909.205664087869</v>
      </c>
    </row>
    <row r="181" spans="1:15" hidden="1" x14ac:dyDescent="0.25">
      <c r="A181" s="66"/>
      <c r="B181" s="66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</row>
    <row r="182" spans="1:15" ht="15.75" hidden="1" thickBot="1" x14ac:dyDescent="0.3">
      <c r="A182" s="66"/>
      <c r="B182" s="66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</row>
    <row r="183" spans="1:15" ht="16.5" hidden="1" thickBot="1" x14ac:dyDescent="0.3">
      <c r="A183" s="750" t="s">
        <v>115</v>
      </c>
      <c r="B183" s="336" t="s">
        <v>131</v>
      </c>
      <c r="C183" s="100">
        <f>C$2</f>
        <v>46023</v>
      </c>
      <c r="D183" s="100">
        <f t="shared" ref="D183:O183" si="92">D$2</f>
        <v>46054</v>
      </c>
      <c r="E183" s="100">
        <f t="shared" si="92"/>
        <v>46082</v>
      </c>
      <c r="F183" s="100">
        <f t="shared" si="92"/>
        <v>46113</v>
      </c>
      <c r="G183" s="100">
        <f t="shared" si="92"/>
        <v>46143</v>
      </c>
      <c r="H183" s="100">
        <f t="shared" si="92"/>
        <v>46174</v>
      </c>
      <c r="I183" s="100">
        <f t="shared" si="92"/>
        <v>46204</v>
      </c>
      <c r="J183" s="100">
        <f t="shared" si="92"/>
        <v>46235</v>
      </c>
      <c r="K183" s="100">
        <f t="shared" si="92"/>
        <v>46266</v>
      </c>
      <c r="L183" s="100">
        <f t="shared" si="92"/>
        <v>46296</v>
      </c>
      <c r="M183" s="100">
        <f t="shared" si="92"/>
        <v>46327</v>
      </c>
      <c r="N183" s="100">
        <f t="shared" si="92"/>
        <v>46357</v>
      </c>
      <c r="O183" s="100">
        <f t="shared" si="92"/>
        <v>46388</v>
      </c>
    </row>
    <row r="184" spans="1:15" hidden="1" x14ac:dyDescent="0.25">
      <c r="A184" s="751"/>
      <c r="B184" s="333" t="s">
        <v>18</v>
      </c>
      <c r="C184" s="13">
        <f>((C3*0.5)-C39)*C75*C149*C$106</f>
        <v>0</v>
      </c>
      <c r="D184" s="13">
        <f>((D3*0.5)+C21-D39)*D75*D149*D$106</f>
        <v>0</v>
      </c>
      <c r="E184" s="13">
        <f t="shared" ref="E184:O184" si="93">((E3*0.5)+D21-E39)*E75*E149*E$106</f>
        <v>0</v>
      </c>
      <c r="F184" s="13">
        <f t="shared" si="93"/>
        <v>0</v>
      </c>
      <c r="G184" s="13">
        <f t="shared" si="93"/>
        <v>0</v>
      </c>
      <c r="H184" s="13">
        <f t="shared" si="93"/>
        <v>0</v>
      </c>
      <c r="I184" s="13">
        <f t="shared" si="93"/>
        <v>0</v>
      </c>
      <c r="J184" s="13">
        <f t="shared" si="93"/>
        <v>0</v>
      </c>
      <c r="K184" s="13">
        <f t="shared" si="93"/>
        <v>0</v>
      </c>
      <c r="L184" s="13">
        <f t="shared" si="93"/>
        <v>0</v>
      </c>
      <c r="M184" s="13">
        <f t="shared" si="93"/>
        <v>0</v>
      </c>
      <c r="N184" s="13">
        <f t="shared" si="93"/>
        <v>0</v>
      </c>
      <c r="O184" s="13">
        <f t="shared" si="93"/>
        <v>0</v>
      </c>
    </row>
    <row r="185" spans="1:15" hidden="1" x14ac:dyDescent="0.25">
      <c r="A185" s="751"/>
      <c r="B185" s="157" t="s">
        <v>0</v>
      </c>
      <c r="C185" s="13">
        <f t="shared" ref="C185:C196" si="94">((C4*0.5)-C40)*C76*C150*C$106</f>
        <v>0</v>
      </c>
      <c r="D185" s="13">
        <f t="shared" ref="D185:O185" si="95">((D4*0.5)+C22-D40)*D76*D150*D$106</f>
        <v>0</v>
      </c>
      <c r="E185" s="13">
        <f t="shared" si="95"/>
        <v>0</v>
      </c>
      <c r="F185" s="13">
        <f t="shared" si="95"/>
        <v>0</v>
      </c>
      <c r="G185" s="13">
        <f t="shared" si="95"/>
        <v>0</v>
      </c>
      <c r="H185" s="13">
        <f t="shared" si="95"/>
        <v>0</v>
      </c>
      <c r="I185" s="13">
        <f t="shared" si="95"/>
        <v>0</v>
      </c>
      <c r="J185" s="13">
        <f t="shared" si="95"/>
        <v>0</v>
      </c>
      <c r="K185" s="13">
        <f t="shared" si="95"/>
        <v>0</v>
      </c>
      <c r="L185" s="13">
        <f t="shared" si="95"/>
        <v>0</v>
      </c>
      <c r="M185" s="13">
        <f t="shared" si="95"/>
        <v>0</v>
      </c>
      <c r="N185" s="13">
        <f t="shared" si="95"/>
        <v>0</v>
      </c>
      <c r="O185" s="13">
        <f t="shared" si="95"/>
        <v>0</v>
      </c>
    </row>
    <row r="186" spans="1:15" hidden="1" x14ac:dyDescent="0.25">
      <c r="A186" s="751"/>
      <c r="B186" s="157" t="s">
        <v>19</v>
      </c>
      <c r="C186" s="13">
        <f t="shared" si="94"/>
        <v>0</v>
      </c>
      <c r="D186" s="13">
        <f t="shared" ref="D186:O186" si="96">((D5*0.5)+C23-D41)*D77*D151*D$106</f>
        <v>0</v>
      </c>
      <c r="E186" s="13">
        <f t="shared" si="96"/>
        <v>0</v>
      </c>
      <c r="F186" s="13">
        <f t="shared" si="96"/>
        <v>0</v>
      </c>
      <c r="G186" s="13">
        <f t="shared" si="96"/>
        <v>0</v>
      </c>
      <c r="H186" s="13">
        <f t="shared" si="96"/>
        <v>0</v>
      </c>
      <c r="I186" s="13">
        <f t="shared" si="96"/>
        <v>0</v>
      </c>
      <c r="J186" s="13">
        <f t="shared" si="96"/>
        <v>0</v>
      </c>
      <c r="K186" s="13">
        <f t="shared" si="96"/>
        <v>0</v>
      </c>
      <c r="L186" s="13">
        <f t="shared" si="96"/>
        <v>0</v>
      </c>
      <c r="M186" s="13">
        <f t="shared" si="96"/>
        <v>0</v>
      </c>
      <c r="N186" s="13">
        <f t="shared" si="96"/>
        <v>0</v>
      </c>
      <c r="O186" s="13">
        <f t="shared" si="96"/>
        <v>0</v>
      </c>
    </row>
    <row r="187" spans="1:15" hidden="1" x14ac:dyDescent="0.25">
      <c r="A187" s="751"/>
      <c r="B187" s="157" t="s">
        <v>1</v>
      </c>
      <c r="C187" s="13">
        <f t="shared" si="94"/>
        <v>0</v>
      </c>
      <c r="D187" s="13">
        <f t="shared" ref="D187:O187" si="97">((D6*0.5)+C24-D42)*D78*D152*D$106</f>
        <v>0</v>
      </c>
      <c r="E187" s="13">
        <f t="shared" si="97"/>
        <v>0</v>
      </c>
      <c r="F187" s="13">
        <f t="shared" si="97"/>
        <v>70.507546341289824</v>
      </c>
      <c r="G187" s="13">
        <f t="shared" si="97"/>
        <v>645.52103264128152</v>
      </c>
      <c r="H187" s="13">
        <f t="shared" si="97"/>
        <v>4060.8387520558035</v>
      </c>
      <c r="I187" s="13">
        <f t="shared" si="97"/>
        <v>3949.6037542593153</v>
      </c>
      <c r="J187" s="13">
        <f t="shared" si="97"/>
        <v>4304.68904295017</v>
      </c>
      <c r="K187" s="13">
        <f t="shared" si="97"/>
        <v>2176.1627189506994</v>
      </c>
      <c r="L187" s="13">
        <f t="shared" si="97"/>
        <v>73.208097935561455</v>
      </c>
      <c r="M187" s="13">
        <f t="shared" si="97"/>
        <v>0</v>
      </c>
      <c r="N187" s="13">
        <f t="shared" si="97"/>
        <v>0</v>
      </c>
      <c r="O187" s="13">
        <f t="shared" si="97"/>
        <v>0</v>
      </c>
    </row>
    <row r="188" spans="1:15" hidden="1" x14ac:dyDescent="0.25">
      <c r="A188" s="751"/>
      <c r="B188" s="157" t="s">
        <v>20</v>
      </c>
      <c r="C188" s="13">
        <f t="shared" si="94"/>
        <v>0</v>
      </c>
      <c r="D188" s="13">
        <f t="shared" ref="D188:O188" si="98">((D7*0.5)+C25-D43)*D79*D153*D$106</f>
        <v>0</v>
      </c>
      <c r="E188" s="13">
        <f t="shared" si="98"/>
        <v>0</v>
      </c>
      <c r="F188" s="13">
        <f t="shared" si="98"/>
        <v>0</v>
      </c>
      <c r="G188" s="13">
        <f t="shared" si="98"/>
        <v>0</v>
      </c>
      <c r="H188" s="13">
        <f t="shared" si="98"/>
        <v>0</v>
      </c>
      <c r="I188" s="13">
        <f t="shared" si="98"/>
        <v>0</v>
      </c>
      <c r="J188" s="13">
        <f t="shared" si="98"/>
        <v>0</v>
      </c>
      <c r="K188" s="13">
        <f t="shared" si="98"/>
        <v>0</v>
      </c>
      <c r="L188" s="13">
        <f t="shared" si="98"/>
        <v>0</v>
      </c>
      <c r="M188" s="13">
        <f t="shared" si="98"/>
        <v>0</v>
      </c>
      <c r="N188" s="13">
        <f t="shared" si="98"/>
        <v>0</v>
      </c>
      <c r="O188" s="13">
        <f t="shared" si="98"/>
        <v>0</v>
      </c>
    </row>
    <row r="189" spans="1:15" hidden="1" x14ac:dyDescent="0.25">
      <c r="A189" s="751"/>
      <c r="B189" s="56" t="s">
        <v>9</v>
      </c>
      <c r="C189" s="13">
        <f t="shared" si="94"/>
        <v>0</v>
      </c>
      <c r="D189" s="13">
        <f t="shared" ref="D189:O189" si="99">((D8*0.5)+C26-D44)*D80*D154*D$106</f>
        <v>0</v>
      </c>
      <c r="E189" s="13">
        <f t="shared" si="99"/>
        <v>0</v>
      </c>
      <c r="F189" s="13">
        <f t="shared" si="99"/>
        <v>0</v>
      </c>
      <c r="G189" s="13">
        <f t="shared" si="99"/>
        <v>0</v>
      </c>
      <c r="H189" s="13">
        <f t="shared" si="99"/>
        <v>0</v>
      </c>
      <c r="I189" s="13">
        <f t="shared" si="99"/>
        <v>0</v>
      </c>
      <c r="J189" s="13">
        <f t="shared" si="99"/>
        <v>0</v>
      </c>
      <c r="K189" s="13">
        <f t="shared" si="99"/>
        <v>0</v>
      </c>
      <c r="L189" s="13">
        <f t="shared" si="99"/>
        <v>0</v>
      </c>
      <c r="M189" s="13">
        <f t="shared" si="99"/>
        <v>0</v>
      </c>
      <c r="N189" s="13">
        <f t="shared" si="99"/>
        <v>0</v>
      </c>
      <c r="O189" s="13">
        <f t="shared" si="99"/>
        <v>0</v>
      </c>
    </row>
    <row r="190" spans="1:15" hidden="1" x14ac:dyDescent="0.25">
      <c r="A190" s="751"/>
      <c r="B190" s="56" t="s">
        <v>3</v>
      </c>
      <c r="C190" s="13">
        <f t="shared" si="94"/>
        <v>0</v>
      </c>
      <c r="D190" s="13">
        <f t="shared" ref="D190:O190" si="100">((D9*0.5)+C27-D45)*D81*D155*D$106</f>
        <v>0</v>
      </c>
      <c r="E190" s="13">
        <f t="shared" si="100"/>
        <v>0</v>
      </c>
      <c r="F190" s="13">
        <f t="shared" si="100"/>
        <v>0</v>
      </c>
      <c r="G190" s="13">
        <f t="shared" si="100"/>
        <v>0</v>
      </c>
      <c r="H190" s="13">
        <f t="shared" si="100"/>
        <v>29.338894585838474</v>
      </c>
      <c r="I190" s="13">
        <f t="shared" si="100"/>
        <v>56.484296721024307</v>
      </c>
      <c r="J190" s="13">
        <f t="shared" si="100"/>
        <v>61.565348752498757</v>
      </c>
      <c r="K190" s="13">
        <f t="shared" si="100"/>
        <v>30.874051178282961</v>
      </c>
      <c r="L190" s="13">
        <f t="shared" si="100"/>
        <v>4.2274669580899573</v>
      </c>
      <c r="M190" s="13">
        <f t="shared" si="100"/>
        <v>8.7308461474025023</v>
      </c>
      <c r="N190" s="13">
        <f t="shared" si="100"/>
        <v>6.905407469372272</v>
      </c>
      <c r="O190" s="13">
        <f t="shared" si="100"/>
        <v>14.91946458391171</v>
      </c>
    </row>
    <row r="191" spans="1:15" ht="15.75" hidden="1" customHeight="1" x14ac:dyDescent="0.25">
      <c r="A191" s="751"/>
      <c r="B191" s="56" t="s">
        <v>4</v>
      </c>
      <c r="C191" s="13">
        <f t="shared" si="94"/>
        <v>0</v>
      </c>
      <c r="D191" s="13">
        <f t="shared" ref="D191:O191" si="101">((D10*0.5)+C28-D46)*D82*D156*D$106</f>
        <v>0</v>
      </c>
      <c r="E191" s="13">
        <f t="shared" si="101"/>
        <v>0</v>
      </c>
      <c r="F191" s="13">
        <f t="shared" si="101"/>
        <v>0</v>
      </c>
      <c r="G191" s="13">
        <f t="shared" si="101"/>
        <v>0</v>
      </c>
      <c r="H191" s="13">
        <f t="shared" si="101"/>
        <v>0</v>
      </c>
      <c r="I191" s="13">
        <f t="shared" si="101"/>
        <v>0</v>
      </c>
      <c r="J191" s="13">
        <f t="shared" si="101"/>
        <v>0</v>
      </c>
      <c r="K191" s="13">
        <f t="shared" si="101"/>
        <v>0</v>
      </c>
      <c r="L191" s="13">
        <f t="shared" si="101"/>
        <v>0</v>
      </c>
      <c r="M191" s="13">
        <f t="shared" si="101"/>
        <v>0</v>
      </c>
      <c r="N191" s="13">
        <f t="shared" si="101"/>
        <v>0</v>
      </c>
      <c r="O191" s="13">
        <f t="shared" si="101"/>
        <v>0</v>
      </c>
    </row>
    <row r="192" spans="1:15" hidden="1" x14ac:dyDescent="0.25">
      <c r="A192" s="751"/>
      <c r="B192" s="56" t="s">
        <v>5</v>
      </c>
      <c r="C192" s="13">
        <f t="shared" si="94"/>
        <v>0</v>
      </c>
      <c r="D192" s="13">
        <f t="shared" ref="D192:O192" si="102">((D11*0.5)+C29-D47)*D83*D157*D$106</f>
        <v>0</v>
      </c>
      <c r="E192" s="13">
        <f t="shared" si="102"/>
        <v>0</v>
      </c>
      <c r="F192" s="13">
        <f t="shared" si="102"/>
        <v>0</v>
      </c>
      <c r="G192" s="13">
        <f t="shared" si="102"/>
        <v>0</v>
      </c>
      <c r="H192" s="13">
        <f t="shared" si="102"/>
        <v>0</v>
      </c>
      <c r="I192" s="13">
        <f t="shared" si="102"/>
        <v>0</v>
      </c>
      <c r="J192" s="13">
        <f t="shared" si="102"/>
        <v>0</v>
      </c>
      <c r="K192" s="13">
        <f t="shared" si="102"/>
        <v>0</v>
      </c>
      <c r="L192" s="13">
        <f t="shared" si="102"/>
        <v>0</v>
      </c>
      <c r="M192" s="13">
        <f t="shared" si="102"/>
        <v>0</v>
      </c>
      <c r="N192" s="13">
        <f t="shared" si="102"/>
        <v>0</v>
      </c>
      <c r="O192" s="13">
        <f t="shared" si="102"/>
        <v>0</v>
      </c>
    </row>
    <row r="193" spans="1:15" hidden="1" x14ac:dyDescent="0.25">
      <c r="A193" s="751"/>
      <c r="B193" s="56" t="s">
        <v>21</v>
      </c>
      <c r="C193" s="13">
        <f t="shared" si="94"/>
        <v>0</v>
      </c>
      <c r="D193" s="13">
        <f t="shared" ref="D193:O193" si="103">((D12*0.5)+C30-D48)*D84*D158*D$106</f>
        <v>0</v>
      </c>
      <c r="E193" s="13">
        <f t="shared" si="103"/>
        <v>0</v>
      </c>
      <c r="F193" s="13">
        <f t="shared" si="103"/>
        <v>0</v>
      </c>
      <c r="G193" s="13">
        <f t="shared" si="103"/>
        <v>0</v>
      </c>
      <c r="H193" s="13">
        <f t="shared" si="103"/>
        <v>0</v>
      </c>
      <c r="I193" s="13">
        <f t="shared" si="103"/>
        <v>0</v>
      </c>
      <c r="J193" s="13">
        <f t="shared" si="103"/>
        <v>0</v>
      </c>
      <c r="K193" s="13">
        <f t="shared" si="103"/>
        <v>0</v>
      </c>
      <c r="L193" s="13">
        <f t="shared" si="103"/>
        <v>0</v>
      </c>
      <c r="M193" s="13">
        <f t="shared" si="103"/>
        <v>0</v>
      </c>
      <c r="N193" s="13">
        <f t="shared" si="103"/>
        <v>0</v>
      </c>
      <c r="O193" s="13">
        <f t="shared" si="103"/>
        <v>0</v>
      </c>
    </row>
    <row r="194" spans="1:15" hidden="1" x14ac:dyDescent="0.25">
      <c r="A194" s="751"/>
      <c r="B194" s="56" t="s">
        <v>22</v>
      </c>
      <c r="C194" s="13">
        <f t="shared" si="94"/>
        <v>0</v>
      </c>
      <c r="D194" s="13">
        <f t="shared" ref="D194:O194" si="104">((D13*0.5)+C31-D49)*D85*D159*D$106</f>
        <v>0</v>
      </c>
      <c r="E194" s="13">
        <f t="shared" si="104"/>
        <v>0</v>
      </c>
      <c r="F194" s="13">
        <f t="shared" si="104"/>
        <v>0</v>
      </c>
      <c r="G194" s="13">
        <f t="shared" si="104"/>
        <v>0</v>
      </c>
      <c r="H194" s="13">
        <f t="shared" si="104"/>
        <v>0</v>
      </c>
      <c r="I194" s="13">
        <f t="shared" si="104"/>
        <v>0</v>
      </c>
      <c r="J194" s="13">
        <f t="shared" si="104"/>
        <v>0</v>
      </c>
      <c r="K194" s="13">
        <f t="shared" si="104"/>
        <v>0</v>
      </c>
      <c r="L194" s="13">
        <f t="shared" si="104"/>
        <v>0</v>
      </c>
      <c r="M194" s="13">
        <f t="shared" si="104"/>
        <v>0</v>
      </c>
      <c r="N194" s="13">
        <f t="shared" si="104"/>
        <v>0</v>
      </c>
      <c r="O194" s="13">
        <f t="shared" si="104"/>
        <v>0</v>
      </c>
    </row>
    <row r="195" spans="1:15" ht="15.75" hidden="1" customHeight="1" x14ac:dyDescent="0.25">
      <c r="A195" s="751"/>
      <c r="B195" s="56" t="s">
        <v>7</v>
      </c>
      <c r="C195" s="13">
        <f t="shared" si="94"/>
        <v>0</v>
      </c>
      <c r="D195" s="13">
        <f t="shared" ref="D195:O195" si="105">((D14*0.5)+C32-D50)*D86*D160*D$106</f>
        <v>0</v>
      </c>
      <c r="E195" s="13">
        <f t="shared" si="105"/>
        <v>0</v>
      </c>
      <c r="F195" s="13">
        <f t="shared" si="105"/>
        <v>0</v>
      </c>
      <c r="G195" s="13">
        <f t="shared" si="105"/>
        <v>0</v>
      </c>
      <c r="H195" s="13">
        <f t="shared" si="105"/>
        <v>0</v>
      </c>
      <c r="I195" s="13">
        <f t="shared" si="105"/>
        <v>0</v>
      </c>
      <c r="J195" s="13">
        <f t="shared" si="105"/>
        <v>0</v>
      </c>
      <c r="K195" s="13">
        <f t="shared" si="105"/>
        <v>0</v>
      </c>
      <c r="L195" s="13">
        <f t="shared" si="105"/>
        <v>0</v>
      </c>
      <c r="M195" s="13">
        <f t="shared" si="105"/>
        <v>0</v>
      </c>
      <c r="N195" s="13">
        <f t="shared" si="105"/>
        <v>0</v>
      </c>
      <c r="O195" s="13">
        <f t="shared" si="105"/>
        <v>0</v>
      </c>
    </row>
    <row r="196" spans="1:15" ht="15.75" hidden="1" customHeight="1" x14ac:dyDescent="0.25">
      <c r="A196" s="751"/>
      <c r="B196" s="56" t="s">
        <v>8</v>
      </c>
      <c r="C196" s="13">
        <f t="shared" si="94"/>
        <v>0</v>
      </c>
      <c r="D196" s="13">
        <f t="shared" ref="D196:O196" si="106">((D15*0.5)+C33-D51)*D87*D161*D$106</f>
        <v>0</v>
      </c>
      <c r="E196" s="13">
        <f t="shared" si="106"/>
        <v>0</v>
      </c>
      <c r="F196" s="13">
        <f t="shared" si="106"/>
        <v>0</v>
      </c>
      <c r="G196" s="13">
        <f t="shared" si="106"/>
        <v>0</v>
      </c>
      <c r="H196" s="13">
        <f t="shared" si="106"/>
        <v>0</v>
      </c>
      <c r="I196" s="13">
        <f t="shared" si="106"/>
        <v>0</v>
      </c>
      <c r="J196" s="13">
        <f t="shared" si="106"/>
        <v>0</v>
      </c>
      <c r="K196" s="13">
        <f t="shared" si="106"/>
        <v>0</v>
      </c>
      <c r="L196" s="13">
        <f t="shared" si="106"/>
        <v>0</v>
      </c>
      <c r="M196" s="13">
        <f t="shared" si="106"/>
        <v>0</v>
      </c>
      <c r="N196" s="13">
        <f t="shared" si="106"/>
        <v>0</v>
      </c>
      <c r="O196" s="13">
        <f t="shared" si="106"/>
        <v>0</v>
      </c>
    </row>
    <row r="197" spans="1:15" ht="15.75" hidden="1" customHeight="1" x14ac:dyDescent="0.25">
      <c r="A197" s="751"/>
      <c r="B197" s="8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5.75" hidden="1" customHeight="1" x14ac:dyDescent="0.25">
      <c r="A198" s="751"/>
      <c r="B198" s="156" t="s">
        <v>24</v>
      </c>
      <c r="C198" s="13">
        <f>SUM(C184:C197)</f>
        <v>0</v>
      </c>
      <c r="D198" s="13">
        <f>SUM(D184:D197)</f>
        <v>0</v>
      </c>
      <c r="E198" s="13">
        <f t="shared" ref="E198:O198" si="107">SUM(E184:E197)</f>
        <v>0</v>
      </c>
      <c r="F198" s="13">
        <f t="shared" si="107"/>
        <v>70.507546341289824</v>
      </c>
      <c r="G198" s="13">
        <f t="shared" si="107"/>
        <v>645.52103264128152</v>
      </c>
      <c r="H198" s="13">
        <f t="shared" si="107"/>
        <v>4090.1776466416418</v>
      </c>
      <c r="I198" s="13">
        <f t="shared" si="107"/>
        <v>4006.0880509803396</v>
      </c>
      <c r="J198" s="13">
        <f t="shared" si="107"/>
        <v>4366.2543917026687</v>
      </c>
      <c r="K198" s="13">
        <f t="shared" si="107"/>
        <v>2207.0367701289824</v>
      </c>
      <c r="L198" s="13">
        <f t="shared" si="107"/>
        <v>77.435564893651417</v>
      </c>
      <c r="M198" s="13">
        <f t="shared" si="107"/>
        <v>8.7308461474025023</v>
      </c>
      <c r="N198" s="13">
        <f t="shared" si="107"/>
        <v>6.905407469372272</v>
      </c>
      <c r="O198" s="13">
        <f t="shared" si="107"/>
        <v>14.91946458391171</v>
      </c>
    </row>
    <row r="199" spans="1:15" ht="16.5" hidden="1" customHeight="1" thickBot="1" x14ac:dyDescent="0.3">
      <c r="A199" s="752"/>
      <c r="B199" s="92" t="s">
        <v>25</v>
      </c>
      <c r="C199" s="14">
        <f>C198</f>
        <v>0</v>
      </c>
      <c r="D199" s="14">
        <f>C199+D198</f>
        <v>0</v>
      </c>
      <c r="E199" s="14">
        <f t="shared" ref="E199:O199" si="108">D199+E198</f>
        <v>0</v>
      </c>
      <c r="F199" s="14">
        <f t="shared" si="108"/>
        <v>70.507546341289824</v>
      </c>
      <c r="G199" s="14">
        <f t="shared" si="108"/>
        <v>716.02857898257139</v>
      </c>
      <c r="H199" s="14">
        <f t="shared" si="108"/>
        <v>4806.2062256242134</v>
      </c>
      <c r="I199" s="14">
        <f t="shared" si="108"/>
        <v>8812.2942766045526</v>
      </c>
      <c r="J199" s="14">
        <f t="shared" si="108"/>
        <v>13178.548668307221</v>
      </c>
      <c r="K199" s="14">
        <f t="shared" si="108"/>
        <v>15385.585438436203</v>
      </c>
      <c r="L199" s="14">
        <f t="shared" si="108"/>
        <v>15463.021003329854</v>
      </c>
      <c r="M199" s="14">
        <f t="shared" si="108"/>
        <v>15471.751849477256</v>
      </c>
      <c r="N199" s="14">
        <f t="shared" si="108"/>
        <v>15478.657256946628</v>
      </c>
      <c r="O199" s="14">
        <f t="shared" si="108"/>
        <v>15493.57672153054</v>
      </c>
    </row>
    <row r="200" spans="1:15" hidden="1" x14ac:dyDescent="0.25">
      <c r="A200" s="66"/>
      <c r="B200" s="139" t="s">
        <v>116</v>
      </c>
      <c r="C200" s="71">
        <f>C179+C198</f>
        <v>0</v>
      </c>
      <c r="D200" s="71">
        <f t="shared" ref="D200:O200" si="109">D179+D198</f>
        <v>0</v>
      </c>
      <c r="E200" s="71">
        <f t="shared" si="109"/>
        <v>25.452961610227231</v>
      </c>
      <c r="F200" s="71">
        <f t="shared" si="109"/>
        <v>251.59418582692001</v>
      </c>
      <c r="G200" s="71">
        <f t="shared" si="109"/>
        <v>1242.0150913263287</v>
      </c>
      <c r="H200" s="71">
        <f t="shared" si="109"/>
        <v>6465.4636548325198</v>
      </c>
      <c r="I200" s="71">
        <f t="shared" si="109"/>
        <v>7179.9927477576584</v>
      </c>
      <c r="J200" s="71">
        <f t="shared" si="109"/>
        <v>7372.1097894844816</v>
      </c>
      <c r="K200" s="71">
        <f t="shared" si="109"/>
        <v>3445.1696706975818</v>
      </c>
      <c r="L200" s="71">
        <f t="shared" si="109"/>
        <v>256.49255319564412</v>
      </c>
      <c r="M200" s="71">
        <f t="shared" si="109"/>
        <v>69.339095000261977</v>
      </c>
      <c r="N200" s="71">
        <f t="shared" si="109"/>
        <v>39.105531100497949</v>
      </c>
      <c r="O200" s="71">
        <f t="shared" si="109"/>
        <v>56.047104786290767</v>
      </c>
    </row>
    <row r="201" spans="1:15" hidden="1" x14ac:dyDescent="0.25">
      <c r="A201" s="66"/>
      <c r="B201" s="140" t="s">
        <v>163</v>
      </c>
      <c r="C201" s="69">
        <f t="shared" ref="C201:O201" si="110">C200-C124</f>
        <v>0</v>
      </c>
      <c r="D201" s="69">
        <f t="shared" si="110"/>
        <v>0</v>
      </c>
      <c r="E201" s="69">
        <f t="shared" si="110"/>
        <v>-4.1366634630982269</v>
      </c>
      <c r="F201" s="69">
        <f t="shared" si="110"/>
        <v>-3.0542541526813238E-2</v>
      </c>
      <c r="G201" s="69">
        <f t="shared" si="110"/>
        <v>55.868730679774671</v>
      </c>
      <c r="H201" s="69">
        <f t="shared" si="110"/>
        <v>-1096.7508962478578</v>
      </c>
      <c r="I201" s="69">
        <f t="shared" si="110"/>
        <v>-855.30973608315981</v>
      </c>
      <c r="J201" s="69">
        <f t="shared" si="110"/>
        <v>-896.13690240639789</v>
      </c>
      <c r="K201" s="69">
        <f t="shared" si="110"/>
        <v>-358.74816291271009</v>
      </c>
      <c r="L201" s="69">
        <f t="shared" si="110"/>
        <v>-29.746516922947251</v>
      </c>
      <c r="M201" s="69">
        <f t="shared" si="110"/>
        <v>-12.683506012565587</v>
      </c>
      <c r="N201" s="69">
        <f t="shared" si="110"/>
        <v>-8.4243479406906658</v>
      </c>
      <c r="O201" s="69">
        <f t="shared" si="110"/>
        <v>-12.207081059293081</v>
      </c>
    </row>
    <row r="202" spans="1:15" ht="15.75" hidden="1" thickBot="1" x14ac:dyDescent="0.3">
      <c r="A202" s="66"/>
      <c r="B202" s="66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</row>
    <row r="203" spans="1:15" ht="15.75" hidden="1" thickBot="1" x14ac:dyDescent="0.3">
      <c r="A203" s="66"/>
      <c r="B203" s="165" t="s">
        <v>37</v>
      </c>
      <c r="C203" s="100">
        <f>C$2</f>
        <v>46023</v>
      </c>
      <c r="D203" s="100">
        <f t="shared" ref="D203:O203" si="111">D$2</f>
        <v>46054</v>
      </c>
      <c r="E203" s="100">
        <f t="shared" si="111"/>
        <v>46082</v>
      </c>
      <c r="F203" s="100">
        <f t="shared" si="111"/>
        <v>46113</v>
      </c>
      <c r="G203" s="100">
        <f t="shared" si="111"/>
        <v>46143</v>
      </c>
      <c r="H203" s="100">
        <f t="shared" si="111"/>
        <v>46174</v>
      </c>
      <c r="I203" s="100">
        <f t="shared" si="111"/>
        <v>46204</v>
      </c>
      <c r="J203" s="100">
        <f t="shared" si="111"/>
        <v>46235</v>
      </c>
      <c r="K203" s="100">
        <f t="shared" si="111"/>
        <v>46266</v>
      </c>
      <c r="L203" s="100">
        <f t="shared" si="111"/>
        <v>46296</v>
      </c>
      <c r="M203" s="100">
        <f t="shared" si="111"/>
        <v>46327</v>
      </c>
      <c r="N203" s="100">
        <f t="shared" si="111"/>
        <v>46357</v>
      </c>
      <c r="O203" s="100">
        <f t="shared" si="111"/>
        <v>46388</v>
      </c>
    </row>
    <row r="204" spans="1:15" hidden="1" x14ac:dyDescent="0.25">
      <c r="A204" s="66"/>
      <c r="B204" s="164" t="s">
        <v>117</v>
      </c>
      <c r="C204" s="79">
        <f>C179*'YTD PROGRAM SUMMARY'!C47</f>
        <v>0</v>
      </c>
      <c r="D204" s="79">
        <f>D179*'YTD PROGRAM SUMMARY'!D47</f>
        <v>0</v>
      </c>
      <c r="E204" s="79">
        <f>E179*'YTD PROGRAM SUMMARY'!E47</f>
        <v>21.854538871767797</v>
      </c>
      <c r="F204" s="79">
        <f>F179*'YTD PROGRAM SUMMARY'!F47</f>
        <v>155.48544261373189</v>
      </c>
      <c r="G204" s="79">
        <f>G179*'YTD PROGRAM SUMMARY'!G47</f>
        <v>512.16446997165485</v>
      </c>
      <c r="H204" s="79">
        <f>H179*'YTD PROGRAM SUMMARY'!H47</f>
        <v>2039.4789884378522</v>
      </c>
      <c r="I204" s="79">
        <f>I179*'YTD PROGRAM SUMMARY'!I47</f>
        <v>2725.1926370381639</v>
      </c>
      <c r="J204" s="79">
        <f>J179*'YTD PROGRAM SUMMARY'!J47</f>
        <v>2580.9013756316758</v>
      </c>
      <c r="K204" s="79">
        <f>K179*'YTD PROGRAM SUMMARY'!K47</f>
        <v>1063.0913611647684</v>
      </c>
      <c r="L204" s="79">
        <f>L179*'YTD PROGRAM SUMMARY'!L47</f>
        <v>153.74273418678357</v>
      </c>
      <c r="M204" s="79">
        <f>M179*'YTD PROGRAM SUMMARY'!M47</f>
        <v>52.039733166940032</v>
      </c>
      <c r="N204" s="79">
        <f>N179*'YTD PROGRAM SUMMARY'!N47</f>
        <v>27.647818134036097</v>
      </c>
      <c r="O204" s="146">
        <f>O179*'YTD PROGRAM SUMMARY'!O47</f>
        <v>0</v>
      </c>
    </row>
    <row r="205" spans="1:15" ht="15.75" hidden="1" thickBot="1" x14ac:dyDescent="0.3">
      <c r="A205" s="66"/>
      <c r="B205" s="58" t="s">
        <v>118</v>
      </c>
      <c r="C205" s="72">
        <f>C198*'YTD PROGRAM SUMMARY'!C47</f>
        <v>0</v>
      </c>
      <c r="D205" s="72">
        <f>D198*'YTD PROGRAM SUMMARY'!D47</f>
        <v>0</v>
      </c>
      <c r="E205" s="72">
        <f>E198*'YTD PROGRAM SUMMARY'!E47</f>
        <v>0</v>
      </c>
      <c r="F205" s="72">
        <f>F198*'YTD PROGRAM SUMMARY'!F47</f>
        <v>60.53951347058711</v>
      </c>
      <c r="G205" s="72">
        <f>G198*'YTD PROGRAM SUMMARY'!G47</f>
        <v>554.26023566287199</v>
      </c>
      <c r="H205" s="72">
        <f>H198*'YTD PROGRAM SUMMARY'!H47</f>
        <v>3511.9271281597426</v>
      </c>
      <c r="I205" s="72">
        <f>I198*'YTD PROGRAM SUMMARY'!I47</f>
        <v>3439.7257330830794</v>
      </c>
      <c r="J205" s="72">
        <f>J198*'YTD PROGRAM SUMMARY'!J47</f>
        <v>3748.9734117679736</v>
      </c>
      <c r="K205" s="72">
        <f>K198*'YTD PROGRAM SUMMARY'!K47</f>
        <v>1895.0160544313214</v>
      </c>
      <c r="L205" s="72">
        <f>L198*'YTD PROGRAM SUMMARY'!L47</f>
        <v>66.488080599061362</v>
      </c>
      <c r="M205" s="72">
        <f>M198*'YTD PROGRAM SUMMARY'!M47</f>
        <v>7.496519243370229</v>
      </c>
      <c r="N205" s="72">
        <f>N198*'YTD PROGRAM SUMMARY'!N47</f>
        <v>5.9291526964843735</v>
      </c>
      <c r="O205" s="142">
        <f>O198*'YTD PROGRAM SUMMARY'!O47</f>
        <v>0</v>
      </c>
    </row>
    <row r="206" spans="1:15" hidden="1" x14ac:dyDescent="0.25">
      <c r="A206" s="66"/>
      <c r="B206" s="164" t="s">
        <v>119</v>
      </c>
      <c r="C206" s="73">
        <f t="shared" ref="C206:O206" si="112">IFERROR(C204/C124,0)</f>
        <v>0</v>
      </c>
      <c r="D206" s="73">
        <f t="shared" si="112"/>
        <v>0</v>
      </c>
      <c r="E206" s="73">
        <f t="shared" si="112"/>
        <v>0.73858789415582327</v>
      </c>
      <c r="F206" s="73">
        <f t="shared" si="112"/>
        <v>0.61792592334589247</v>
      </c>
      <c r="G206" s="73">
        <f t="shared" si="112"/>
        <v>0.4317885945310157</v>
      </c>
      <c r="H206" s="73">
        <f t="shared" si="112"/>
        <v>0.26969335168445885</v>
      </c>
      <c r="I206" s="73">
        <f t="shared" si="112"/>
        <v>0.33915246408191729</v>
      </c>
      <c r="J206" s="73">
        <f t="shared" si="112"/>
        <v>0.31214615042423766</v>
      </c>
      <c r="K206" s="73">
        <f t="shared" si="112"/>
        <v>0.27947274564440056</v>
      </c>
      <c r="L206" s="73">
        <f t="shared" si="112"/>
        <v>0.53711302975895847</v>
      </c>
      <c r="M206" s="73">
        <f t="shared" si="112"/>
        <v>0.63445602217371166</v>
      </c>
      <c r="N206" s="73">
        <f t="shared" si="112"/>
        <v>0.58169342509954525</v>
      </c>
      <c r="O206" s="143">
        <f t="shared" si="112"/>
        <v>0</v>
      </c>
    </row>
    <row r="207" spans="1:15" ht="15.75" hidden="1" thickBot="1" x14ac:dyDescent="0.3">
      <c r="A207" s="66"/>
      <c r="B207" s="58" t="s">
        <v>120</v>
      </c>
      <c r="C207" s="74">
        <f t="shared" ref="C207:O207" si="113">IFERROR(C205/C124,0)</f>
        <v>0</v>
      </c>
      <c r="D207" s="74">
        <f t="shared" si="113"/>
        <v>0</v>
      </c>
      <c r="E207" s="74">
        <f t="shared" si="113"/>
        <v>0</v>
      </c>
      <c r="F207" s="74">
        <f t="shared" si="113"/>
        <v>0.24059445136068205</v>
      </c>
      <c r="G207" s="74">
        <f t="shared" si="113"/>
        <v>0.46727811512295281</v>
      </c>
      <c r="H207" s="74">
        <f t="shared" si="113"/>
        <v>0.46440458736495521</v>
      </c>
      <c r="I207" s="74">
        <f t="shared" si="113"/>
        <v>0.42807669530804204</v>
      </c>
      <c r="J207" s="74">
        <f t="shared" si="113"/>
        <v>0.45341818543522611</v>
      </c>
      <c r="K207" s="74">
        <f t="shared" si="113"/>
        <v>0.49817481273846681</v>
      </c>
      <c r="L207" s="74">
        <f t="shared" si="113"/>
        <v>0.23228163985969758</v>
      </c>
      <c r="M207" s="74">
        <f t="shared" si="113"/>
        <v>9.1395775686238523E-2</v>
      </c>
      <c r="N207" s="74">
        <f t="shared" si="113"/>
        <v>0.12474579813986623</v>
      </c>
      <c r="O207" s="144">
        <f t="shared" si="113"/>
        <v>0</v>
      </c>
    </row>
    <row r="208" spans="1:15" s="1" customFormat="1" ht="15.75" hidden="1" thickBot="1" x14ac:dyDescent="0.3">
      <c r="A208" s="75"/>
      <c r="B208" s="166" t="s">
        <v>121</v>
      </c>
      <c r="C208" s="76">
        <f>C206+C207</f>
        <v>0</v>
      </c>
      <c r="D208" s="76">
        <f t="shared" ref="D208:N208" si="114">D206+D207</f>
        <v>0</v>
      </c>
      <c r="E208" s="77">
        <f t="shared" si="114"/>
        <v>0.73858789415582327</v>
      </c>
      <c r="F208" s="77">
        <f t="shared" si="114"/>
        <v>0.8585203747065745</v>
      </c>
      <c r="G208" s="77">
        <f t="shared" si="114"/>
        <v>0.89906670965396851</v>
      </c>
      <c r="H208" s="77">
        <f t="shared" si="114"/>
        <v>0.73409793904941401</v>
      </c>
      <c r="I208" s="77">
        <f t="shared" si="114"/>
        <v>0.76722915938995939</v>
      </c>
      <c r="J208" s="77">
        <f t="shared" si="114"/>
        <v>0.76556433585946371</v>
      </c>
      <c r="K208" s="77">
        <f t="shared" si="114"/>
        <v>0.77764755838286737</v>
      </c>
      <c r="L208" s="77">
        <f t="shared" si="114"/>
        <v>0.76939466961865599</v>
      </c>
      <c r="M208" s="78">
        <f t="shared" si="114"/>
        <v>0.72585179785995013</v>
      </c>
      <c r="N208" s="78">
        <f t="shared" si="114"/>
        <v>0.70643922323941144</v>
      </c>
      <c r="O208" s="145">
        <f>O206+O207</f>
        <v>0</v>
      </c>
    </row>
    <row r="209" spans="1:15" ht="15.75" hidden="1" thickBot="1" x14ac:dyDescent="0.3">
      <c r="A209" s="66"/>
      <c r="B209" s="66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</row>
    <row r="210" spans="1:15" ht="15.75" hidden="1" thickBot="1" x14ac:dyDescent="0.3">
      <c r="A210" s="66"/>
      <c r="B210" s="165" t="s">
        <v>35</v>
      </c>
      <c r="C210" s="100">
        <f>C$2</f>
        <v>46023</v>
      </c>
      <c r="D210" s="100">
        <f t="shared" ref="D210:O210" si="115">D$2</f>
        <v>46054</v>
      </c>
      <c r="E210" s="100">
        <f t="shared" si="115"/>
        <v>46082</v>
      </c>
      <c r="F210" s="100">
        <f t="shared" si="115"/>
        <v>46113</v>
      </c>
      <c r="G210" s="100">
        <f t="shared" si="115"/>
        <v>46143</v>
      </c>
      <c r="H210" s="100">
        <f t="shared" si="115"/>
        <v>46174</v>
      </c>
      <c r="I210" s="100">
        <f t="shared" si="115"/>
        <v>46204</v>
      </c>
      <c r="J210" s="100">
        <f t="shared" si="115"/>
        <v>46235</v>
      </c>
      <c r="K210" s="100">
        <f t="shared" si="115"/>
        <v>46266</v>
      </c>
      <c r="L210" s="100">
        <f t="shared" si="115"/>
        <v>46296</v>
      </c>
      <c r="M210" s="100">
        <f t="shared" si="115"/>
        <v>46327</v>
      </c>
      <c r="N210" s="100">
        <f t="shared" si="115"/>
        <v>46357</v>
      </c>
      <c r="O210" s="100">
        <f t="shared" si="115"/>
        <v>46388</v>
      </c>
    </row>
    <row r="211" spans="1:15" hidden="1" x14ac:dyDescent="0.25">
      <c r="A211" s="66"/>
      <c r="B211" s="164" t="s">
        <v>122</v>
      </c>
      <c r="C211" s="79">
        <f>C179*'YTD PROGRAM SUMMARY'!C48</f>
        <v>0</v>
      </c>
      <c r="D211" s="79">
        <f>D179*'YTD PROGRAM SUMMARY'!D48</f>
        <v>0</v>
      </c>
      <c r="E211" s="79">
        <f>E179*'YTD PROGRAM SUMMARY'!E48</f>
        <v>3.5984227384594316</v>
      </c>
      <c r="F211" s="79">
        <f>F179*'YTD PROGRAM SUMMARY'!F48</f>
        <v>25.601196871898313</v>
      </c>
      <c r="G211" s="79">
        <f>G179*'YTD PROGRAM SUMMARY'!G48</f>
        <v>84.329588713392425</v>
      </c>
      <c r="H211" s="79">
        <f>H179*'YTD PROGRAM SUMMARY'!H48</f>
        <v>335.80701975302617</v>
      </c>
      <c r="I211" s="79">
        <f>I179*'YTD PROGRAM SUMMARY'!I48</f>
        <v>448.7120597391546</v>
      </c>
      <c r="J211" s="79">
        <f>J179*'YTD PROGRAM SUMMARY'!J48</f>
        <v>424.95402215013723</v>
      </c>
      <c r="K211" s="79">
        <f>K179*'YTD PROGRAM SUMMARY'!K48</f>
        <v>175.0415394038306</v>
      </c>
      <c r="L211" s="79">
        <f>L179*'YTD PROGRAM SUMMARY'!L48</f>
        <v>25.314254115209142</v>
      </c>
      <c r="M211" s="79">
        <f>M179*'YTD PROGRAM SUMMARY'!M48</f>
        <v>8.5685156859194365</v>
      </c>
      <c r="N211" s="79">
        <f>N179*'YTD PROGRAM SUMMARY'!N48</f>
        <v>4.5523054970895815</v>
      </c>
      <c r="O211" s="146">
        <f>O179*'YTD PROGRAM SUMMARY'!O48</f>
        <v>0</v>
      </c>
    </row>
    <row r="212" spans="1:15" ht="15.75" hidden="1" thickBot="1" x14ac:dyDescent="0.3">
      <c r="A212" s="66"/>
      <c r="B212" s="58" t="s">
        <v>123</v>
      </c>
      <c r="C212" s="72">
        <f>C198*'YTD PROGRAM SUMMARY'!C48</f>
        <v>0</v>
      </c>
      <c r="D212" s="72">
        <f>D198*'YTD PROGRAM SUMMARY'!D48</f>
        <v>0</v>
      </c>
      <c r="E212" s="72">
        <f>E198*'YTD PROGRAM SUMMARY'!E48</f>
        <v>0</v>
      </c>
      <c r="F212" s="72">
        <f>F198*'YTD PROGRAM SUMMARY'!F48</f>
        <v>9.9680328707027179</v>
      </c>
      <c r="G212" s="72">
        <f>G198*'YTD PROGRAM SUMMARY'!G48</f>
        <v>91.260796978409587</v>
      </c>
      <c r="H212" s="72">
        <f>H198*'YTD PROGRAM SUMMARY'!H48</f>
        <v>578.25051848189912</v>
      </c>
      <c r="I212" s="72">
        <f>I198*'YTD PROGRAM SUMMARY'!I48</f>
        <v>566.36231789726048</v>
      </c>
      <c r="J212" s="72">
        <f>J198*'YTD PROGRAM SUMMARY'!J48</f>
        <v>617.28097993469498</v>
      </c>
      <c r="K212" s="72">
        <f>K198*'YTD PROGRAM SUMMARY'!K48</f>
        <v>312.02071569766105</v>
      </c>
      <c r="L212" s="72">
        <f>L198*'YTD PROGRAM SUMMARY'!L48</f>
        <v>10.947484294590053</v>
      </c>
      <c r="M212" s="72">
        <f>M198*'YTD PROGRAM SUMMARY'!M48</f>
        <v>1.2343269040322735</v>
      </c>
      <c r="N212" s="72">
        <f>N198*'YTD PROGRAM SUMMARY'!N48</f>
        <v>0.97625477288789853</v>
      </c>
      <c r="O212" s="142">
        <f>O198*'YTD PROGRAM SUMMARY'!O48</f>
        <v>0</v>
      </c>
    </row>
    <row r="213" spans="1:15" hidden="1" x14ac:dyDescent="0.25">
      <c r="A213" s="66"/>
      <c r="B213" s="164" t="s">
        <v>124</v>
      </c>
      <c r="C213" s="73">
        <f t="shared" ref="C213:O213" si="116">IFERROR(C211/C124,0)</f>
        <v>0</v>
      </c>
      <c r="D213" s="73">
        <f t="shared" si="116"/>
        <v>0</v>
      </c>
      <c r="E213" s="73">
        <f t="shared" si="116"/>
        <v>0.12161096092100701</v>
      </c>
      <c r="F213" s="73">
        <f t="shared" si="116"/>
        <v>0.10174356486303374</v>
      </c>
      <c r="G213" s="73">
        <f t="shared" si="116"/>
        <v>7.1095432664334435E-2</v>
      </c>
      <c r="H213" s="73">
        <f t="shared" si="116"/>
        <v>4.4405910131847692E-2</v>
      </c>
      <c r="I213" s="73">
        <f t="shared" si="116"/>
        <v>5.5842584724286992E-2</v>
      </c>
      <c r="J213" s="73">
        <f t="shared" si="116"/>
        <v>5.1395905079478679E-2</v>
      </c>
      <c r="K213" s="73">
        <f t="shared" si="116"/>
        <v>4.6016119974310529E-2</v>
      </c>
      <c r="L213" s="73">
        <f t="shared" si="116"/>
        <v>8.8437452318166146E-2</v>
      </c>
      <c r="M213" s="73">
        <f t="shared" si="116"/>
        <v>0.10446530078434603</v>
      </c>
      <c r="N213" s="73">
        <f t="shared" si="116"/>
        <v>9.57777631444134E-2</v>
      </c>
      <c r="O213" s="143">
        <f t="shared" si="116"/>
        <v>0</v>
      </c>
    </row>
    <row r="214" spans="1:15" ht="15.75" hidden="1" thickBot="1" x14ac:dyDescent="0.3">
      <c r="A214" s="66"/>
      <c r="B214" s="58" t="s">
        <v>125</v>
      </c>
      <c r="C214" s="74">
        <f t="shared" ref="C214:O214" si="117">IFERROR(C212/C124,0)</f>
        <v>0</v>
      </c>
      <c r="D214" s="74">
        <f t="shared" si="117"/>
        <v>0</v>
      </c>
      <c r="E214" s="74">
        <f t="shared" si="117"/>
        <v>0</v>
      </c>
      <c r="F214" s="74">
        <f t="shared" si="117"/>
        <v>3.9614679110976783E-2</v>
      </c>
      <c r="G214" s="74">
        <f t="shared" si="117"/>
        <v>7.6938900633362339E-2</v>
      </c>
      <c r="H214" s="74">
        <f t="shared" si="117"/>
        <v>7.6465764701067265E-2</v>
      </c>
      <c r="I214" s="74">
        <f t="shared" si="117"/>
        <v>7.04842560732752E-2</v>
      </c>
      <c r="J214" s="74">
        <f t="shared" si="117"/>
        <v>7.4656816969442402E-2</v>
      </c>
      <c r="K214" s="74">
        <f t="shared" si="117"/>
        <v>8.2026144976302687E-2</v>
      </c>
      <c r="L214" s="74">
        <f t="shared" si="117"/>
        <v>3.8245946963335276E-2</v>
      </c>
      <c r="M214" s="74">
        <f t="shared" si="117"/>
        <v>1.5048619390151214E-2</v>
      </c>
      <c r="N214" s="74">
        <f t="shared" si="117"/>
        <v>2.0539811852706213E-2</v>
      </c>
      <c r="O214" s="144">
        <f t="shared" si="117"/>
        <v>0</v>
      </c>
    </row>
    <row r="215" spans="1:15" s="1" customFormat="1" ht="15.75" hidden="1" thickBot="1" x14ac:dyDescent="0.3">
      <c r="A215" s="75"/>
      <c r="B215" s="166" t="s">
        <v>126</v>
      </c>
      <c r="C215" s="76">
        <f>C213+C214</f>
        <v>0</v>
      </c>
      <c r="D215" s="76">
        <f t="shared" ref="D215:N215" si="118">D213+D214</f>
        <v>0</v>
      </c>
      <c r="E215" s="77">
        <f t="shared" si="118"/>
        <v>0.12161096092100701</v>
      </c>
      <c r="F215" s="77">
        <f t="shared" si="118"/>
        <v>0.14135824397401053</v>
      </c>
      <c r="G215" s="77">
        <f t="shared" si="118"/>
        <v>0.14803433329769677</v>
      </c>
      <c r="H215" s="77">
        <f t="shared" si="118"/>
        <v>0.12087167483291496</v>
      </c>
      <c r="I215" s="77">
        <f t="shared" si="118"/>
        <v>0.12632684079756218</v>
      </c>
      <c r="J215" s="77">
        <f t="shared" si="118"/>
        <v>0.1260527220489211</v>
      </c>
      <c r="K215" s="77">
        <f t="shared" si="118"/>
        <v>0.12804226495061322</v>
      </c>
      <c r="L215" s="77">
        <f t="shared" si="118"/>
        <v>0.12668339928150141</v>
      </c>
      <c r="M215" s="78">
        <f t="shared" si="118"/>
        <v>0.11951392017449725</v>
      </c>
      <c r="N215" s="78">
        <f t="shared" si="118"/>
        <v>0.11631757499711962</v>
      </c>
      <c r="O215" s="145">
        <f>O213+O214</f>
        <v>0</v>
      </c>
    </row>
    <row r="216" spans="1:15" hidden="1" x14ac:dyDescent="0.25">
      <c r="A216" s="66"/>
      <c r="B216" s="66" t="s">
        <v>127</v>
      </c>
      <c r="C216" s="80">
        <f>C208+C215</f>
        <v>0</v>
      </c>
      <c r="D216" s="80">
        <f t="shared" ref="D216:N216" si="119">D208+D215</f>
        <v>0</v>
      </c>
      <c r="E216" s="80">
        <f t="shared" si="119"/>
        <v>0.86019885507683025</v>
      </c>
      <c r="F216" s="80">
        <f t="shared" si="119"/>
        <v>0.99987861868058503</v>
      </c>
      <c r="G216" s="80">
        <f t="shared" si="119"/>
        <v>1.0471010429516654</v>
      </c>
      <c r="H216" s="80">
        <f t="shared" si="119"/>
        <v>0.85496961388232895</v>
      </c>
      <c r="I216" s="80">
        <f t="shared" si="119"/>
        <v>0.89355600018752157</v>
      </c>
      <c r="J216" s="80">
        <f t="shared" si="119"/>
        <v>0.89161705790838486</v>
      </c>
      <c r="K216" s="80">
        <f t="shared" si="119"/>
        <v>0.90568982333348058</v>
      </c>
      <c r="L216" s="80">
        <f t="shared" si="119"/>
        <v>0.8960780689001574</v>
      </c>
      <c r="M216" s="80">
        <f t="shared" si="119"/>
        <v>0.84536571803444738</v>
      </c>
      <c r="N216" s="80">
        <f t="shared" si="119"/>
        <v>0.82275679823653103</v>
      </c>
      <c r="O216" s="147">
        <f>O208+O215</f>
        <v>0</v>
      </c>
    </row>
    <row r="217" spans="1:15" hidden="1" x14ac:dyDescent="0.25">
      <c r="A217" s="66"/>
      <c r="B217" s="66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</row>
    <row r="218" spans="1:15" hidden="1" x14ac:dyDescent="0.25">
      <c r="A218" s="66"/>
      <c r="B218" s="66" t="s">
        <v>128</v>
      </c>
      <c r="C218" s="81">
        <f t="shared" ref="C218" si="120">SUM(C204:C205)</f>
        <v>0</v>
      </c>
      <c r="D218" s="81">
        <f t="shared" ref="D218:O218" si="121">SUM(D204:D205)</f>
        <v>0</v>
      </c>
      <c r="E218" s="82">
        <f t="shared" si="121"/>
        <v>21.854538871767797</v>
      </c>
      <c r="F218" s="82">
        <f t="shared" si="121"/>
        <v>216.024956084319</v>
      </c>
      <c r="G218" s="82">
        <f t="shared" si="121"/>
        <v>1066.4247056345268</v>
      </c>
      <c r="H218" s="82">
        <f t="shared" si="121"/>
        <v>5551.4061165975945</v>
      </c>
      <c r="I218" s="82">
        <f t="shared" si="121"/>
        <v>6164.9183701212432</v>
      </c>
      <c r="J218" s="82">
        <f t="shared" si="121"/>
        <v>6329.874787399649</v>
      </c>
      <c r="K218" s="82">
        <f t="shared" si="121"/>
        <v>2958.1074155960896</v>
      </c>
      <c r="L218" s="82">
        <f t="shared" si="121"/>
        <v>220.23081478584493</v>
      </c>
      <c r="M218" s="83">
        <f t="shared" si="121"/>
        <v>59.536252410310261</v>
      </c>
      <c r="N218" s="83">
        <f t="shared" si="121"/>
        <v>33.576970830520473</v>
      </c>
      <c r="O218" s="150">
        <f t="shared" si="121"/>
        <v>0</v>
      </c>
    </row>
    <row r="219" spans="1:15" hidden="1" x14ac:dyDescent="0.25">
      <c r="A219" s="66"/>
      <c r="B219" s="66" t="s">
        <v>129</v>
      </c>
      <c r="C219" s="81">
        <f t="shared" ref="C219" si="122">SUM(C211:C212)</f>
        <v>0</v>
      </c>
      <c r="D219" s="81">
        <f t="shared" ref="D219:O219" si="123">SUM(D211:D212)</f>
        <v>0</v>
      </c>
      <c r="E219" s="82">
        <f t="shared" si="123"/>
        <v>3.5984227384594316</v>
      </c>
      <c r="F219" s="82">
        <f t="shared" si="123"/>
        <v>35.569229742601031</v>
      </c>
      <c r="G219" s="82">
        <f t="shared" si="123"/>
        <v>175.590385691802</v>
      </c>
      <c r="H219" s="82">
        <f t="shared" si="123"/>
        <v>914.05753823492523</v>
      </c>
      <c r="I219" s="82">
        <f t="shared" si="123"/>
        <v>1015.0743776364151</v>
      </c>
      <c r="J219" s="82">
        <f t="shared" si="123"/>
        <v>1042.2350020848321</v>
      </c>
      <c r="K219" s="82">
        <f t="shared" si="123"/>
        <v>487.06225510149164</v>
      </c>
      <c r="L219" s="82">
        <f t="shared" si="123"/>
        <v>36.261738409799193</v>
      </c>
      <c r="M219" s="83">
        <f t="shared" si="123"/>
        <v>9.8028425899517107</v>
      </c>
      <c r="N219" s="83">
        <f t="shared" si="123"/>
        <v>5.5285602699774801</v>
      </c>
      <c r="O219" s="150">
        <f t="shared" si="123"/>
        <v>0</v>
      </c>
    </row>
    <row r="220" spans="1:15" hidden="1" x14ac:dyDescent="0.25">
      <c r="A220" s="66"/>
      <c r="B220" s="66" t="s">
        <v>116</v>
      </c>
      <c r="C220" s="84">
        <f t="shared" ref="C220" si="124">SUM(C218:C219)</f>
        <v>0</v>
      </c>
      <c r="D220" s="84">
        <f t="shared" ref="D220:O220" si="125">SUM(D218:D219)</f>
        <v>0</v>
      </c>
      <c r="E220" s="84">
        <f t="shared" si="125"/>
        <v>25.452961610227227</v>
      </c>
      <c r="F220" s="84">
        <f t="shared" si="125"/>
        <v>251.59418582692004</v>
      </c>
      <c r="G220" s="84">
        <f t="shared" si="125"/>
        <v>1242.0150913263287</v>
      </c>
      <c r="H220" s="84">
        <f t="shared" si="125"/>
        <v>6465.4636548325198</v>
      </c>
      <c r="I220" s="84">
        <f t="shared" si="125"/>
        <v>7179.9927477576584</v>
      </c>
      <c r="J220" s="84">
        <f t="shared" si="125"/>
        <v>7372.1097894844806</v>
      </c>
      <c r="K220" s="84">
        <f t="shared" si="125"/>
        <v>3445.1696706975813</v>
      </c>
      <c r="L220" s="84">
        <f t="shared" si="125"/>
        <v>256.49255319564412</v>
      </c>
      <c r="M220" s="85">
        <f t="shared" si="125"/>
        <v>69.339095000261977</v>
      </c>
      <c r="N220" s="85">
        <f t="shared" si="125"/>
        <v>39.105531100497956</v>
      </c>
      <c r="O220" s="151">
        <f t="shared" si="125"/>
        <v>0</v>
      </c>
    </row>
    <row r="221" spans="1:15" hidden="1" x14ac:dyDescent="0.25"/>
    <row r="222" spans="1:15" hidden="1" x14ac:dyDescent="0.25">
      <c r="B222" s="118" t="s">
        <v>209</v>
      </c>
      <c r="C222" s="221">
        <f>IF('YTD PROGRAM SUMMARY'!C4=0,0,C220-C124)</f>
        <v>0</v>
      </c>
      <c r="D222" s="221">
        <f>IF('YTD PROGRAM SUMMARY'!D4=0,0,D220-D124)</f>
        <v>0</v>
      </c>
      <c r="E222" s="221">
        <f>IF('YTD PROGRAM SUMMARY'!E4=0,0,E220-E124)</f>
        <v>-4.1366634630982304</v>
      </c>
      <c r="F222" s="221">
        <f>IF('YTD PROGRAM SUMMARY'!F4=0,0,F220-F124)</f>
        <v>-3.0542541526784817E-2</v>
      </c>
      <c r="G222" s="221">
        <f>IF('YTD PROGRAM SUMMARY'!G4=0,0,G220-G124)</f>
        <v>55.868730679774671</v>
      </c>
      <c r="H222" s="221">
        <f>IF('YTD PROGRAM SUMMARY'!H4=0,0,H220-H124)</f>
        <v>-1096.7508962478578</v>
      </c>
      <c r="I222" s="221">
        <f>IF('YTD PROGRAM SUMMARY'!I4=0,0,I220-I124)</f>
        <v>-855.30973608315981</v>
      </c>
      <c r="J222" s="221">
        <f>IF('YTD PROGRAM SUMMARY'!J4=0,0,J220-J124)</f>
        <v>-896.1369024063988</v>
      </c>
      <c r="K222" s="221">
        <f>IF('YTD PROGRAM SUMMARY'!K4=0,0,K220-K124)</f>
        <v>-358.74816291271054</v>
      </c>
      <c r="L222" s="221">
        <f>IF('YTD PROGRAM SUMMARY'!L4=0,0,L220-L124)</f>
        <v>-29.746516922947251</v>
      </c>
      <c r="M222" s="221">
        <f>IF('YTD PROGRAM SUMMARY'!M4=0,0,M220-M124)</f>
        <v>-12.683506012565587</v>
      </c>
      <c r="N222" s="221">
        <f>IF('YTD PROGRAM SUMMARY'!N4=0,0,N220-N124)</f>
        <v>-8.4243479406906587</v>
      </c>
    </row>
    <row r="223" spans="1:15" hidden="1" x14ac:dyDescent="0.25"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</row>
  </sheetData>
  <mergeCells count="14">
    <mergeCell ref="A2:A17"/>
    <mergeCell ref="A20:A35"/>
    <mergeCell ref="A38:A53"/>
    <mergeCell ref="B129:N129"/>
    <mergeCell ref="A109:A125"/>
    <mergeCell ref="A129:A144"/>
    <mergeCell ref="A56:A71"/>
    <mergeCell ref="A90:A103"/>
    <mergeCell ref="A74:A87"/>
    <mergeCell ref="A164:A180"/>
    <mergeCell ref="B130:N130"/>
    <mergeCell ref="A183:A199"/>
    <mergeCell ref="C147:N147"/>
    <mergeCell ref="A147:A161"/>
  </mergeCells>
  <conditionalFormatting sqref="C200:O200">
    <cfRule type="expression" dxfId="0" priority="3">
      <formula>$C$200&lt;&gt;$C$124</formula>
    </cfRule>
  </conditionalFormatting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5" tint="0.59999389629810485"/>
  </sheetPr>
  <dimension ref="A1:W113"/>
  <sheetViews>
    <sheetView tabSelected="1" zoomScale="80" zoomScaleNormal="80" workbookViewId="0">
      <pane xSplit="2" topLeftCell="C1" activePane="topRight" state="frozen"/>
      <selection activeCell="A41" sqref="A41"/>
      <selection pane="topRight" activeCell="A41" sqref="A41"/>
    </sheetView>
  </sheetViews>
  <sheetFormatPr defaultRowHeight="15" x14ac:dyDescent="0.25"/>
  <cols>
    <col min="1" max="1" width="9.85546875" customWidth="1"/>
    <col min="2" max="2" width="24.85546875" customWidth="1"/>
    <col min="3" max="3" width="15.85546875" bestFit="1" customWidth="1"/>
    <col min="4" max="8" width="13.85546875" customWidth="1"/>
    <col min="9" max="14" width="14.140625" bestFit="1" customWidth="1"/>
    <col min="15" max="15" width="13.85546875" customWidth="1"/>
    <col min="16" max="16" width="10.5703125" bestFit="1" customWidth="1"/>
    <col min="17" max="23" width="12" customWidth="1"/>
  </cols>
  <sheetData>
    <row r="1" spans="1:17" s="296" customFormat="1" ht="15.75" thickBot="1" x14ac:dyDescent="0.3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/>
      <c r="Q1"/>
    </row>
    <row r="2" spans="1:17" ht="15.75" customHeight="1" thickBot="1" x14ac:dyDescent="0.3">
      <c r="A2" s="713" t="s">
        <v>214</v>
      </c>
      <c r="B2" s="306" t="s">
        <v>10</v>
      </c>
      <c r="C2" s="100">
        <f>'1M - RES'!C2</f>
        <v>46023</v>
      </c>
      <c r="D2" s="100">
        <f>'1M - RES'!D2</f>
        <v>46054</v>
      </c>
      <c r="E2" s="100">
        <f>'1M - RES'!E2</f>
        <v>46082</v>
      </c>
      <c r="F2" s="100">
        <f>'1M - RES'!F2</f>
        <v>46113</v>
      </c>
      <c r="G2" s="100">
        <f>'1M - RES'!G2</f>
        <v>46143</v>
      </c>
      <c r="H2" s="100">
        <f>'1M - RES'!H2</f>
        <v>46174</v>
      </c>
      <c r="I2" s="100">
        <f>'1M - RES'!I2</f>
        <v>46204</v>
      </c>
      <c r="J2" s="100">
        <f>'1M - RES'!J2</f>
        <v>46235</v>
      </c>
      <c r="K2" s="100">
        <f>'1M - RES'!K2</f>
        <v>46266</v>
      </c>
      <c r="L2" s="100">
        <f>'1M - RES'!L2</f>
        <v>46296</v>
      </c>
      <c r="M2" s="100">
        <f>'1M - RES'!M2</f>
        <v>46327</v>
      </c>
      <c r="N2" s="100">
        <f>'1M - RES'!N2</f>
        <v>46357</v>
      </c>
      <c r="O2" s="100">
        <f>'1M - RES'!O2</f>
        <v>46388</v>
      </c>
    </row>
    <row r="3" spans="1:17" ht="15" customHeight="1" x14ac:dyDescent="0.25">
      <c r="A3" s="714"/>
      <c r="B3" s="305" t="s">
        <v>0</v>
      </c>
      <c r="C3" s="464">
        <f>'RES kWh ENTRY'!C118</f>
        <v>0</v>
      </c>
      <c r="D3" s="464">
        <f>'RES kWh ENTRY'!D118</f>
        <v>0</v>
      </c>
      <c r="E3" s="464">
        <f>'RES kWh ENTRY'!E118</f>
        <v>0</v>
      </c>
      <c r="F3" s="464">
        <f>'RES kWh ENTRY'!F118</f>
        <v>229.99116079346717</v>
      </c>
      <c r="G3" s="464">
        <f>'RES kWh ENTRY'!G118</f>
        <v>9448.9128245395386</v>
      </c>
      <c r="H3" s="464">
        <f>'RES kWh ENTRY'!H118</f>
        <v>0</v>
      </c>
      <c r="I3" s="464">
        <f>'RES kWh ENTRY'!I118</f>
        <v>1563.731806154859</v>
      </c>
      <c r="J3" s="464">
        <f>'RES kWh ENTRY'!J118</f>
        <v>1393.6369148080335</v>
      </c>
      <c r="K3" s="464">
        <f>'RES kWh ENTRY'!K118</f>
        <v>26878.048318985922</v>
      </c>
      <c r="L3" s="464">
        <f>'RES kWh ENTRY'!L118</f>
        <v>3415.1815393150391</v>
      </c>
      <c r="M3" s="464">
        <f>'RES kWh ENTRY'!M118</f>
        <v>11619.334193211405</v>
      </c>
      <c r="N3" s="464">
        <f>SUM('RES kWh ENTRY'!N118:T118)</f>
        <v>11234.388545882481</v>
      </c>
      <c r="O3" s="106"/>
    </row>
    <row r="4" spans="1:17" x14ac:dyDescent="0.25">
      <c r="A4" s="714"/>
      <c r="B4" s="7" t="s">
        <v>1</v>
      </c>
      <c r="C4" s="464">
        <f>'RES kWh ENTRY'!C119</f>
        <v>0</v>
      </c>
      <c r="D4" s="464">
        <f>'RES kWh ENTRY'!D119</f>
        <v>104289.89425319928</v>
      </c>
      <c r="E4" s="464">
        <f>'RES kWh ENTRY'!E119</f>
        <v>105968.66544759102</v>
      </c>
      <c r="F4" s="464">
        <f>'RES kWh ENTRY'!F119</f>
        <v>118879.32330235266</v>
      </c>
      <c r="G4" s="464">
        <f>'RES kWh ENTRY'!G119</f>
        <v>114506.364462686</v>
      </c>
      <c r="H4" s="464">
        <f>'RES kWh ENTRY'!H119</f>
        <v>123023.85163553125</v>
      </c>
      <c r="I4" s="464">
        <f>'RES kWh ENTRY'!I119</f>
        <v>118314.95784964561</v>
      </c>
      <c r="J4" s="464">
        <f>'RES kWh ENTRY'!J119</f>
        <v>152176.62764100803</v>
      </c>
      <c r="K4" s="464">
        <f>'RES kWh ENTRY'!K119</f>
        <v>132969.67700856423</v>
      </c>
      <c r="L4" s="464">
        <f>'RES kWh ENTRY'!L119</f>
        <v>132847.47503846264</v>
      </c>
      <c r="M4" s="464">
        <f>'RES kWh ENTRY'!M119</f>
        <v>287557.82421346317</v>
      </c>
      <c r="N4" s="464">
        <f>SUM('RES kWh ENTRY'!N119:T119)</f>
        <v>278003.1845825045</v>
      </c>
      <c r="O4" s="106"/>
    </row>
    <row r="5" spans="1:17" x14ac:dyDescent="0.25">
      <c r="A5" s="714"/>
      <c r="B5" s="6" t="s">
        <v>2</v>
      </c>
      <c r="C5" s="464">
        <f>'RES kWh ENTRY'!C120</f>
        <v>0</v>
      </c>
      <c r="D5" s="464">
        <f>'RES kWh ENTRY'!D120</f>
        <v>0</v>
      </c>
      <c r="E5" s="464">
        <f>'RES kWh ENTRY'!E120</f>
        <v>0</v>
      </c>
      <c r="F5" s="464">
        <f>'RES kWh ENTRY'!F120</f>
        <v>0</v>
      </c>
      <c r="G5" s="464">
        <f>'RES kWh ENTRY'!G120</f>
        <v>0</v>
      </c>
      <c r="H5" s="464">
        <f>'RES kWh ENTRY'!H120</f>
        <v>0</v>
      </c>
      <c r="I5" s="464">
        <f>'RES kWh ENTRY'!I120</f>
        <v>0</v>
      </c>
      <c r="J5" s="464">
        <f>'RES kWh ENTRY'!J120</f>
        <v>0</v>
      </c>
      <c r="K5" s="464">
        <f>'RES kWh ENTRY'!K120</f>
        <v>0</v>
      </c>
      <c r="L5" s="464">
        <f>'RES kWh ENTRY'!L120</f>
        <v>0</v>
      </c>
      <c r="M5" s="464">
        <f>'RES kWh ENTRY'!M120</f>
        <v>0</v>
      </c>
      <c r="N5" s="464">
        <f>SUM('RES kWh ENTRY'!N120:T120)</f>
        <v>0</v>
      </c>
      <c r="O5" s="106"/>
    </row>
    <row r="6" spans="1:17" x14ac:dyDescent="0.25">
      <c r="A6" s="714"/>
      <c r="B6" s="6" t="s">
        <v>9</v>
      </c>
      <c r="C6" s="464">
        <f>'RES kWh ENTRY'!C121</f>
        <v>0</v>
      </c>
      <c r="D6" s="464">
        <f>'RES kWh ENTRY'!D121</f>
        <v>316765.87150640949</v>
      </c>
      <c r="E6" s="464">
        <f>'RES kWh ENTRY'!E121</f>
        <v>316765.87150640949</v>
      </c>
      <c r="F6" s="464">
        <f>'RES kWh ENTRY'!F121</f>
        <v>321336.2722816373</v>
      </c>
      <c r="G6" s="464">
        <f>'RES kWh ENTRY'!G121</f>
        <v>316765.87150640949</v>
      </c>
      <c r="H6" s="464">
        <f>'RES kWh ENTRY'!H121</f>
        <v>325906.67305686517</v>
      </c>
      <c r="I6" s="464">
        <f>'RES kWh ENTRY'!I121</f>
        <v>339617.87538254866</v>
      </c>
      <c r="J6" s="464">
        <f>'RES kWh ENTRY'!J121</f>
        <v>348758.67693300435</v>
      </c>
      <c r="K6" s="464">
        <f>'RES kWh ENTRY'!K121</f>
        <v>317667.92969492159</v>
      </c>
      <c r="L6" s="464">
        <f>'RES kWh ENTRY'!L121</f>
        <v>321336.2722816373</v>
      </c>
      <c r="M6" s="464">
        <f>'RES kWh ENTRY'!M121</f>
        <v>846046.91782789235</v>
      </c>
      <c r="N6" s="464">
        <f>SUM('RES kWh ENTRY'!N121:T121)</f>
        <v>818155.95390203653</v>
      </c>
      <c r="O6" s="106"/>
    </row>
    <row r="7" spans="1:17" x14ac:dyDescent="0.25">
      <c r="A7" s="714"/>
      <c r="B7" s="7" t="s">
        <v>3</v>
      </c>
      <c r="C7" s="464">
        <f>'RES kWh ENTRY'!C122</f>
        <v>0</v>
      </c>
      <c r="D7" s="464">
        <f>'RES kWh ENTRY'!D122</f>
        <v>29346.25576369046</v>
      </c>
      <c r="E7" s="464">
        <f>'RES kWh ENTRY'!E122</f>
        <v>29982.066327704</v>
      </c>
      <c r="F7" s="464">
        <f>'RES kWh ENTRY'!F122</f>
        <v>33468.666613572736</v>
      </c>
      <c r="G7" s="464">
        <f>'RES kWh ENTRY'!G122</f>
        <v>31566.01545208861</v>
      </c>
      <c r="H7" s="464">
        <f>'RES kWh ENTRY'!H122</f>
        <v>33468.666613572736</v>
      </c>
      <c r="I7" s="464">
        <f>'RES kWh ENTRY'!I122</f>
        <v>31951.299930237838</v>
      </c>
      <c r="J7" s="464">
        <f>'RES kWh ENTRY'!J122</f>
        <v>39493.72862493914</v>
      </c>
      <c r="K7" s="464">
        <f>'RES kWh ENTRY'!K122</f>
        <v>38225.294517283051</v>
      </c>
      <c r="L7" s="464">
        <f>'RES kWh ENTRY'!L122</f>
        <v>40445.054205681205</v>
      </c>
      <c r="M7" s="464">
        <f>'RES kWh ENTRY'!M122</f>
        <v>80760.409759102404</v>
      </c>
      <c r="N7" s="464">
        <f>SUM('RES kWh ENTRY'!N122:T122)</f>
        <v>78078.251458247832</v>
      </c>
      <c r="O7" s="106"/>
    </row>
    <row r="8" spans="1:17" x14ac:dyDescent="0.25">
      <c r="A8" s="714"/>
      <c r="B8" s="6" t="s">
        <v>4</v>
      </c>
      <c r="C8" s="464">
        <f>'RES kWh ENTRY'!C123</f>
        <v>0</v>
      </c>
      <c r="D8" s="464">
        <f>'RES kWh ENTRY'!D123</f>
        <v>1885.6102359310712</v>
      </c>
      <c r="E8" s="464">
        <f>'RES kWh ENTRY'!E123</f>
        <v>133.84390362176012</v>
      </c>
      <c r="F8" s="464">
        <f>'RES kWh ENTRY'!F123</f>
        <v>5909.5156364381473</v>
      </c>
      <c r="G8" s="464">
        <f>'RES kWh ENTRY'!G123</f>
        <v>974.58155633946865</v>
      </c>
      <c r="H8" s="464">
        <f>'RES kWh ENTRY'!H123</f>
        <v>5472.5942821431463</v>
      </c>
      <c r="I8" s="464">
        <f>'RES kWh ENTRY'!I123</f>
        <v>13995.037514908618</v>
      </c>
      <c r="J8" s="464">
        <f>'RES kWh ENTRY'!J123</f>
        <v>986.02686612178286</v>
      </c>
      <c r="K8" s="464">
        <f>'RES kWh ENTRY'!K123</f>
        <v>447.71612634461616</v>
      </c>
      <c r="L8" s="464">
        <f>'RES kWh ENTRY'!L123</f>
        <v>1420.9511031422671</v>
      </c>
      <c r="M8" s="464">
        <f>'RES kWh ENTRY'!M123</f>
        <v>7736.1606858962632</v>
      </c>
      <c r="N8" s="464">
        <f>SUM('RES kWh ENTRY'!N123:T123)</f>
        <v>7478.0434323529998</v>
      </c>
      <c r="O8" s="106"/>
    </row>
    <row r="9" spans="1:17" x14ac:dyDescent="0.25">
      <c r="A9" s="714"/>
      <c r="B9" s="6" t="s">
        <v>5</v>
      </c>
      <c r="C9" s="464">
        <f>'RES kWh ENTRY'!C124</f>
        <v>0</v>
      </c>
      <c r="D9" s="464">
        <f>'RES kWh ENTRY'!D124</f>
        <v>0</v>
      </c>
      <c r="E9" s="464">
        <f>'RES kWh ENTRY'!E124</f>
        <v>0</v>
      </c>
      <c r="F9" s="464">
        <f>'RES kWh ENTRY'!F124</f>
        <v>0</v>
      </c>
      <c r="G9" s="464">
        <f>'RES kWh ENTRY'!G124</f>
        <v>0</v>
      </c>
      <c r="H9" s="464">
        <f>'RES kWh ENTRY'!H124</f>
        <v>0</v>
      </c>
      <c r="I9" s="464">
        <f>'RES kWh ENTRY'!I124</f>
        <v>0</v>
      </c>
      <c r="J9" s="464">
        <f>'RES kWh ENTRY'!J124</f>
        <v>0</v>
      </c>
      <c r="K9" s="464">
        <f>'RES kWh ENTRY'!K124</f>
        <v>0</v>
      </c>
      <c r="L9" s="464">
        <f>'RES kWh ENTRY'!L124</f>
        <v>96.968654174540887</v>
      </c>
      <c r="M9" s="464">
        <f>'RES kWh ENTRY'!M124</f>
        <v>6.2414994444145435</v>
      </c>
      <c r="N9" s="464">
        <f>SUM('RES kWh ENTRY'!N124:T124)</f>
        <v>5.9838283916698805</v>
      </c>
      <c r="O9" s="106"/>
    </row>
    <row r="10" spans="1:17" x14ac:dyDescent="0.25">
      <c r="A10" s="714"/>
      <c r="B10" s="6" t="s">
        <v>6</v>
      </c>
      <c r="C10" s="464">
        <f>'RES kWh ENTRY'!C125</f>
        <v>0</v>
      </c>
      <c r="D10" s="464">
        <f>'RES kWh ENTRY'!D125</f>
        <v>0</v>
      </c>
      <c r="E10" s="464">
        <f>'RES kWh ENTRY'!E125</f>
        <v>0</v>
      </c>
      <c r="F10" s="464">
        <f>'RES kWh ENTRY'!F125</f>
        <v>0</v>
      </c>
      <c r="G10" s="464">
        <f>'RES kWh ENTRY'!G125</f>
        <v>0</v>
      </c>
      <c r="H10" s="464">
        <f>'RES kWh ENTRY'!H125</f>
        <v>0</v>
      </c>
      <c r="I10" s="464">
        <f>'RES kWh ENTRY'!I125</f>
        <v>0</v>
      </c>
      <c r="J10" s="464">
        <f>'RES kWh ENTRY'!J125</f>
        <v>0</v>
      </c>
      <c r="K10" s="464">
        <f>'RES kWh ENTRY'!K125</f>
        <v>0</v>
      </c>
      <c r="L10" s="464">
        <f>'RES kWh ENTRY'!L125</f>
        <v>0</v>
      </c>
      <c r="M10" s="464">
        <f>'RES kWh ENTRY'!M125</f>
        <v>0</v>
      </c>
      <c r="N10" s="464">
        <f>SUM('RES kWh ENTRY'!N125:T125)</f>
        <v>0</v>
      </c>
      <c r="O10" s="106"/>
    </row>
    <row r="11" spans="1:17" x14ac:dyDescent="0.25">
      <c r="A11" s="714"/>
      <c r="B11" s="6" t="s">
        <v>7</v>
      </c>
      <c r="C11" s="464">
        <f>'RES kWh ENTRY'!C126</f>
        <v>0</v>
      </c>
      <c r="D11" s="464">
        <f>'RES kWh ENTRY'!D126</f>
        <v>0</v>
      </c>
      <c r="E11" s="464">
        <f>'RES kWh ENTRY'!E126</f>
        <v>1057.1379426471153</v>
      </c>
      <c r="F11" s="464">
        <f>'RES kWh ENTRY'!F126</f>
        <v>3523.7931421570511</v>
      </c>
      <c r="G11" s="464">
        <f>'RES kWh ENTRY'!G126</f>
        <v>2114.2758852942306</v>
      </c>
      <c r="H11" s="464">
        <f>'RES kWh ENTRY'!H126</f>
        <v>2466.6551995099358</v>
      </c>
      <c r="I11" s="464">
        <f>'RES kWh ENTRY'!I126</f>
        <v>3523.7931421570511</v>
      </c>
      <c r="J11" s="464">
        <f>'RES kWh ENTRY'!J126</f>
        <v>1057.1379426471153</v>
      </c>
      <c r="K11" s="464">
        <f>'RES kWh ENTRY'!K126</f>
        <v>352.37931421570505</v>
      </c>
      <c r="L11" s="464">
        <f>'RES kWh ENTRY'!L126</f>
        <v>3171.4138279413455</v>
      </c>
      <c r="M11" s="464">
        <f>'RES kWh ENTRY'!M126</f>
        <v>1111.3837798258255</v>
      </c>
      <c r="N11" s="464">
        <f>SUM('RES kWh ENTRY'!N126:T126)</f>
        <v>1065.5019478876147</v>
      </c>
      <c r="O11" s="106"/>
    </row>
    <row r="12" spans="1:17" x14ac:dyDescent="0.25">
      <c r="A12" s="714"/>
      <c r="B12" s="6" t="s">
        <v>8</v>
      </c>
      <c r="C12" s="464">
        <f>'RES kWh ENTRY'!C127</f>
        <v>0</v>
      </c>
      <c r="D12" s="464">
        <f>'RES kWh ENTRY'!D127</f>
        <v>0</v>
      </c>
      <c r="E12" s="464">
        <f>'RES kWh ENTRY'!E127</f>
        <v>0</v>
      </c>
      <c r="F12" s="464">
        <f>'RES kWh ENTRY'!F127</f>
        <v>25239.113620172495</v>
      </c>
      <c r="G12" s="464">
        <f>'RES kWh ENTRY'!G127</f>
        <v>132.72680369790615</v>
      </c>
      <c r="H12" s="464">
        <f>'RES kWh ENTRY'!H127</f>
        <v>606.66192237297741</v>
      </c>
      <c r="I12" s="464">
        <f>'RES kWh ENTRY'!I127</f>
        <v>246.46290869029454</v>
      </c>
      <c r="J12" s="464">
        <f>'RES kWh ENTRY'!J127</f>
        <v>180.09950684134151</v>
      </c>
      <c r="K12" s="464">
        <f>'RES kWh ENTRY'!K127</f>
        <v>66.363401848953075</v>
      </c>
      <c r="L12" s="464">
        <f>'RES kWh ENTRY'!L127</f>
        <v>132.72680369790615</v>
      </c>
      <c r="M12" s="464">
        <f>'RES kWh ENTRY'!M127</f>
        <v>7535.778920383802</v>
      </c>
      <c r="N12" s="464">
        <f>SUM('RES kWh ENTRY'!N127:T127)</f>
        <v>7286.972898052486</v>
      </c>
      <c r="O12" s="106"/>
    </row>
    <row r="13" spans="1:17" x14ac:dyDescent="0.25">
      <c r="A13" s="714"/>
      <c r="B13" s="109" t="s">
        <v>40</v>
      </c>
      <c r="C13" s="464">
        <f>'RES kWh ENTRY'!C128</f>
        <v>0</v>
      </c>
      <c r="D13" s="464">
        <f>'RES kWh ENTRY'!D128</f>
        <v>0</v>
      </c>
      <c r="E13" s="464">
        <f>'RES kWh ENTRY'!E128</f>
        <v>0</v>
      </c>
      <c r="F13" s="464">
        <f>'RES kWh ENTRY'!F128</f>
        <v>0</v>
      </c>
      <c r="G13" s="464">
        <f>'RES kWh ENTRY'!G128</f>
        <v>0</v>
      </c>
      <c r="H13" s="464">
        <f>'RES kWh ENTRY'!H128</f>
        <v>0</v>
      </c>
      <c r="I13" s="464">
        <f>'RES kWh ENTRY'!I128</f>
        <v>0</v>
      </c>
      <c r="J13" s="464">
        <f>'RES kWh ENTRY'!J128</f>
        <v>0</v>
      </c>
      <c r="K13" s="464">
        <f>'RES kWh ENTRY'!K128</f>
        <v>0</v>
      </c>
      <c r="L13" s="464">
        <f>'RES kWh ENTRY'!L128</f>
        <v>0</v>
      </c>
      <c r="M13" s="464">
        <f>'RES kWh ENTRY'!M128</f>
        <v>0</v>
      </c>
      <c r="N13" s="464">
        <f>SUM('RES kWh ENTRY'!N128:T128)</f>
        <v>0</v>
      </c>
      <c r="O13" s="106"/>
    </row>
    <row r="14" spans="1:17" ht="15.75" thickBot="1" x14ac:dyDescent="0.3">
      <c r="A14" s="715"/>
      <c r="B14" s="133" t="s">
        <v>23</v>
      </c>
      <c r="C14" s="154">
        <f>SUM(C3:C13)</f>
        <v>0</v>
      </c>
      <c r="D14" s="154">
        <f t="shared" ref="D14:O14" si="0">SUM(D3:D13)</f>
        <v>452287.63175923028</v>
      </c>
      <c r="E14" s="154">
        <f t="shared" si="0"/>
        <v>453907.58512797335</v>
      </c>
      <c r="F14" s="154">
        <f t="shared" si="0"/>
        <v>508586.67575712386</v>
      </c>
      <c r="G14" s="154">
        <f t="shared" si="0"/>
        <v>475508.74849105522</v>
      </c>
      <c r="H14" s="154">
        <f t="shared" si="0"/>
        <v>490945.10270999523</v>
      </c>
      <c r="I14" s="154">
        <f t="shared" si="0"/>
        <v>509213.15853434283</v>
      </c>
      <c r="J14" s="154">
        <f t="shared" si="0"/>
        <v>544045.93442936987</v>
      </c>
      <c r="K14" s="154">
        <f t="shared" si="0"/>
        <v>516607.40838216402</v>
      </c>
      <c r="L14" s="154">
        <f t="shared" si="0"/>
        <v>502866.04345405224</v>
      </c>
      <c r="M14" s="154">
        <f t="shared" si="0"/>
        <v>1242374.0508792198</v>
      </c>
      <c r="N14" s="154">
        <f t="shared" si="0"/>
        <v>1201308.2805953564</v>
      </c>
      <c r="O14" s="155">
        <f t="shared" si="0"/>
        <v>0</v>
      </c>
    </row>
    <row r="15" spans="1:17" x14ac:dyDescent="0.25">
      <c r="A15" s="293"/>
      <c r="B15" s="294"/>
      <c r="C15" s="295"/>
      <c r="D15" s="294"/>
      <c r="E15" s="295"/>
      <c r="F15" s="294"/>
      <c r="G15" s="294"/>
      <c r="H15" s="295"/>
      <c r="I15" s="294"/>
      <c r="J15" s="294"/>
      <c r="K15" s="295"/>
      <c r="L15" s="294"/>
      <c r="M15" s="294"/>
      <c r="N15" s="295"/>
      <c r="O15" s="294"/>
    </row>
    <row r="16" spans="1:17" ht="15.75" thickBot="1" x14ac:dyDescent="0.3"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</row>
    <row r="17" spans="1:15" ht="16.350000000000001" customHeight="1" thickBot="1" x14ac:dyDescent="0.3">
      <c r="A17" s="716" t="s">
        <v>215</v>
      </c>
      <c r="B17" s="306" t="s">
        <v>10</v>
      </c>
      <c r="C17" s="100">
        <f>C$2</f>
        <v>46023</v>
      </c>
      <c r="D17" s="100">
        <f t="shared" ref="D17:O17" si="1">D$2</f>
        <v>46054</v>
      </c>
      <c r="E17" s="100">
        <f t="shared" si="1"/>
        <v>46082</v>
      </c>
      <c r="F17" s="100">
        <f t="shared" si="1"/>
        <v>46113</v>
      </c>
      <c r="G17" s="100">
        <f t="shared" si="1"/>
        <v>46143</v>
      </c>
      <c r="H17" s="100">
        <f t="shared" si="1"/>
        <v>46174</v>
      </c>
      <c r="I17" s="100">
        <f t="shared" si="1"/>
        <v>46204</v>
      </c>
      <c r="J17" s="100">
        <f t="shared" si="1"/>
        <v>46235</v>
      </c>
      <c r="K17" s="100">
        <f t="shared" si="1"/>
        <v>46266</v>
      </c>
      <c r="L17" s="100">
        <f t="shared" si="1"/>
        <v>46296</v>
      </c>
      <c r="M17" s="100">
        <f t="shared" si="1"/>
        <v>46327</v>
      </c>
      <c r="N17" s="100">
        <f t="shared" si="1"/>
        <v>46357</v>
      </c>
      <c r="O17" s="100">
        <f t="shared" si="1"/>
        <v>46388</v>
      </c>
    </row>
    <row r="18" spans="1:15" ht="15" customHeight="1" x14ac:dyDescent="0.25">
      <c r="A18" s="717"/>
      <c r="B18" s="305" t="str">
        <f t="shared" ref="B18:C29" si="2">B3</f>
        <v>Building Shell</v>
      </c>
      <c r="C18" s="2">
        <f>C3</f>
        <v>0</v>
      </c>
      <c r="D18" s="2">
        <f>IF(SUM($C$14:$N$14)=0,0,C18+D3)</f>
        <v>0</v>
      </c>
      <c r="E18" s="2">
        <f t="shared" ref="E18:O18" si="3">IF(SUM($C$14:$N$14)=0,0,D18+E3)</f>
        <v>0</v>
      </c>
      <c r="F18" s="2">
        <f t="shared" si="3"/>
        <v>229.99116079346717</v>
      </c>
      <c r="G18" s="2">
        <f t="shared" si="3"/>
        <v>9678.903985333005</v>
      </c>
      <c r="H18" s="2">
        <f t="shared" si="3"/>
        <v>9678.903985333005</v>
      </c>
      <c r="I18" s="2">
        <f t="shared" si="3"/>
        <v>11242.635791487864</v>
      </c>
      <c r="J18" s="2">
        <f t="shared" si="3"/>
        <v>12636.272706295898</v>
      </c>
      <c r="K18" s="2">
        <f t="shared" si="3"/>
        <v>39514.321025281824</v>
      </c>
      <c r="L18" s="2">
        <f t="shared" si="3"/>
        <v>42929.502564596864</v>
      </c>
      <c r="M18" s="2">
        <f t="shared" si="3"/>
        <v>54548.836757808269</v>
      </c>
      <c r="N18" s="64">
        <f t="shared" si="3"/>
        <v>65783.22530369075</v>
      </c>
      <c r="O18" s="2">
        <f t="shared" si="3"/>
        <v>65783.22530369075</v>
      </c>
    </row>
    <row r="19" spans="1:15" x14ac:dyDescent="0.25">
      <c r="A19" s="717"/>
      <c r="B19" s="7" t="str">
        <f t="shared" si="2"/>
        <v>Cooling</v>
      </c>
      <c r="C19" s="2">
        <f t="shared" si="2"/>
        <v>0</v>
      </c>
      <c r="D19" s="2">
        <f t="shared" ref="D19:O19" si="4">IF(SUM($C$14:$N$14)=0,0,C19+D4)</f>
        <v>104289.89425319928</v>
      </c>
      <c r="E19" s="2">
        <f t="shared" si="4"/>
        <v>210258.5597007903</v>
      </c>
      <c r="F19" s="2">
        <f t="shared" si="4"/>
        <v>329137.88300314295</v>
      </c>
      <c r="G19" s="2">
        <f t="shared" si="4"/>
        <v>443644.24746582896</v>
      </c>
      <c r="H19" s="2">
        <f t="shared" si="4"/>
        <v>566668.09910136019</v>
      </c>
      <c r="I19" s="2">
        <f t="shared" si="4"/>
        <v>684983.05695100583</v>
      </c>
      <c r="J19" s="2">
        <f t="shared" si="4"/>
        <v>837159.68459201383</v>
      </c>
      <c r="K19" s="2">
        <f t="shared" si="4"/>
        <v>970129.36160057806</v>
      </c>
      <c r="L19" s="2">
        <f t="shared" si="4"/>
        <v>1102976.8366390406</v>
      </c>
      <c r="M19" s="2">
        <f t="shared" si="4"/>
        <v>1390534.6608525037</v>
      </c>
      <c r="N19" s="64">
        <f t="shared" si="4"/>
        <v>1668537.8454350082</v>
      </c>
      <c r="O19" s="2">
        <f t="shared" si="4"/>
        <v>1668537.8454350082</v>
      </c>
    </row>
    <row r="20" spans="1:15" x14ac:dyDescent="0.25">
      <c r="A20" s="717"/>
      <c r="B20" s="6" t="str">
        <f t="shared" si="2"/>
        <v>Freezer</v>
      </c>
      <c r="C20" s="2">
        <f t="shared" si="2"/>
        <v>0</v>
      </c>
      <c r="D20" s="2">
        <f t="shared" ref="D20:O20" si="5">IF(SUM($C$14:$N$14)=0,0,C20+D5)</f>
        <v>0</v>
      </c>
      <c r="E20" s="2">
        <f t="shared" si="5"/>
        <v>0</v>
      </c>
      <c r="F20" s="2">
        <f t="shared" si="5"/>
        <v>0</v>
      </c>
      <c r="G20" s="2">
        <f t="shared" si="5"/>
        <v>0</v>
      </c>
      <c r="H20" s="2">
        <f t="shared" si="5"/>
        <v>0</v>
      </c>
      <c r="I20" s="2">
        <f t="shared" si="5"/>
        <v>0</v>
      </c>
      <c r="J20" s="2">
        <f t="shared" si="5"/>
        <v>0</v>
      </c>
      <c r="K20" s="2">
        <f t="shared" si="5"/>
        <v>0</v>
      </c>
      <c r="L20" s="2">
        <f t="shared" si="5"/>
        <v>0</v>
      </c>
      <c r="M20" s="2">
        <f t="shared" si="5"/>
        <v>0</v>
      </c>
      <c r="N20" s="64">
        <f t="shared" si="5"/>
        <v>0</v>
      </c>
      <c r="O20" s="2">
        <f t="shared" si="5"/>
        <v>0</v>
      </c>
    </row>
    <row r="21" spans="1:15" x14ac:dyDescent="0.25">
      <c r="A21" s="717"/>
      <c r="B21" s="6" t="str">
        <f t="shared" si="2"/>
        <v>Heating</v>
      </c>
      <c r="C21" s="2">
        <f t="shared" si="2"/>
        <v>0</v>
      </c>
      <c r="D21" s="2">
        <f t="shared" ref="D21:O21" si="6">IF(SUM($C$14:$N$14)=0,0,C21+D6)</f>
        <v>316765.87150640949</v>
      </c>
      <c r="E21" s="2">
        <f t="shared" si="6"/>
        <v>633531.74301281897</v>
      </c>
      <c r="F21" s="2">
        <f t="shared" si="6"/>
        <v>954868.01529445627</v>
      </c>
      <c r="G21" s="2">
        <f t="shared" si="6"/>
        <v>1271633.8868008656</v>
      </c>
      <c r="H21" s="2">
        <f t="shared" si="6"/>
        <v>1597540.5598577308</v>
      </c>
      <c r="I21" s="2">
        <f t="shared" si="6"/>
        <v>1937158.4352402794</v>
      </c>
      <c r="J21" s="2">
        <f t="shared" si="6"/>
        <v>2285917.1121732839</v>
      </c>
      <c r="K21" s="2">
        <f t="shared" si="6"/>
        <v>2603585.0418682056</v>
      </c>
      <c r="L21" s="2">
        <f t="shared" si="6"/>
        <v>2924921.3141498431</v>
      </c>
      <c r="M21" s="2">
        <f t="shared" si="6"/>
        <v>3770968.2319777356</v>
      </c>
      <c r="N21" s="64">
        <f t="shared" si="6"/>
        <v>4589124.1858797725</v>
      </c>
      <c r="O21" s="2">
        <f t="shared" si="6"/>
        <v>4589124.1858797725</v>
      </c>
    </row>
    <row r="22" spans="1:15" x14ac:dyDescent="0.25">
      <c r="A22" s="717"/>
      <c r="B22" s="7" t="str">
        <f t="shared" si="2"/>
        <v>HVAC</v>
      </c>
      <c r="C22" s="2">
        <f t="shared" si="2"/>
        <v>0</v>
      </c>
      <c r="D22" s="2">
        <f t="shared" ref="D22:O22" si="7">IF(SUM($C$14:$N$14)=0,0,C22+D7)</f>
        <v>29346.25576369046</v>
      </c>
      <c r="E22" s="2">
        <f t="shared" si="7"/>
        <v>59328.322091394461</v>
      </c>
      <c r="F22" s="2">
        <f t="shared" si="7"/>
        <v>92796.988704967196</v>
      </c>
      <c r="G22" s="2">
        <f t="shared" si="7"/>
        <v>124363.00415705581</v>
      </c>
      <c r="H22" s="2">
        <f t="shared" si="7"/>
        <v>157831.67077062855</v>
      </c>
      <c r="I22" s="2">
        <f t="shared" si="7"/>
        <v>189782.9707008664</v>
      </c>
      <c r="J22" s="2">
        <f t="shared" si="7"/>
        <v>229276.69932580553</v>
      </c>
      <c r="K22" s="2">
        <f t="shared" si="7"/>
        <v>267501.99384308857</v>
      </c>
      <c r="L22" s="2">
        <f t="shared" si="7"/>
        <v>307947.04804876976</v>
      </c>
      <c r="M22" s="2">
        <f t="shared" si="7"/>
        <v>388707.45780787215</v>
      </c>
      <c r="N22" s="64">
        <f t="shared" si="7"/>
        <v>466785.70926611999</v>
      </c>
      <c r="O22" s="2">
        <f t="shared" si="7"/>
        <v>466785.70926611999</v>
      </c>
    </row>
    <row r="23" spans="1:15" x14ac:dyDescent="0.25">
      <c r="A23" s="717"/>
      <c r="B23" s="6" t="str">
        <f t="shared" si="2"/>
        <v>Lighting</v>
      </c>
      <c r="C23" s="2">
        <f t="shared" si="2"/>
        <v>0</v>
      </c>
      <c r="D23" s="2">
        <f t="shared" ref="D23:O23" si="8">IF(SUM($C$14:$N$14)=0,0,C23+D8)</f>
        <v>1885.6102359310712</v>
      </c>
      <c r="E23" s="2">
        <f t="shared" si="8"/>
        <v>2019.4541395528313</v>
      </c>
      <c r="F23" s="2">
        <f t="shared" si="8"/>
        <v>7928.9697759909786</v>
      </c>
      <c r="G23" s="2">
        <f t="shared" si="8"/>
        <v>8903.5513323304476</v>
      </c>
      <c r="H23" s="2">
        <f t="shared" si="8"/>
        <v>14376.145614473593</v>
      </c>
      <c r="I23" s="2">
        <f t="shared" si="8"/>
        <v>28371.183129382211</v>
      </c>
      <c r="J23" s="2">
        <f t="shared" si="8"/>
        <v>29357.209995503992</v>
      </c>
      <c r="K23" s="2">
        <f t="shared" si="8"/>
        <v>29804.92612184861</v>
      </c>
      <c r="L23" s="2">
        <f t="shared" si="8"/>
        <v>31225.877224990876</v>
      </c>
      <c r="M23" s="2">
        <f t="shared" si="8"/>
        <v>38962.037910887142</v>
      </c>
      <c r="N23" s="64">
        <f t="shared" si="8"/>
        <v>46440.081343240141</v>
      </c>
      <c r="O23" s="2">
        <f t="shared" si="8"/>
        <v>46440.081343240141</v>
      </c>
    </row>
    <row r="24" spans="1:15" x14ac:dyDescent="0.25">
      <c r="A24" s="717"/>
      <c r="B24" s="6" t="str">
        <f t="shared" si="2"/>
        <v>Miscellaneous</v>
      </c>
      <c r="C24" s="2">
        <f t="shared" si="2"/>
        <v>0</v>
      </c>
      <c r="D24" s="2">
        <f t="shared" ref="D24:O24" si="9">IF(SUM($C$14:$N$14)=0,0,C24+D9)</f>
        <v>0</v>
      </c>
      <c r="E24" s="2">
        <f t="shared" si="9"/>
        <v>0</v>
      </c>
      <c r="F24" s="2">
        <f t="shared" si="9"/>
        <v>0</v>
      </c>
      <c r="G24" s="2">
        <f t="shared" si="9"/>
        <v>0</v>
      </c>
      <c r="H24" s="2">
        <f t="shared" si="9"/>
        <v>0</v>
      </c>
      <c r="I24" s="2">
        <f t="shared" si="9"/>
        <v>0</v>
      </c>
      <c r="J24" s="2">
        <f t="shared" si="9"/>
        <v>0</v>
      </c>
      <c r="K24" s="2">
        <f t="shared" si="9"/>
        <v>0</v>
      </c>
      <c r="L24" s="2">
        <f t="shared" si="9"/>
        <v>96.968654174540887</v>
      </c>
      <c r="M24" s="2">
        <f t="shared" si="9"/>
        <v>103.21015361895543</v>
      </c>
      <c r="N24" s="64">
        <f t="shared" si="9"/>
        <v>109.19398201062531</v>
      </c>
      <c r="O24" s="2">
        <f t="shared" si="9"/>
        <v>109.19398201062531</v>
      </c>
    </row>
    <row r="25" spans="1:15" x14ac:dyDescent="0.25">
      <c r="A25" s="717"/>
      <c r="B25" s="6" t="str">
        <f t="shared" si="2"/>
        <v>Pool Spa</v>
      </c>
      <c r="C25" s="2">
        <f t="shared" si="2"/>
        <v>0</v>
      </c>
      <c r="D25" s="2">
        <f t="shared" ref="D25:O25" si="10">IF(SUM($C$14:$N$14)=0,0,C25+D10)</f>
        <v>0</v>
      </c>
      <c r="E25" s="2">
        <f t="shared" si="10"/>
        <v>0</v>
      </c>
      <c r="F25" s="2">
        <f t="shared" si="10"/>
        <v>0</v>
      </c>
      <c r="G25" s="2">
        <f t="shared" si="10"/>
        <v>0</v>
      </c>
      <c r="H25" s="2">
        <f t="shared" si="10"/>
        <v>0</v>
      </c>
      <c r="I25" s="2">
        <f t="shared" si="10"/>
        <v>0</v>
      </c>
      <c r="J25" s="2">
        <f t="shared" si="10"/>
        <v>0</v>
      </c>
      <c r="K25" s="2">
        <f t="shared" si="10"/>
        <v>0</v>
      </c>
      <c r="L25" s="2">
        <f t="shared" si="10"/>
        <v>0</v>
      </c>
      <c r="M25" s="2">
        <f t="shared" si="10"/>
        <v>0</v>
      </c>
      <c r="N25" s="64">
        <f t="shared" si="10"/>
        <v>0</v>
      </c>
      <c r="O25" s="2">
        <f t="shared" si="10"/>
        <v>0</v>
      </c>
    </row>
    <row r="26" spans="1:15" x14ac:dyDescent="0.25">
      <c r="A26" s="717"/>
      <c r="B26" s="6" t="str">
        <f t="shared" si="2"/>
        <v>Refrigeration</v>
      </c>
      <c r="C26" s="2">
        <f t="shared" si="2"/>
        <v>0</v>
      </c>
      <c r="D26" s="2">
        <f t="shared" ref="D26:O26" si="11">IF(SUM($C$14:$N$14)=0,0,C26+D11)</f>
        <v>0</v>
      </c>
      <c r="E26" s="2">
        <f t="shared" si="11"/>
        <v>1057.1379426471153</v>
      </c>
      <c r="F26" s="2">
        <f t="shared" si="11"/>
        <v>4580.9310848041659</v>
      </c>
      <c r="G26" s="2">
        <f t="shared" si="11"/>
        <v>6695.2069700983966</v>
      </c>
      <c r="H26" s="2">
        <f t="shared" si="11"/>
        <v>9161.8621696083319</v>
      </c>
      <c r="I26" s="2">
        <f t="shared" si="11"/>
        <v>12685.655311765382</v>
      </c>
      <c r="J26" s="2">
        <f t="shared" si="11"/>
        <v>13742.793254412498</v>
      </c>
      <c r="K26" s="2">
        <f t="shared" si="11"/>
        <v>14095.172568628202</v>
      </c>
      <c r="L26" s="2">
        <f t="shared" si="11"/>
        <v>17266.586396569546</v>
      </c>
      <c r="M26" s="2">
        <f t="shared" si="11"/>
        <v>18377.970176395371</v>
      </c>
      <c r="N26" s="64">
        <f t="shared" si="11"/>
        <v>19443.472124282984</v>
      </c>
      <c r="O26" s="2">
        <f t="shared" si="11"/>
        <v>19443.472124282984</v>
      </c>
    </row>
    <row r="27" spans="1:15" ht="15" customHeight="1" x14ac:dyDescent="0.25">
      <c r="A27" s="717"/>
      <c r="B27" s="6" t="str">
        <f t="shared" si="2"/>
        <v>Water Heating</v>
      </c>
      <c r="C27" s="2">
        <f t="shared" si="2"/>
        <v>0</v>
      </c>
      <c r="D27" s="2">
        <f t="shared" ref="D27:O28" si="12">IF(SUM($C$14:$N$14)=0,0,C27+D12)</f>
        <v>0</v>
      </c>
      <c r="E27" s="2">
        <f t="shared" si="12"/>
        <v>0</v>
      </c>
      <c r="F27" s="2">
        <f t="shared" si="12"/>
        <v>25239.113620172495</v>
      </c>
      <c r="G27" s="2">
        <f t="shared" si="12"/>
        <v>25371.840423870402</v>
      </c>
      <c r="H27" s="2">
        <f t="shared" si="12"/>
        <v>25978.502346243378</v>
      </c>
      <c r="I27" s="2">
        <f t="shared" si="12"/>
        <v>26224.965254933672</v>
      </c>
      <c r="J27" s="2">
        <f t="shared" si="12"/>
        <v>26405.064761775015</v>
      </c>
      <c r="K27" s="2">
        <f t="shared" si="12"/>
        <v>26471.428163623968</v>
      </c>
      <c r="L27" s="2">
        <f t="shared" si="12"/>
        <v>26604.154967321876</v>
      </c>
      <c r="M27" s="2">
        <f t="shared" si="12"/>
        <v>34139.93388770568</v>
      </c>
      <c r="N27" s="64">
        <f t="shared" si="12"/>
        <v>41426.906785758169</v>
      </c>
      <c r="O27" s="2">
        <f t="shared" si="12"/>
        <v>41426.906785758169</v>
      </c>
    </row>
    <row r="28" spans="1:15" ht="15" customHeight="1" x14ac:dyDescent="0.25">
      <c r="A28" s="717"/>
      <c r="B28" s="6" t="str">
        <f t="shared" si="2"/>
        <v>Motors(uses bus. load shape)</v>
      </c>
      <c r="C28" s="2">
        <f t="shared" si="2"/>
        <v>0</v>
      </c>
      <c r="D28" s="2">
        <f t="shared" ref="D28" si="13">IF(SUM($C$14:$N$14)=0,0,C28+D13)</f>
        <v>0</v>
      </c>
      <c r="E28" s="2">
        <f t="shared" si="12"/>
        <v>0</v>
      </c>
      <c r="F28" s="2">
        <f t="shared" si="12"/>
        <v>0</v>
      </c>
      <c r="G28" s="2">
        <f t="shared" si="12"/>
        <v>0</v>
      </c>
      <c r="H28" s="2">
        <f t="shared" si="12"/>
        <v>0</v>
      </c>
      <c r="I28" s="2">
        <f t="shared" si="12"/>
        <v>0</v>
      </c>
      <c r="J28" s="2">
        <f t="shared" si="12"/>
        <v>0</v>
      </c>
      <c r="K28" s="2">
        <f t="shared" si="12"/>
        <v>0</v>
      </c>
      <c r="L28" s="2">
        <f t="shared" si="12"/>
        <v>0</v>
      </c>
      <c r="M28" s="2">
        <f t="shared" si="12"/>
        <v>0</v>
      </c>
      <c r="N28" s="64">
        <f t="shared" si="12"/>
        <v>0</v>
      </c>
      <c r="O28" s="2">
        <f t="shared" si="12"/>
        <v>0</v>
      </c>
    </row>
    <row r="29" spans="1:15" ht="15" customHeight="1" thickBot="1" x14ac:dyDescent="0.3">
      <c r="A29" s="718"/>
      <c r="B29" s="133" t="str">
        <f t="shared" si="2"/>
        <v>Monthly kWh</v>
      </c>
      <c r="C29" s="154">
        <f>SUM(C18:C28)</f>
        <v>0</v>
      </c>
      <c r="D29" s="154">
        <f t="shared" ref="D29:O29" si="14">SUM(D18:D28)</f>
        <v>452287.63175923028</v>
      </c>
      <c r="E29" s="154">
        <f t="shared" si="14"/>
        <v>906195.21688720363</v>
      </c>
      <c r="F29" s="154">
        <f t="shared" si="14"/>
        <v>1414781.8926443278</v>
      </c>
      <c r="G29" s="154">
        <f t="shared" si="14"/>
        <v>1890290.6411353829</v>
      </c>
      <c r="H29" s="154">
        <f t="shared" si="14"/>
        <v>2381235.7438453776</v>
      </c>
      <c r="I29" s="154">
        <f t="shared" si="14"/>
        <v>2890448.9023797205</v>
      </c>
      <c r="J29" s="154">
        <f t="shared" si="14"/>
        <v>3434494.8368090913</v>
      </c>
      <c r="K29" s="154">
        <f t="shared" si="14"/>
        <v>3951102.2451912547</v>
      </c>
      <c r="L29" s="154">
        <f t="shared" si="14"/>
        <v>4453968.2886453075</v>
      </c>
      <c r="M29" s="154">
        <f t="shared" si="14"/>
        <v>5696342.3395245271</v>
      </c>
      <c r="N29" s="154">
        <f t="shared" si="14"/>
        <v>6897650.6201198837</v>
      </c>
      <c r="O29" s="154">
        <f t="shared" si="14"/>
        <v>6897650.6201198837</v>
      </c>
    </row>
    <row r="30" spans="1:15" x14ac:dyDescent="0.25">
      <c r="A30" s="301"/>
      <c r="B30" s="294"/>
      <c r="C30" s="295"/>
      <c r="D30" s="294"/>
      <c r="E30" s="295"/>
      <c r="F30" s="294"/>
      <c r="G30" s="294"/>
      <c r="H30" s="295"/>
      <c r="I30" s="294"/>
      <c r="J30" s="294"/>
      <c r="K30" s="295"/>
      <c r="L30" s="294"/>
      <c r="M30" s="294"/>
      <c r="N30" s="282" t="s">
        <v>178</v>
      </c>
      <c r="O30" s="204">
        <f>SUM(C3:N13)</f>
        <v>6897650.6201198818</v>
      </c>
    </row>
    <row r="31" spans="1:15" ht="15.75" thickBot="1" x14ac:dyDescent="0.3"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</row>
    <row r="32" spans="1:15" ht="16.350000000000001" customHeight="1" thickBot="1" x14ac:dyDescent="0.3">
      <c r="A32" s="719" t="s">
        <v>14</v>
      </c>
      <c r="B32" s="306" t="s">
        <v>10</v>
      </c>
      <c r="C32" s="100">
        <f>C$2</f>
        <v>46023</v>
      </c>
      <c r="D32" s="100">
        <f t="shared" ref="D32:O32" si="15">D$2</f>
        <v>46054</v>
      </c>
      <c r="E32" s="100">
        <f t="shared" si="15"/>
        <v>46082</v>
      </c>
      <c r="F32" s="100">
        <f t="shared" si="15"/>
        <v>46113</v>
      </c>
      <c r="G32" s="100">
        <f t="shared" si="15"/>
        <v>46143</v>
      </c>
      <c r="H32" s="100">
        <f t="shared" si="15"/>
        <v>46174</v>
      </c>
      <c r="I32" s="100">
        <f t="shared" si="15"/>
        <v>46204</v>
      </c>
      <c r="J32" s="100">
        <f t="shared" si="15"/>
        <v>46235</v>
      </c>
      <c r="K32" s="100">
        <f t="shared" si="15"/>
        <v>46266</v>
      </c>
      <c r="L32" s="100">
        <f t="shared" si="15"/>
        <v>46296</v>
      </c>
      <c r="M32" s="100">
        <f t="shared" si="15"/>
        <v>46327</v>
      </c>
      <c r="N32" s="100">
        <f t="shared" si="15"/>
        <v>46357</v>
      </c>
      <c r="O32" s="100">
        <f t="shared" si="15"/>
        <v>46388</v>
      </c>
    </row>
    <row r="33" spans="1:16" ht="15" customHeight="1" x14ac:dyDescent="0.25">
      <c r="A33" s="720"/>
      <c r="B33" s="305" t="str">
        <f t="shared" ref="B33:B44" si="16">B18</f>
        <v>Building Shell</v>
      </c>
      <c r="C33" s="2">
        <v>0</v>
      </c>
      <c r="D33" s="2">
        <v>0</v>
      </c>
      <c r="E33" s="2">
        <v>0</v>
      </c>
      <c r="F33" s="2">
        <v>0</v>
      </c>
      <c r="G33" s="2">
        <f>F33</f>
        <v>0</v>
      </c>
      <c r="H33" s="2">
        <f t="shared" ref="H33:O33" si="17">G33</f>
        <v>0</v>
      </c>
      <c r="I33" s="2">
        <f t="shared" si="17"/>
        <v>0</v>
      </c>
      <c r="J33" s="2">
        <f t="shared" si="17"/>
        <v>0</v>
      </c>
      <c r="K33" s="2">
        <f t="shared" si="17"/>
        <v>0</v>
      </c>
      <c r="L33" s="2">
        <f t="shared" si="17"/>
        <v>0</v>
      </c>
      <c r="M33" s="2">
        <f t="shared" si="17"/>
        <v>0</v>
      </c>
      <c r="N33" s="2">
        <f t="shared" si="17"/>
        <v>0</v>
      </c>
      <c r="O33" s="2">
        <f t="shared" si="17"/>
        <v>0</v>
      </c>
    </row>
    <row r="34" spans="1:16" x14ac:dyDescent="0.25">
      <c r="A34" s="720"/>
      <c r="B34" s="7" t="str">
        <f t="shared" si="16"/>
        <v>Cooling</v>
      </c>
      <c r="C34" s="2">
        <v>0</v>
      </c>
      <c r="D34" s="2">
        <v>0</v>
      </c>
      <c r="E34" s="2">
        <v>0</v>
      </c>
      <c r="F34" s="2">
        <v>0</v>
      </c>
      <c r="G34" s="2">
        <f t="shared" ref="G34:O34" si="18">F34</f>
        <v>0</v>
      </c>
      <c r="H34" s="2">
        <f t="shared" si="18"/>
        <v>0</v>
      </c>
      <c r="I34" s="2">
        <f t="shared" si="18"/>
        <v>0</v>
      </c>
      <c r="J34" s="2">
        <f t="shared" si="18"/>
        <v>0</v>
      </c>
      <c r="K34" s="2">
        <f t="shared" si="18"/>
        <v>0</v>
      </c>
      <c r="L34" s="2">
        <f t="shared" si="18"/>
        <v>0</v>
      </c>
      <c r="M34" s="2">
        <f t="shared" si="18"/>
        <v>0</v>
      </c>
      <c r="N34" s="2">
        <f t="shared" si="18"/>
        <v>0</v>
      </c>
      <c r="O34" s="2">
        <f t="shared" si="18"/>
        <v>0</v>
      </c>
    </row>
    <row r="35" spans="1:16" x14ac:dyDescent="0.25">
      <c r="A35" s="720"/>
      <c r="B35" s="6" t="str">
        <f t="shared" si="16"/>
        <v>Freezer</v>
      </c>
      <c r="C35" s="2">
        <v>0</v>
      </c>
      <c r="D35" s="2">
        <v>0</v>
      </c>
      <c r="E35" s="2">
        <v>0</v>
      </c>
      <c r="F35" s="2">
        <v>0</v>
      </c>
      <c r="G35" s="2">
        <f t="shared" ref="G35:O35" si="19">F35</f>
        <v>0</v>
      </c>
      <c r="H35" s="2">
        <f t="shared" si="19"/>
        <v>0</v>
      </c>
      <c r="I35" s="2">
        <f t="shared" si="19"/>
        <v>0</v>
      </c>
      <c r="J35" s="2">
        <f t="shared" si="19"/>
        <v>0</v>
      </c>
      <c r="K35" s="2">
        <f t="shared" si="19"/>
        <v>0</v>
      </c>
      <c r="L35" s="2">
        <f t="shared" si="19"/>
        <v>0</v>
      </c>
      <c r="M35" s="2">
        <f t="shared" si="19"/>
        <v>0</v>
      </c>
      <c r="N35" s="2">
        <f t="shared" si="19"/>
        <v>0</v>
      </c>
      <c r="O35" s="2">
        <f t="shared" si="19"/>
        <v>0</v>
      </c>
    </row>
    <row r="36" spans="1:16" x14ac:dyDescent="0.25">
      <c r="A36" s="720"/>
      <c r="B36" s="6" t="str">
        <f t="shared" si="16"/>
        <v>Heating</v>
      </c>
      <c r="C36" s="2">
        <v>0</v>
      </c>
      <c r="D36" s="2">
        <v>0</v>
      </c>
      <c r="E36" s="2">
        <v>0</v>
      </c>
      <c r="F36" s="2">
        <v>0</v>
      </c>
      <c r="G36" s="2">
        <f t="shared" ref="G36:O36" si="20">F36</f>
        <v>0</v>
      </c>
      <c r="H36" s="2">
        <f t="shared" si="20"/>
        <v>0</v>
      </c>
      <c r="I36" s="2">
        <f t="shared" si="20"/>
        <v>0</v>
      </c>
      <c r="J36" s="2">
        <f t="shared" si="20"/>
        <v>0</v>
      </c>
      <c r="K36" s="2">
        <f t="shared" si="20"/>
        <v>0</v>
      </c>
      <c r="L36" s="2">
        <f t="shared" si="20"/>
        <v>0</v>
      </c>
      <c r="M36" s="2">
        <f t="shared" si="20"/>
        <v>0</v>
      </c>
      <c r="N36" s="2">
        <f t="shared" si="20"/>
        <v>0</v>
      </c>
      <c r="O36" s="2">
        <f t="shared" si="20"/>
        <v>0</v>
      </c>
    </row>
    <row r="37" spans="1:16" x14ac:dyDescent="0.25">
      <c r="A37" s="720"/>
      <c r="B37" s="7" t="str">
        <f t="shared" si="16"/>
        <v>HVAC</v>
      </c>
      <c r="C37" s="2">
        <v>0</v>
      </c>
      <c r="D37" s="2">
        <v>0</v>
      </c>
      <c r="E37" s="2">
        <v>0</v>
      </c>
      <c r="F37" s="2">
        <v>0</v>
      </c>
      <c r="G37" s="2">
        <f t="shared" ref="G37:O37" si="21">F37</f>
        <v>0</v>
      </c>
      <c r="H37" s="2">
        <f t="shared" si="21"/>
        <v>0</v>
      </c>
      <c r="I37" s="2">
        <f t="shared" si="21"/>
        <v>0</v>
      </c>
      <c r="J37" s="2">
        <f t="shared" si="21"/>
        <v>0</v>
      </c>
      <c r="K37" s="2">
        <f t="shared" si="21"/>
        <v>0</v>
      </c>
      <c r="L37" s="2">
        <f t="shared" si="21"/>
        <v>0</v>
      </c>
      <c r="M37" s="2">
        <f t="shared" si="21"/>
        <v>0</v>
      </c>
      <c r="N37" s="2">
        <f t="shared" si="21"/>
        <v>0</v>
      </c>
      <c r="O37" s="2">
        <f t="shared" si="21"/>
        <v>0</v>
      </c>
    </row>
    <row r="38" spans="1:16" x14ac:dyDescent="0.25">
      <c r="A38" s="720"/>
      <c r="B38" s="6" t="str">
        <f t="shared" si="16"/>
        <v>Lighting</v>
      </c>
      <c r="C38" s="2">
        <v>0</v>
      </c>
      <c r="D38" s="2">
        <v>0</v>
      </c>
      <c r="E38" s="2">
        <v>0</v>
      </c>
      <c r="F38" s="2">
        <v>0</v>
      </c>
      <c r="G38" s="2">
        <f t="shared" ref="G38:O38" si="22">F38</f>
        <v>0</v>
      </c>
      <c r="H38" s="2">
        <f t="shared" si="22"/>
        <v>0</v>
      </c>
      <c r="I38" s="2">
        <f t="shared" si="22"/>
        <v>0</v>
      </c>
      <c r="J38" s="2">
        <f t="shared" si="22"/>
        <v>0</v>
      </c>
      <c r="K38" s="2">
        <f t="shared" si="22"/>
        <v>0</v>
      </c>
      <c r="L38" s="2">
        <f t="shared" si="22"/>
        <v>0</v>
      </c>
      <c r="M38" s="2">
        <f t="shared" si="22"/>
        <v>0</v>
      </c>
      <c r="N38" s="2">
        <f t="shared" si="22"/>
        <v>0</v>
      </c>
      <c r="O38" s="2">
        <f t="shared" si="22"/>
        <v>0</v>
      </c>
    </row>
    <row r="39" spans="1:16" x14ac:dyDescent="0.25">
      <c r="A39" s="720"/>
      <c r="B39" s="6" t="str">
        <f t="shared" si="16"/>
        <v>Miscellaneous</v>
      </c>
      <c r="C39" s="2">
        <v>0</v>
      </c>
      <c r="D39" s="2">
        <v>0</v>
      </c>
      <c r="E39" s="2">
        <v>0</v>
      </c>
      <c r="F39" s="2">
        <v>0</v>
      </c>
      <c r="G39" s="2">
        <f t="shared" ref="G39:O39" si="23">F39</f>
        <v>0</v>
      </c>
      <c r="H39" s="2">
        <f t="shared" si="23"/>
        <v>0</v>
      </c>
      <c r="I39" s="2">
        <f t="shared" si="23"/>
        <v>0</v>
      </c>
      <c r="J39" s="2">
        <f t="shared" si="23"/>
        <v>0</v>
      </c>
      <c r="K39" s="2">
        <f t="shared" si="23"/>
        <v>0</v>
      </c>
      <c r="L39" s="2">
        <f t="shared" si="23"/>
        <v>0</v>
      </c>
      <c r="M39" s="2">
        <f t="shared" si="23"/>
        <v>0</v>
      </c>
      <c r="N39" s="2">
        <f t="shared" si="23"/>
        <v>0</v>
      </c>
      <c r="O39" s="2">
        <f t="shared" si="23"/>
        <v>0</v>
      </c>
    </row>
    <row r="40" spans="1:16" x14ac:dyDescent="0.25">
      <c r="A40" s="720"/>
      <c r="B40" s="6" t="str">
        <f t="shared" si="16"/>
        <v>Pool Spa</v>
      </c>
      <c r="C40" s="2">
        <v>0</v>
      </c>
      <c r="D40" s="2">
        <v>0</v>
      </c>
      <c r="E40" s="2">
        <v>0</v>
      </c>
      <c r="F40" s="2">
        <v>0</v>
      </c>
      <c r="G40" s="2">
        <f t="shared" ref="G40:O40" si="24">F40</f>
        <v>0</v>
      </c>
      <c r="H40" s="2">
        <f t="shared" si="24"/>
        <v>0</v>
      </c>
      <c r="I40" s="2">
        <f t="shared" si="24"/>
        <v>0</v>
      </c>
      <c r="J40" s="2">
        <f t="shared" si="24"/>
        <v>0</v>
      </c>
      <c r="K40" s="2">
        <f t="shared" si="24"/>
        <v>0</v>
      </c>
      <c r="L40" s="2">
        <f t="shared" si="24"/>
        <v>0</v>
      </c>
      <c r="M40" s="2">
        <f t="shared" si="24"/>
        <v>0</v>
      </c>
      <c r="N40" s="2">
        <f t="shared" si="24"/>
        <v>0</v>
      </c>
      <c r="O40" s="2">
        <f t="shared" si="24"/>
        <v>0</v>
      </c>
    </row>
    <row r="41" spans="1:16" x14ac:dyDescent="0.25">
      <c r="A41" s="720"/>
      <c r="B41" s="6" t="str">
        <f t="shared" si="16"/>
        <v>Refrigeration</v>
      </c>
      <c r="C41" s="2">
        <v>0</v>
      </c>
      <c r="D41" s="2">
        <v>0</v>
      </c>
      <c r="E41" s="2">
        <v>0</v>
      </c>
      <c r="F41" s="2">
        <v>0</v>
      </c>
      <c r="G41" s="2">
        <f t="shared" ref="G41:O41" si="25">F41</f>
        <v>0</v>
      </c>
      <c r="H41" s="2">
        <f t="shared" si="25"/>
        <v>0</v>
      </c>
      <c r="I41" s="2">
        <f t="shared" si="25"/>
        <v>0</v>
      </c>
      <c r="J41" s="2">
        <f t="shared" si="25"/>
        <v>0</v>
      </c>
      <c r="K41" s="2">
        <f t="shared" si="25"/>
        <v>0</v>
      </c>
      <c r="L41" s="2">
        <f t="shared" si="25"/>
        <v>0</v>
      </c>
      <c r="M41" s="2">
        <f t="shared" si="25"/>
        <v>0</v>
      </c>
      <c r="N41" s="2">
        <f t="shared" si="25"/>
        <v>0</v>
      </c>
      <c r="O41" s="2">
        <f t="shared" si="25"/>
        <v>0</v>
      </c>
    </row>
    <row r="42" spans="1:16" ht="15" customHeight="1" x14ac:dyDescent="0.25">
      <c r="A42" s="720"/>
      <c r="B42" s="6" t="str">
        <f t="shared" si="16"/>
        <v>Water Heating</v>
      </c>
      <c r="C42" s="2">
        <v>0</v>
      </c>
      <c r="D42" s="2">
        <v>0</v>
      </c>
      <c r="E42" s="2">
        <v>0</v>
      </c>
      <c r="F42" s="2">
        <v>0</v>
      </c>
      <c r="G42" s="2">
        <f t="shared" ref="G42:O42" si="26">F42</f>
        <v>0</v>
      </c>
      <c r="H42" s="2">
        <f t="shared" si="26"/>
        <v>0</v>
      </c>
      <c r="I42" s="2">
        <f t="shared" si="26"/>
        <v>0</v>
      </c>
      <c r="J42" s="2">
        <f t="shared" si="26"/>
        <v>0</v>
      </c>
      <c r="K42" s="2">
        <f t="shared" si="26"/>
        <v>0</v>
      </c>
      <c r="L42" s="2">
        <f t="shared" si="26"/>
        <v>0</v>
      </c>
      <c r="M42" s="2">
        <f t="shared" si="26"/>
        <v>0</v>
      </c>
      <c r="N42" s="2">
        <f t="shared" si="26"/>
        <v>0</v>
      </c>
      <c r="O42" s="2">
        <f t="shared" si="26"/>
        <v>0</v>
      </c>
    </row>
    <row r="43" spans="1:16" ht="15" customHeight="1" x14ac:dyDescent="0.25">
      <c r="A43" s="720"/>
      <c r="B43" s="6" t="str">
        <f t="shared" si="16"/>
        <v>Motors(uses bus. load shape)</v>
      </c>
      <c r="C43" s="2"/>
      <c r="D43" s="2"/>
      <c r="E43" s="2"/>
      <c r="F43" s="2">
        <v>0</v>
      </c>
      <c r="G43" s="2">
        <f t="shared" ref="G43:O43" si="27">F43</f>
        <v>0</v>
      </c>
      <c r="H43" s="2">
        <f t="shared" si="27"/>
        <v>0</v>
      </c>
      <c r="I43" s="2">
        <f t="shared" si="27"/>
        <v>0</v>
      </c>
      <c r="J43" s="2">
        <f t="shared" si="27"/>
        <v>0</v>
      </c>
      <c r="K43" s="2">
        <f t="shared" si="27"/>
        <v>0</v>
      </c>
      <c r="L43" s="2">
        <f t="shared" si="27"/>
        <v>0</v>
      </c>
      <c r="M43" s="2">
        <f t="shared" si="27"/>
        <v>0</v>
      </c>
      <c r="N43" s="2">
        <f t="shared" si="27"/>
        <v>0</v>
      </c>
      <c r="O43" s="2">
        <f t="shared" si="27"/>
        <v>0</v>
      </c>
    </row>
    <row r="44" spans="1:16" ht="15" customHeight="1" thickBot="1" x14ac:dyDescent="0.3">
      <c r="A44" s="721"/>
      <c r="B44" s="133" t="str">
        <f t="shared" si="16"/>
        <v>Monthly kWh</v>
      </c>
      <c r="C44" s="154">
        <f>SUM(C33:C43)</f>
        <v>0</v>
      </c>
      <c r="D44" s="154">
        <f t="shared" ref="D44:O44" si="28">SUM(D33:D43)</f>
        <v>0</v>
      </c>
      <c r="E44" s="154">
        <f t="shared" si="28"/>
        <v>0</v>
      </c>
      <c r="F44" s="154">
        <f t="shared" si="28"/>
        <v>0</v>
      </c>
      <c r="G44" s="154">
        <f t="shared" si="28"/>
        <v>0</v>
      </c>
      <c r="H44" s="154">
        <f t="shared" si="28"/>
        <v>0</v>
      </c>
      <c r="I44" s="154">
        <f t="shared" si="28"/>
        <v>0</v>
      </c>
      <c r="J44" s="154">
        <f t="shared" si="28"/>
        <v>0</v>
      </c>
      <c r="K44" s="154">
        <f t="shared" si="28"/>
        <v>0</v>
      </c>
      <c r="L44" s="154">
        <f t="shared" si="28"/>
        <v>0</v>
      </c>
      <c r="M44" s="154">
        <f t="shared" si="28"/>
        <v>0</v>
      </c>
      <c r="N44" s="154">
        <f t="shared" si="28"/>
        <v>0</v>
      </c>
      <c r="O44" s="154">
        <f t="shared" si="28"/>
        <v>0</v>
      </c>
    </row>
    <row r="45" spans="1:16" x14ac:dyDescent="0.25">
      <c r="A45" s="301"/>
      <c r="B45" s="294"/>
      <c r="C45" s="295"/>
      <c r="D45" s="294"/>
      <c r="E45" s="295"/>
      <c r="F45" s="294"/>
      <c r="G45" s="294"/>
      <c r="H45" s="295"/>
      <c r="I45" s="294"/>
      <c r="J45" s="294"/>
      <c r="K45" s="295"/>
      <c r="L45" s="294"/>
      <c r="M45" s="294"/>
      <c r="N45" s="295"/>
      <c r="O45" s="294"/>
    </row>
    <row r="46" spans="1:16" ht="15.75" thickBot="1" x14ac:dyDescent="0.3">
      <c r="A46" s="291" t="s">
        <v>216</v>
      </c>
      <c r="B46" s="289"/>
      <c r="C46" s="289"/>
      <c r="D46" s="289"/>
      <c r="E46" s="289"/>
      <c r="F46" s="289"/>
      <c r="G46" s="289"/>
      <c r="I46" s="318"/>
      <c r="J46" s="318"/>
      <c r="K46" s="318"/>
      <c r="L46" s="318"/>
      <c r="M46" s="318"/>
      <c r="N46" s="318"/>
      <c r="O46" s="318"/>
      <c r="P46" s="134"/>
    </row>
    <row r="47" spans="1:16" ht="16.350000000000001" customHeight="1" thickBot="1" x14ac:dyDescent="0.3">
      <c r="A47" s="728" t="s">
        <v>217</v>
      </c>
      <c r="B47" s="306" t="s">
        <v>10</v>
      </c>
      <c r="C47" s="100">
        <f>C$2</f>
        <v>46023</v>
      </c>
      <c r="D47" s="100">
        <f t="shared" ref="D47:O47" si="29">D$2</f>
        <v>46054</v>
      </c>
      <c r="E47" s="100">
        <f t="shared" si="29"/>
        <v>46082</v>
      </c>
      <c r="F47" s="100">
        <f t="shared" si="29"/>
        <v>46113</v>
      </c>
      <c r="G47" s="100">
        <f t="shared" si="29"/>
        <v>46143</v>
      </c>
      <c r="H47" s="100">
        <f t="shared" si="29"/>
        <v>46174</v>
      </c>
      <c r="I47" s="100">
        <f t="shared" si="29"/>
        <v>46204</v>
      </c>
      <c r="J47" s="100">
        <f t="shared" si="29"/>
        <v>46235</v>
      </c>
      <c r="K47" s="100">
        <f t="shared" si="29"/>
        <v>46266</v>
      </c>
      <c r="L47" s="100">
        <f t="shared" si="29"/>
        <v>46296</v>
      </c>
      <c r="M47" s="100">
        <f t="shared" si="29"/>
        <v>46327</v>
      </c>
      <c r="N47" s="100">
        <f t="shared" si="29"/>
        <v>46357</v>
      </c>
      <c r="O47" s="100">
        <f t="shared" si="29"/>
        <v>46388</v>
      </c>
    </row>
    <row r="48" spans="1:16" ht="15" customHeight="1" x14ac:dyDescent="0.25">
      <c r="A48" s="729"/>
      <c r="B48" s="305" t="str">
        <f t="shared" ref="B48:B59" si="30">B33</f>
        <v>Building Shell</v>
      </c>
      <c r="C48" s="2">
        <f>(C3*0.5)-C33</f>
        <v>0</v>
      </c>
      <c r="D48" s="2">
        <f>(D3*0.5)+C18-D33</f>
        <v>0</v>
      </c>
      <c r="E48" s="2">
        <f t="shared" ref="E48:O48" si="31">(E3*0.5)+D18-E33</f>
        <v>0</v>
      </c>
      <c r="F48" s="2">
        <f t="shared" si="31"/>
        <v>114.99558039673359</v>
      </c>
      <c r="G48" s="2">
        <f t="shared" si="31"/>
        <v>4954.4475730632366</v>
      </c>
      <c r="H48" s="2">
        <f t="shared" si="31"/>
        <v>9678.903985333005</v>
      </c>
      <c r="I48" s="2">
        <f t="shared" si="31"/>
        <v>10460.769888410434</v>
      </c>
      <c r="J48" s="2">
        <f t="shared" si="31"/>
        <v>11939.454248891881</v>
      </c>
      <c r="K48" s="2">
        <f t="shared" si="31"/>
        <v>26075.29686578886</v>
      </c>
      <c r="L48" s="2">
        <f t="shared" si="31"/>
        <v>41221.91179493934</v>
      </c>
      <c r="M48" s="2">
        <f t="shared" si="31"/>
        <v>48739.16966120257</v>
      </c>
      <c r="N48" s="2">
        <f t="shared" si="31"/>
        <v>60166.031030749509</v>
      </c>
      <c r="O48" s="2">
        <f t="shared" si="31"/>
        <v>65783.22530369075</v>
      </c>
    </row>
    <row r="49" spans="1:23" x14ac:dyDescent="0.25">
      <c r="A49" s="729"/>
      <c r="B49" s="7" t="str">
        <f t="shared" si="30"/>
        <v>Cooling</v>
      </c>
      <c r="C49" s="2">
        <f t="shared" ref="C49:C57" si="32">(C4*0.5)-C34</f>
        <v>0</v>
      </c>
      <c r="D49" s="2">
        <f t="shared" ref="D49:O49" si="33">(D4*0.5)+C19-D34</f>
        <v>52144.94712659964</v>
      </c>
      <c r="E49" s="2">
        <f t="shared" si="33"/>
        <v>157274.22697699477</v>
      </c>
      <c r="F49" s="2">
        <f t="shared" si="33"/>
        <v>269698.22135196661</v>
      </c>
      <c r="G49" s="2">
        <f t="shared" si="33"/>
        <v>386391.06523448596</v>
      </c>
      <c r="H49" s="2">
        <f t="shared" si="33"/>
        <v>505156.1732835946</v>
      </c>
      <c r="I49" s="2">
        <f t="shared" si="33"/>
        <v>625825.57802618295</v>
      </c>
      <c r="J49" s="2">
        <f t="shared" si="33"/>
        <v>761071.37077150983</v>
      </c>
      <c r="K49" s="2">
        <f t="shared" si="33"/>
        <v>903644.523096296</v>
      </c>
      <c r="L49" s="2">
        <f t="shared" si="33"/>
        <v>1036553.0991198093</v>
      </c>
      <c r="M49" s="2">
        <f t="shared" si="33"/>
        <v>1246755.7487457723</v>
      </c>
      <c r="N49" s="2">
        <f t="shared" si="33"/>
        <v>1529536.253143756</v>
      </c>
      <c r="O49" s="2">
        <f t="shared" si="33"/>
        <v>1668537.8454350082</v>
      </c>
    </row>
    <row r="50" spans="1:23" x14ac:dyDescent="0.25">
      <c r="A50" s="729"/>
      <c r="B50" s="6" t="str">
        <f t="shared" si="30"/>
        <v>Freezer</v>
      </c>
      <c r="C50" s="2">
        <f t="shared" si="32"/>
        <v>0</v>
      </c>
      <c r="D50" s="2">
        <f t="shared" ref="D50:O50" si="34">(D5*0.5)+C20-D35</f>
        <v>0</v>
      </c>
      <c r="E50" s="2">
        <f t="shared" si="34"/>
        <v>0</v>
      </c>
      <c r="F50" s="2">
        <f t="shared" si="34"/>
        <v>0</v>
      </c>
      <c r="G50" s="2">
        <f t="shared" si="34"/>
        <v>0</v>
      </c>
      <c r="H50" s="2">
        <f t="shared" si="34"/>
        <v>0</v>
      </c>
      <c r="I50" s="2">
        <f t="shared" si="34"/>
        <v>0</v>
      </c>
      <c r="J50" s="2">
        <f t="shared" si="34"/>
        <v>0</v>
      </c>
      <c r="K50" s="2">
        <f t="shared" si="34"/>
        <v>0</v>
      </c>
      <c r="L50" s="2">
        <f t="shared" si="34"/>
        <v>0</v>
      </c>
      <c r="M50" s="2">
        <f t="shared" si="34"/>
        <v>0</v>
      </c>
      <c r="N50" s="2">
        <f t="shared" si="34"/>
        <v>0</v>
      </c>
      <c r="O50" s="2">
        <f t="shared" si="34"/>
        <v>0</v>
      </c>
    </row>
    <row r="51" spans="1:23" x14ac:dyDescent="0.25">
      <c r="A51" s="729"/>
      <c r="B51" s="6" t="str">
        <f t="shared" si="30"/>
        <v>Heating</v>
      </c>
      <c r="C51" s="2">
        <f t="shared" si="32"/>
        <v>0</v>
      </c>
      <c r="D51" s="2">
        <f t="shared" ref="D51:O51" si="35">(D6*0.5)+C21-D36</f>
        <v>158382.93575320474</v>
      </c>
      <c r="E51" s="2">
        <f t="shared" si="35"/>
        <v>475148.80725961423</v>
      </c>
      <c r="F51" s="2">
        <f t="shared" si="35"/>
        <v>794199.87915363768</v>
      </c>
      <c r="G51" s="2">
        <f t="shared" si="35"/>
        <v>1113250.951047661</v>
      </c>
      <c r="H51" s="2">
        <f t="shared" si="35"/>
        <v>1434587.2233292982</v>
      </c>
      <c r="I51" s="2">
        <f t="shared" si="35"/>
        <v>1767349.4975490051</v>
      </c>
      <c r="J51" s="2">
        <f t="shared" si="35"/>
        <v>2111537.7737067817</v>
      </c>
      <c r="K51" s="2">
        <f t="shared" si="35"/>
        <v>2444751.0770207448</v>
      </c>
      <c r="L51" s="2">
        <f t="shared" si="35"/>
        <v>2764253.1780090244</v>
      </c>
      <c r="M51" s="2">
        <f t="shared" si="35"/>
        <v>3347944.7730637891</v>
      </c>
      <c r="N51" s="2">
        <f t="shared" si="35"/>
        <v>4180046.2089287541</v>
      </c>
      <c r="O51" s="2">
        <f t="shared" si="35"/>
        <v>4589124.1858797725</v>
      </c>
    </row>
    <row r="52" spans="1:23" x14ac:dyDescent="0.25">
      <c r="A52" s="729"/>
      <c r="B52" s="7" t="str">
        <f t="shared" si="30"/>
        <v>HVAC</v>
      </c>
      <c r="C52" s="2">
        <f t="shared" si="32"/>
        <v>0</v>
      </c>
      <c r="D52" s="2">
        <f t="shared" ref="D52:O52" si="36">(D7*0.5)+C22-D37</f>
        <v>14673.12788184523</v>
      </c>
      <c r="E52" s="2">
        <f t="shared" si="36"/>
        <v>44337.28892754246</v>
      </c>
      <c r="F52" s="2">
        <f t="shared" si="36"/>
        <v>76062.655398180825</v>
      </c>
      <c r="G52" s="2">
        <f t="shared" si="36"/>
        <v>108579.9964310115</v>
      </c>
      <c r="H52" s="2">
        <f t="shared" si="36"/>
        <v>141097.33746384218</v>
      </c>
      <c r="I52" s="2">
        <f t="shared" si="36"/>
        <v>173807.32073574746</v>
      </c>
      <c r="J52" s="2">
        <f t="shared" si="36"/>
        <v>209529.83501333598</v>
      </c>
      <c r="K52" s="2">
        <f t="shared" si="36"/>
        <v>248389.34658444705</v>
      </c>
      <c r="L52" s="2">
        <f t="shared" si="36"/>
        <v>287724.52094592917</v>
      </c>
      <c r="M52" s="2">
        <f t="shared" si="36"/>
        <v>348327.25292832096</v>
      </c>
      <c r="N52" s="2">
        <f t="shared" si="36"/>
        <v>427746.58353699604</v>
      </c>
      <c r="O52" s="2">
        <f t="shared" si="36"/>
        <v>466785.70926611999</v>
      </c>
    </row>
    <row r="53" spans="1:23" x14ac:dyDescent="0.25">
      <c r="A53" s="729"/>
      <c r="B53" s="6" t="str">
        <f t="shared" si="30"/>
        <v>Lighting</v>
      </c>
      <c r="C53" s="2">
        <f t="shared" si="32"/>
        <v>0</v>
      </c>
      <c r="D53" s="2">
        <f t="shared" ref="D53:O53" si="37">(D8*0.5)+C23-D38</f>
        <v>942.8051179655356</v>
      </c>
      <c r="E53" s="2">
        <f t="shared" si="37"/>
        <v>1952.5321877419512</v>
      </c>
      <c r="F53" s="2">
        <f t="shared" si="37"/>
        <v>4974.211957771905</v>
      </c>
      <c r="G53" s="2">
        <f t="shared" si="37"/>
        <v>8416.2605541607136</v>
      </c>
      <c r="H53" s="2">
        <f t="shared" si="37"/>
        <v>11639.84847340202</v>
      </c>
      <c r="I53" s="2">
        <f t="shared" si="37"/>
        <v>21373.664371927902</v>
      </c>
      <c r="J53" s="2">
        <f t="shared" si="37"/>
        <v>28864.196562443103</v>
      </c>
      <c r="K53" s="2">
        <f t="shared" si="37"/>
        <v>29581.068058676301</v>
      </c>
      <c r="L53" s="2">
        <f t="shared" si="37"/>
        <v>30515.401673419743</v>
      </c>
      <c r="M53" s="2">
        <f t="shared" si="37"/>
        <v>35093.957567939011</v>
      </c>
      <c r="N53" s="2">
        <f t="shared" si="37"/>
        <v>42701.059627063645</v>
      </c>
      <c r="O53" s="2">
        <f t="shared" si="37"/>
        <v>46440.081343240141</v>
      </c>
    </row>
    <row r="54" spans="1:23" x14ac:dyDescent="0.25">
      <c r="A54" s="729"/>
      <c r="B54" s="6" t="str">
        <f t="shared" si="30"/>
        <v>Miscellaneous</v>
      </c>
      <c r="C54" s="2">
        <f t="shared" si="32"/>
        <v>0</v>
      </c>
      <c r="D54" s="2">
        <f t="shared" ref="D54:O54" si="38">(D9*0.5)+C24-D39</f>
        <v>0</v>
      </c>
      <c r="E54" s="2">
        <f t="shared" si="38"/>
        <v>0</v>
      </c>
      <c r="F54" s="2">
        <f t="shared" si="38"/>
        <v>0</v>
      </c>
      <c r="G54" s="2">
        <f t="shared" si="38"/>
        <v>0</v>
      </c>
      <c r="H54" s="2">
        <f t="shared" si="38"/>
        <v>0</v>
      </c>
      <c r="I54" s="2">
        <f t="shared" si="38"/>
        <v>0</v>
      </c>
      <c r="J54" s="2">
        <f t="shared" si="38"/>
        <v>0</v>
      </c>
      <c r="K54" s="2">
        <f t="shared" si="38"/>
        <v>0</v>
      </c>
      <c r="L54" s="2">
        <f t="shared" si="38"/>
        <v>48.484327087270444</v>
      </c>
      <c r="M54" s="2">
        <f t="shared" si="38"/>
        <v>100.08940389674817</v>
      </c>
      <c r="N54" s="2">
        <f t="shared" si="38"/>
        <v>106.20206781479037</v>
      </c>
      <c r="O54" s="2">
        <f t="shared" si="38"/>
        <v>109.19398201062531</v>
      </c>
    </row>
    <row r="55" spans="1:23" x14ac:dyDescent="0.25">
      <c r="A55" s="729"/>
      <c r="B55" s="6" t="str">
        <f t="shared" si="30"/>
        <v>Pool Spa</v>
      </c>
      <c r="C55" s="2">
        <f t="shared" si="32"/>
        <v>0</v>
      </c>
      <c r="D55" s="2">
        <f t="shared" ref="D55:O55" si="39">(D10*0.5)+C25-D40</f>
        <v>0</v>
      </c>
      <c r="E55" s="2">
        <f t="shared" si="39"/>
        <v>0</v>
      </c>
      <c r="F55" s="2">
        <f t="shared" si="39"/>
        <v>0</v>
      </c>
      <c r="G55" s="2">
        <f t="shared" si="39"/>
        <v>0</v>
      </c>
      <c r="H55" s="2">
        <f t="shared" si="39"/>
        <v>0</v>
      </c>
      <c r="I55" s="2">
        <f t="shared" si="39"/>
        <v>0</v>
      </c>
      <c r="J55" s="2">
        <f t="shared" si="39"/>
        <v>0</v>
      </c>
      <c r="K55" s="2">
        <f t="shared" si="39"/>
        <v>0</v>
      </c>
      <c r="L55" s="2">
        <f t="shared" si="39"/>
        <v>0</v>
      </c>
      <c r="M55" s="2">
        <f t="shared" si="39"/>
        <v>0</v>
      </c>
      <c r="N55" s="2">
        <f t="shared" si="39"/>
        <v>0</v>
      </c>
      <c r="O55" s="2">
        <f t="shared" si="39"/>
        <v>0</v>
      </c>
    </row>
    <row r="56" spans="1:23" x14ac:dyDescent="0.25">
      <c r="A56" s="729"/>
      <c r="B56" s="6" t="str">
        <f t="shared" si="30"/>
        <v>Refrigeration</v>
      </c>
      <c r="C56" s="2">
        <f t="shared" si="32"/>
        <v>0</v>
      </c>
      <c r="D56" s="2">
        <f t="shared" ref="D56:O56" si="40">(D11*0.5)+C26-D41</f>
        <v>0</v>
      </c>
      <c r="E56" s="2">
        <f t="shared" si="40"/>
        <v>528.56897132355766</v>
      </c>
      <c r="F56" s="2">
        <f t="shared" si="40"/>
        <v>2819.0345137256409</v>
      </c>
      <c r="G56" s="2">
        <f t="shared" si="40"/>
        <v>5638.0690274512817</v>
      </c>
      <c r="H56" s="2">
        <f t="shared" si="40"/>
        <v>7928.5345698533647</v>
      </c>
      <c r="I56" s="2">
        <f t="shared" si="40"/>
        <v>10923.758740686857</v>
      </c>
      <c r="J56" s="2">
        <f t="shared" si="40"/>
        <v>13214.224283088939</v>
      </c>
      <c r="K56" s="2">
        <f t="shared" si="40"/>
        <v>13918.98291152035</v>
      </c>
      <c r="L56" s="2">
        <f t="shared" si="40"/>
        <v>15680.879482598875</v>
      </c>
      <c r="M56" s="2">
        <f t="shared" si="40"/>
        <v>17822.278286482458</v>
      </c>
      <c r="N56" s="2">
        <f t="shared" si="40"/>
        <v>18910.721150339177</v>
      </c>
      <c r="O56" s="2">
        <f t="shared" si="40"/>
        <v>19443.472124282984</v>
      </c>
    </row>
    <row r="57" spans="1:23" ht="15" customHeight="1" x14ac:dyDescent="0.25">
      <c r="A57" s="729"/>
      <c r="B57" s="6" t="str">
        <f t="shared" si="30"/>
        <v>Water Heating</v>
      </c>
      <c r="C57" s="2">
        <f t="shared" si="32"/>
        <v>0</v>
      </c>
      <c r="D57" s="2">
        <f t="shared" ref="D57:O57" si="41">(D12*0.5)+C27-D42</f>
        <v>0</v>
      </c>
      <c r="E57" s="2">
        <f t="shared" si="41"/>
        <v>0</v>
      </c>
      <c r="F57" s="2">
        <f t="shared" si="41"/>
        <v>12619.556810086247</v>
      </c>
      <c r="G57" s="2">
        <f t="shared" si="41"/>
        <v>25305.477022021449</v>
      </c>
      <c r="H57" s="2">
        <f t="shared" si="41"/>
        <v>25675.171385056892</v>
      </c>
      <c r="I57" s="2">
        <f t="shared" si="41"/>
        <v>26101.733800588525</v>
      </c>
      <c r="J57" s="2">
        <f t="shared" si="41"/>
        <v>26315.015008354341</v>
      </c>
      <c r="K57" s="2">
        <f t="shared" si="41"/>
        <v>26438.246462699492</v>
      </c>
      <c r="L57" s="2">
        <f t="shared" si="41"/>
        <v>26537.791565472922</v>
      </c>
      <c r="M57" s="2">
        <f t="shared" si="41"/>
        <v>30372.044427513778</v>
      </c>
      <c r="N57" s="2">
        <f t="shared" si="41"/>
        <v>37783.420336731921</v>
      </c>
      <c r="O57" s="2">
        <f t="shared" si="41"/>
        <v>41426.906785758169</v>
      </c>
    </row>
    <row r="58" spans="1:23" ht="15" customHeight="1" x14ac:dyDescent="0.25">
      <c r="A58" s="729"/>
      <c r="B58" s="6" t="str">
        <f t="shared" si="30"/>
        <v>Motors(uses bus. load shape)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23" ht="15" customHeight="1" thickBot="1" x14ac:dyDescent="0.3">
      <c r="A59" s="730"/>
      <c r="B59" s="133" t="str">
        <f t="shared" si="30"/>
        <v>Monthly kWh</v>
      </c>
      <c r="C59" s="154">
        <f>SUM(C48:C58)</f>
        <v>0</v>
      </c>
      <c r="D59" s="154">
        <f t="shared" ref="D59:O59" si="42">SUM(D48:D58)</f>
        <v>226143.81587961514</v>
      </c>
      <c r="E59" s="154">
        <f t="shared" si="42"/>
        <v>679241.42432321701</v>
      </c>
      <c r="F59" s="154">
        <f t="shared" si="42"/>
        <v>1160488.5547657656</v>
      </c>
      <c r="G59" s="154">
        <f t="shared" si="42"/>
        <v>1652536.2668898553</v>
      </c>
      <c r="H59" s="154">
        <f t="shared" si="42"/>
        <v>2135763.1924903803</v>
      </c>
      <c r="I59" s="154">
        <f t="shared" si="42"/>
        <v>2635842.3231125493</v>
      </c>
      <c r="J59" s="154">
        <f t="shared" si="42"/>
        <v>3162471.8695944059</v>
      </c>
      <c r="K59" s="154">
        <f t="shared" si="42"/>
        <v>3692798.5410001725</v>
      </c>
      <c r="L59" s="154">
        <f t="shared" si="42"/>
        <v>4202535.2669182811</v>
      </c>
      <c r="M59" s="154">
        <f t="shared" si="42"/>
        <v>5075155.3140849164</v>
      </c>
      <c r="N59" s="154">
        <f t="shared" si="42"/>
        <v>6296996.4798222054</v>
      </c>
      <c r="O59" s="154">
        <f t="shared" si="42"/>
        <v>6897650.6201198837</v>
      </c>
    </row>
    <row r="60" spans="1:23" x14ac:dyDescent="0.25">
      <c r="A60" s="301"/>
      <c r="B60" s="294"/>
      <c r="C60" s="295"/>
      <c r="D60" s="294"/>
      <c r="E60" s="295"/>
      <c r="F60" s="294"/>
      <c r="G60" s="294"/>
      <c r="H60" s="295"/>
      <c r="I60" s="294"/>
      <c r="J60" s="294"/>
      <c r="K60" s="295"/>
      <c r="L60" s="294"/>
      <c r="M60" s="294"/>
      <c r="N60" s="295"/>
      <c r="O60" s="294"/>
    </row>
    <row r="61" spans="1:23" ht="15.75" thickBot="1" x14ac:dyDescent="0.3">
      <c r="I61" s="318"/>
      <c r="J61" s="318"/>
      <c r="K61" s="318"/>
      <c r="L61" s="318"/>
      <c r="M61" s="318"/>
      <c r="N61" s="318"/>
      <c r="O61" s="318"/>
      <c r="P61" s="134"/>
    </row>
    <row r="62" spans="1:23" ht="16.350000000000001" customHeight="1" thickBot="1" x14ac:dyDescent="0.3">
      <c r="A62" s="725" t="s">
        <v>12</v>
      </c>
      <c r="B62" s="306" t="s">
        <v>12</v>
      </c>
      <c r="C62" s="100">
        <f>C$2</f>
        <v>46023</v>
      </c>
      <c r="D62" s="100">
        <f t="shared" ref="D62:O62" si="43">D$2</f>
        <v>46054</v>
      </c>
      <c r="E62" s="100">
        <f t="shared" si="43"/>
        <v>46082</v>
      </c>
      <c r="F62" s="100">
        <f t="shared" si="43"/>
        <v>46113</v>
      </c>
      <c r="G62" s="100">
        <f t="shared" si="43"/>
        <v>46143</v>
      </c>
      <c r="H62" s="100">
        <f t="shared" si="43"/>
        <v>46174</v>
      </c>
      <c r="I62" s="100">
        <f t="shared" si="43"/>
        <v>46204</v>
      </c>
      <c r="J62" s="100">
        <f t="shared" si="43"/>
        <v>46235</v>
      </c>
      <c r="K62" s="100">
        <f t="shared" si="43"/>
        <v>46266</v>
      </c>
      <c r="L62" s="100">
        <f t="shared" si="43"/>
        <v>46296</v>
      </c>
      <c r="M62" s="100">
        <f t="shared" si="43"/>
        <v>46327</v>
      </c>
      <c r="N62" s="100">
        <f t="shared" si="43"/>
        <v>46357</v>
      </c>
      <c r="O62" s="100">
        <f t="shared" si="43"/>
        <v>46388</v>
      </c>
      <c r="Q62" s="135" t="s">
        <v>226</v>
      </c>
    </row>
    <row r="63" spans="1:23" ht="15" customHeight="1" x14ac:dyDescent="0.25">
      <c r="A63" s="726"/>
      <c r="B63" s="321" t="s">
        <v>0</v>
      </c>
      <c r="C63" s="473">
        <f>'1M - RES'!C63</f>
        <v>0.11129699999999999</v>
      </c>
      <c r="D63" s="473">
        <f>'1M - RES'!D63</f>
        <v>9.3076999999999993E-2</v>
      </c>
      <c r="E63" s="473">
        <f>'1M - RES'!E63</f>
        <v>7.0041999999999993E-2</v>
      </c>
      <c r="F63" s="473">
        <f>'1M - RES'!F63</f>
        <v>3.7116000000000003E-2</v>
      </c>
      <c r="G63" s="473">
        <f>'1M - RES'!G63</f>
        <v>4.0888000000000001E-2</v>
      </c>
      <c r="H63" s="473">
        <f>'1M - RES'!H63</f>
        <v>0.103973</v>
      </c>
      <c r="I63" s="473">
        <f>'1M - RES'!I63</f>
        <v>0.1401</v>
      </c>
      <c r="J63" s="473">
        <f>'1M - RES'!J63</f>
        <v>0.13320699999999999</v>
      </c>
      <c r="K63" s="473">
        <f>'1M - RES'!K63</f>
        <v>6.6758999999999999E-2</v>
      </c>
      <c r="L63" s="473">
        <f>'1M - RES'!L63</f>
        <v>3.7011000000000002E-2</v>
      </c>
      <c r="M63" s="473">
        <f>'1M - RES'!M63</f>
        <v>5.9593E-2</v>
      </c>
      <c r="N63" s="473">
        <f>'1M - RES'!N63</f>
        <v>0.106937</v>
      </c>
      <c r="O63" s="12">
        <f>'1M - RES'!O63</f>
        <v>0.11129699999999999</v>
      </c>
      <c r="Q63" s="342">
        <f t="shared" ref="Q63:Q72" si="44">SUM(C63:N63)</f>
        <v>1</v>
      </c>
      <c r="R63" s="342"/>
      <c r="S63" s="342"/>
      <c r="T63" s="342"/>
      <c r="U63" s="342"/>
      <c r="V63" s="342"/>
      <c r="W63" s="342"/>
    </row>
    <row r="64" spans="1:23" x14ac:dyDescent="0.25">
      <c r="A64" s="726"/>
      <c r="B64" s="57" t="s">
        <v>1</v>
      </c>
      <c r="C64" s="473">
        <f>'1M - RES'!C64</f>
        <v>1.1999999999999999E-3</v>
      </c>
      <c r="D64" s="473">
        <f>'1M - RES'!D64</f>
        <v>1.1000000000000001E-3</v>
      </c>
      <c r="E64" s="473">
        <f>'1M - RES'!E64</f>
        <v>3.13E-3</v>
      </c>
      <c r="F64" s="473">
        <f>'1M - RES'!F64</f>
        <v>1.5047E-2</v>
      </c>
      <c r="G64" s="473">
        <f>'1M - RES'!G64</f>
        <v>6.5409999999999996E-2</v>
      </c>
      <c r="H64" s="473">
        <f>'1M - RES'!H64</f>
        <v>0.21082300000000001</v>
      </c>
      <c r="I64" s="473">
        <f>'1M - RES'!I64</f>
        <v>0.28477999999999998</v>
      </c>
      <c r="J64" s="473">
        <f>'1M - RES'!J64</f>
        <v>0.27076600000000001</v>
      </c>
      <c r="K64" s="473">
        <f>'1M - RES'!K64</f>
        <v>0.126605</v>
      </c>
      <c r="L64" s="473">
        <f>'1M - RES'!L64</f>
        <v>1.8471999999999999E-2</v>
      </c>
      <c r="M64" s="473">
        <f>'1M - RES'!M64</f>
        <v>1.444E-3</v>
      </c>
      <c r="N64" s="473">
        <f>'1M - RES'!N64</f>
        <v>1.2229999999999999E-3</v>
      </c>
      <c r="O64" s="12">
        <f>'1M - RES'!O64</f>
        <v>1.1999999999999999E-3</v>
      </c>
      <c r="Q64" s="342">
        <f t="shared" si="44"/>
        <v>1.0000000000000002</v>
      </c>
      <c r="R64" s="342"/>
      <c r="S64" s="342"/>
      <c r="T64" s="342"/>
      <c r="U64" s="342"/>
      <c r="V64" s="342"/>
      <c r="W64" s="342"/>
    </row>
    <row r="65" spans="1:23" x14ac:dyDescent="0.25">
      <c r="A65" s="726"/>
      <c r="B65" s="56" t="s">
        <v>2</v>
      </c>
      <c r="C65" s="473">
        <f>'1M - RES'!C65</f>
        <v>7.9578999999999997E-2</v>
      </c>
      <c r="D65" s="473">
        <f>'1M - RES'!D65</f>
        <v>7.2517999999999999E-2</v>
      </c>
      <c r="E65" s="473">
        <f>'1M - RES'!E65</f>
        <v>8.1079999999999999E-2</v>
      </c>
      <c r="F65" s="473">
        <f>'1M - RES'!F65</f>
        <v>7.9918000000000003E-2</v>
      </c>
      <c r="G65" s="473">
        <f>'1M - RES'!G65</f>
        <v>8.4083000000000005E-2</v>
      </c>
      <c r="H65" s="473">
        <f>'1M - RES'!H65</f>
        <v>8.5730000000000001E-2</v>
      </c>
      <c r="I65" s="473">
        <f>'1M - RES'!I65</f>
        <v>9.6095E-2</v>
      </c>
      <c r="J65" s="473">
        <f>'1M - RES'!J65</f>
        <v>9.6095E-2</v>
      </c>
      <c r="K65" s="473">
        <f>'1M - RES'!K65</f>
        <v>8.4277000000000005E-2</v>
      </c>
      <c r="L65" s="473">
        <f>'1M - RES'!L65</f>
        <v>8.2582000000000003E-2</v>
      </c>
      <c r="M65" s="473">
        <f>'1M - RES'!M65</f>
        <v>7.8464999999999993E-2</v>
      </c>
      <c r="N65" s="473">
        <f>'1M - RES'!N65</f>
        <v>7.9577999999999996E-2</v>
      </c>
      <c r="O65" s="12">
        <f>'1M - RES'!O65</f>
        <v>7.9578999999999997E-2</v>
      </c>
      <c r="Q65" s="342">
        <f t="shared" si="44"/>
        <v>1.0000000000000002</v>
      </c>
      <c r="R65" s="342"/>
      <c r="S65" s="342"/>
      <c r="T65" s="342"/>
      <c r="U65" s="342"/>
      <c r="V65" s="342"/>
      <c r="W65" s="342"/>
    </row>
    <row r="66" spans="1:23" x14ac:dyDescent="0.25">
      <c r="A66" s="726"/>
      <c r="B66" s="56" t="s">
        <v>9</v>
      </c>
      <c r="C66" s="473">
        <f>'1M - RES'!C66</f>
        <v>0.21790499999999999</v>
      </c>
      <c r="D66" s="473">
        <f>'1M - RES'!D66</f>
        <v>0.18213499999999999</v>
      </c>
      <c r="E66" s="473">
        <f>'1M - RES'!E66</f>
        <v>0.13483300000000001</v>
      </c>
      <c r="F66" s="473">
        <f>'1M - RES'!F66</f>
        <v>5.8486000000000003E-2</v>
      </c>
      <c r="G66" s="473">
        <f>'1M - RES'!G66</f>
        <v>1.7144E-2</v>
      </c>
      <c r="H66" s="473">
        <f>'1M - RES'!H66</f>
        <v>5.1000000000000004E-4</v>
      </c>
      <c r="I66" s="473">
        <f>'1M - RES'!I66</f>
        <v>6.0000000000000002E-6</v>
      </c>
      <c r="J66" s="473">
        <f>'1M - RES'!J66</f>
        <v>9.0000000000000002E-6</v>
      </c>
      <c r="K66" s="473">
        <f>'1M - RES'!K66</f>
        <v>8.8090000000000009E-3</v>
      </c>
      <c r="L66" s="473">
        <f>'1M - RES'!L66</f>
        <v>5.4961999999999997E-2</v>
      </c>
      <c r="M66" s="473">
        <f>'1M - RES'!M66</f>
        <v>0.115899</v>
      </c>
      <c r="N66" s="473">
        <f>'1M - RES'!N66</f>
        <v>0.2093020000000001</v>
      </c>
      <c r="O66" s="12">
        <f>'1M - RES'!O66</f>
        <v>0.21790499999999999</v>
      </c>
      <c r="Q66" s="342">
        <f t="shared" si="44"/>
        <v>1</v>
      </c>
      <c r="R66" s="342"/>
      <c r="S66" s="342"/>
      <c r="T66" s="342"/>
      <c r="U66" s="342"/>
      <c r="V66" s="342"/>
      <c r="W66" s="342"/>
    </row>
    <row r="67" spans="1:23" x14ac:dyDescent="0.25">
      <c r="A67" s="726"/>
      <c r="B67" s="57" t="s">
        <v>3</v>
      </c>
      <c r="C67" s="473">
        <f>'1M - RES'!C67</f>
        <v>0.11129699999999999</v>
      </c>
      <c r="D67" s="473">
        <f>'1M - RES'!D67</f>
        <v>9.3076999999999993E-2</v>
      </c>
      <c r="E67" s="473">
        <f>'1M - RES'!E67</f>
        <v>7.0041999999999993E-2</v>
      </c>
      <c r="F67" s="473">
        <f>'1M - RES'!F67</f>
        <v>3.7116000000000003E-2</v>
      </c>
      <c r="G67" s="473">
        <f>'1M - RES'!G67</f>
        <v>4.0888000000000001E-2</v>
      </c>
      <c r="H67" s="473">
        <f>'1M - RES'!H67</f>
        <v>0.103973</v>
      </c>
      <c r="I67" s="473">
        <f>'1M - RES'!I67</f>
        <v>0.1401</v>
      </c>
      <c r="J67" s="473">
        <f>'1M - RES'!J67</f>
        <v>0.13320699999999999</v>
      </c>
      <c r="K67" s="473">
        <f>'1M - RES'!K67</f>
        <v>6.6758999999999999E-2</v>
      </c>
      <c r="L67" s="473">
        <f>'1M - RES'!L67</f>
        <v>3.7011000000000002E-2</v>
      </c>
      <c r="M67" s="473">
        <f>'1M - RES'!M67</f>
        <v>5.9593E-2</v>
      </c>
      <c r="N67" s="473">
        <f>'1M - RES'!N67</f>
        <v>0.106937</v>
      </c>
      <c r="O67" s="12">
        <f>'1M - RES'!O67</f>
        <v>0.11129699999999999</v>
      </c>
      <c r="Q67" s="342">
        <f t="shared" si="44"/>
        <v>1</v>
      </c>
      <c r="R67" s="342"/>
      <c r="S67" s="342"/>
      <c r="T67" s="342"/>
      <c r="U67" s="342"/>
      <c r="V67" s="342"/>
      <c r="W67" s="342"/>
    </row>
    <row r="68" spans="1:23" x14ac:dyDescent="0.25">
      <c r="A68" s="726"/>
      <c r="B68" s="56" t="s">
        <v>4</v>
      </c>
      <c r="C68" s="473">
        <f>'1M - RES'!C68</f>
        <v>0.10118199999999999</v>
      </c>
      <c r="D68" s="473">
        <f>'1M - RES'!D68</f>
        <v>8.8441000000000006E-2</v>
      </c>
      <c r="E68" s="473">
        <f>'1M - RES'!E68</f>
        <v>9.2879000000000003E-2</v>
      </c>
      <c r="F68" s="473">
        <f>'1M - RES'!F68</f>
        <v>8.4644999999999998E-2</v>
      </c>
      <c r="G68" s="473">
        <f>'1M - RES'!G68</f>
        <v>7.9393000000000005E-2</v>
      </c>
      <c r="H68" s="473">
        <f>'1M - RES'!H68</f>
        <v>6.8507999999999999E-2</v>
      </c>
      <c r="I68" s="473">
        <f>'1M - RES'!I68</f>
        <v>6.7863999999999994E-2</v>
      </c>
      <c r="J68" s="473">
        <f>'1M - RES'!J68</f>
        <v>7.0565000000000003E-2</v>
      </c>
      <c r="K68" s="473">
        <f>'1M - RES'!K68</f>
        <v>7.3791999999999996E-2</v>
      </c>
      <c r="L68" s="473">
        <f>'1M - RES'!L68</f>
        <v>8.4539000000000003E-2</v>
      </c>
      <c r="M68" s="473">
        <f>'1M - RES'!M68</f>
        <v>8.9880000000000002E-2</v>
      </c>
      <c r="N68" s="473">
        <f>'1M - RES'!N68</f>
        <v>9.8311999999999997E-2</v>
      </c>
      <c r="O68" s="12">
        <f>'1M - RES'!O68</f>
        <v>0.10118199999999999</v>
      </c>
      <c r="Q68" s="342">
        <f t="shared" si="44"/>
        <v>0.99999999999999989</v>
      </c>
      <c r="R68" s="342"/>
      <c r="S68" s="342"/>
      <c r="T68" s="342"/>
      <c r="U68" s="342"/>
      <c r="V68" s="342"/>
      <c r="W68" s="342"/>
    </row>
    <row r="69" spans="1:23" x14ac:dyDescent="0.25">
      <c r="A69" s="726"/>
      <c r="B69" s="56" t="s">
        <v>5</v>
      </c>
      <c r="C69" s="473">
        <f>'1M - RES'!C69</f>
        <v>8.4892999999999996E-2</v>
      </c>
      <c r="D69" s="473">
        <f>'1M - RES'!D69</f>
        <v>7.7366000000000004E-2</v>
      </c>
      <c r="E69" s="473">
        <f>'1M - RES'!E69</f>
        <v>8.4862999999999994E-2</v>
      </c>
      <c r="F69" s="473">
        <f>'1M - RES'!F69</f>
        <v>8.2143999999999995E-2</v>
      </c>
      <c r="G69" s="473">
        <f>'1M - RES'!G69</f>
        <v>8.4847000000000006E-2</v>
      </c>
      <c r="H69" s="473">
        <f>'1M - RES'!H69</f>
        <v>8.2122000000000001E-2</v>
      </c>
      <c r="I69" s="473">
        <f>'1M - RES'!I69</f>
        <v>8.4883E-2</v>
      </c>
      <c r="J69" s="473">
        <f>'1M - RES'!J69</f>
        <v>8.4839999999999999E-2</v>
      </c>
      <c r="K69" s="473">
        <f>'1M - RES'!K69</f>
        <v>8.2136000000000001E-2</v>
      </c>
      <c r="L69" s="473">
        <f>'1M - RES'!L69</f>
        <v>8.4869E-2</v>
      </c>
      <c r="M69" s="473">
        <f>'1M - RES'!M69</f>
        <v>8.2122000000000001E-2</v>
      </c>
      <c r="N69" s="473">
        <f>'1M - RES'!N69</f>
        <v>8.4915000000000004E-2</v>
      </c>
      <c r="O69" s="12">
        <f>'1M - RES'!O69</f>
        <v>8.4892999999999996E-2</v>
      </c>
      <c r="Q69" s="342">
        <f t="shared" si="44"/>
        <v>1</v>
      </c>
      <c r="R69" s="342"/>
      <c r="S69" s="342"/>
      <c r="T69" s="342"/>
      <c r="U69" s="342"/>
      <c r="V69" s="342"/>
      <c r="W69" s="342"/>
    </row>
    <row r="70" spans="1:23" x14ac:dyDescent="0.25">
      <c r="A70" s="726"/>
      <c r="B70" s="56" t="s">
        <v>6</v>
      </c>
      <c r="C70" s="473">
        <f>'1M - RES'!C70</f>
        <v>8.6451E-2</v>
      </c>
      <c r="D70" s="473">
        <f>'1M - RES'!D70</f>
        <v>7.1145E-2</v>
      </c>
      <c r="E70" s="473">
        <f>'1M - RES'!E70</f>
        <v>8.6052000000000003E-2</v>
      </c>
      <c r="F70" s="473">
        <f>'1M - RES'!F70</f>
        <v>8.0701999999999996E-2</v>
      </c>
      <c r="G70" s="473">
        <f>'1M - RES'!G70</f>
        <v>8.6052000000000003E-2</v>
      </c>
      <c r="H70" s="473">
        <f>'1M - RES'!H70</f>
        <v>8.0701999999999996E-2</v>
      </c>
      <c r="I70" s="473">
        <f>'1M - RES'!I70</f>
        <v>8.6451E-2</v>
      </c>
      <c r="J70" s="473">
        <f>'1M - RES'!J70</f>
        <v>8.5653000000000007E-2</v>
      </c>
      <c r="K70" s="473">
        <f>'1M - RES'!K70</f>
        <v>8.3031999999999995E-2</v>
      </c>
      <c r="L70" s="473">
        <f>'1M - RES'!L70</f>
        <v>8.6052000000000003E-2</v>
      </c>
      <c r="M70" s="473">
        <f>'1M - RES'!M70</f>
        <v>8.1087999999999993E-2</v>
      </c>
      <c r="N70" s="473">
        <f>'1M - RES'!N70</f>
        <v>8.6620000000000003E-2</v>
      </c>
      <c r="O70" s="12">
        <f>'1M - RES'!O70</f>
        <v>8.6451E-2</v>
      </c>
      <c r="Q70" s="342">
        <f t="shared" si="44"/>
        <v>1</v>
      </c>
      <c r="R70" s="342"/>
      <c r="S70" s="342"/>
      <c r="T70" s="342"/>
      <c r="U70" s="342"/>
      <c r="V70" s="342"/>
      <c r="W70" s="342"/>
    </row>
    <row r="71" spans="1:23" x14ac:dyDescent="0.25">
      <c r="A71" s="726"/>
      <c r="B71" s="56" t="s">
        <v>7</v>
      </c>
      <c r="C71" s="473">
        <f>'1M - RES'!C71</f>
        <v>7.7052999999999996E-2</v>
      </c>
      <c r="D71" s="473">
        <f>'1M - RES'!D71</f>
        <v>7.2168999999999997E-2</v>
      </c>
      <c r="E71" s="473">
        <f>'1M - RES'!E71</f>
        <v>8.0271999999999996E-2</v>
      </c>
      <c r="F71" s="473">
        <f>'1M - RES'!F71</f>
        <v>7.8752000000000003E-2</v>
      </c>
      <c r="G71" s="473">
        <f>'1M - RES'!G71</f>
        <v>8.5646E-2</v>
      </c>
      <c r="H71" s="473">
        <f>'1M - RES'!H71</f>
        <v>8.9111999999999997E-2</v>
      </c>
      <c r="I71" s="473">
        <f>'1M - RES'!I71</f>
        <v>9.4239000000000003E-2</v>
      </c>
      <c r="J71" s="473">
        <f>'1M - RES'!J71</f>
        <v>9.4212000000000004E-2</v>
      </c>
      <c r="K71" s="473">
        <f>'1M - RES'!K71</f>
        <v>8.4971000000000005E-2</v>
      </c>
      <c r="L71" s="473">
        <f>'1M - RES'!L71</f>
        <v>8.5653000000000007E-2</v>
      </c>
      <c r="M71" s="473">
        <f>'1M - RES'!M71</f>
        <v>7.8716999999999995E-2</v>
      </c>
      <c r="N71" s="473">
        <f>'1M - RES'!N71</f>
        <v>7.9203999999999997E-2</v>
      </c>
      <c r="O71" s="12">
        <f>'1M - RES'!O71</f>
        <v>7.7052999999999996E-2</v>
      </c>
      <c r="Q71" s="342">
        <f t="shared" si="44"/>
        <v>1</v>
      </c>
      <c r="R71" s="342"/>
      <c r="S71" s="342"/>
      <c r="T71" s="342"/>
      <c r="U71" s="342"/>
      <c r="V71" s="342"/>
      <c r="W71" s="342"/>
    </row>
    <row r="72" spans="1:23" ht="15.75" thickBot="1" x14ac:dyDescent="0.3">
      <c r="A72" s="727"/>
      <c r="B72" s="58" t="s">
        <v>8</v>
      </c>
      <c r="C72" s="474">
        <f>'1M - RES'!C72</f>
        <v>0.10352699999999999</v>
      </c>
      <c r="D72" s="474">
        <f>'1M - RES'!D72</f>
        <v>9.0719999999999995E-2</v>
      </c>
      <c r="E72" s="474">
        <f>'1M - RES'!E72</f>
        <v>9.5543000000000003E-2</v>
      </c>
      <c r="F72" s="474">
        <f>'1M - RES'!F72</f>
        <v>8.4798999999999999E-2</v>
      </c>
      <c r="G72" s="474">
        <f>'1M - RES'!G72</f>
        <v>8.3599999999999994E-2</v>
      </c>
      <c r="H72" s="474">
        <f>'1M - RES'!H72</f>
        <v>7.7064999999999995E-2</v>
      </c>
      <c r="I72" s="474">
        <f>'1M - RES'!I72</f>
        <v>6.7711999999999994E-2</v>
      </c>
      <c r="J72" s="474">
        <f>'1M - RES'!J72</f>
        <v>6.3687999999999995E-2</v>
      </c>
      <c r="K72" s="474">
        <f>'1M - RES'!K72</f>
        <v>6.9373000000000004E-2</v>
      </c>
      <c r="L72" s="474">
        <f>'1M - RES'!L72</f>
        <v>7.9644000000000006E-2</v>
      </c>
      <c r="M72" s="474">
        <f>'1M - RES'!M72</f>
        <v>8.4751999999999994E-2</v>
      </c>
      <c r="N72" s="474">
        <f>'1M - RES'!N72</f>
        <v>9.9576999999999999E-2</v>
      </c>
      <c r="O72" s="198">
        <f>'1M - RES'!O72</f>
        <v>0.10352699999999999</v>
      </c>
      <c r="Q72" s="342">
        <f t="shared" si="44"/>
        <v>1</v>
      </c>
      <c r="R72" s="342"/>
      <c r="S72" s="342"/>
      <c r="T72" s="342"/>
      <c r="U72" s="342"/>
      <c r="V72" s="342"/>
      <c r="W72" s="342"/>
    </row>
    <row r="73" spans="1:23" x14ac:dyDescent="0.25">
      <c r="B73" s="476" t="s">
        <v>229</v>
      </c>
      <c r="Q73" s="135" t="s">
        <v>227</v>
      </c>
    </row>
    <row r="74" spans="1:23" ht="15.75" thickBot="1" x14ac:dyDescent="0.3">
      <c r="Q74" s="135"/>
    </row>
    <row r="75" spans="1:23" ht="15.75" thickBot="1" x14ac:dyDescent="0.3">
      <c r="A75" s="731" t="s">
        <v>218</v>
      </c>
      <c r="B75" s="733" t="s">
        <v>150</v>
      </c>
      <c r="C75" s="100">
        <f>C$2</f>
        <v>46023</v>
      </c>
      <c r="D75" s="100">
        <f t="shared" ref="D75:O75" si="45">D$2</f>
        <v>46054</v>
      </c>
      <c r="E75" s="100">
        <f t="shared" si="45"/>
        <v>46082</v>
      </c>
      <c r="F75" s="100">
        <f t="shared" si="45"/>
        <v>46113</v>
      </c>
      <c r="G75" s="100">
        <f t="shared" si="45"/>
        <v>46143</v>
      </c>
      <c r="H75" s="100">
        <f t="shared" si="45"/>
        <v>46174</v>
      </c>
      <c r="I75" s="100">
        <f t="shared" si="45"/>
        <v>46204</v>
      </c>
      <c r="J75" s="100">
        <f t="shared" si="45"/>
        <v>46235</v>
      </c>
      <c r="K75" s="100">
        <f t="shared" si="45"/>
        <v>46266</v>
      </c>
      <c r="L75" s="100">
        <f t="shared" si="45"/>
        <v>46296</v>
      </c>
      <c r="M75" s="100">
        <f t="shared" si="45"/>
        <v>46327</v>
      </c>
      <c r="N75" s="100">
        <f t="shared" si="45"/>
        <v>46357</v>
      </c>
      <c r="O75" s="343">
        <f t="shared" si="45"/>
        <v>46388</v>
      </c>
    </row>
    <row r="76" spans="1:23" ht="15.75" thickBot="1" x14ac:dyDescent="0.3">
      <c r="A76" s="732"/>
      <c r="B76" s="734"/>
      <c r="C76" s="621">
        <f>'1M - RES'!C76</f>
        <v>6.2024000000000003E-2</v>
      </c>
      <c r="D76" s="621">
        <f>'1M - RES'!D76</f>
        <v>6.2408999999999999E-2</v>
      </c>
      <c r="E76" s="621">
        <f>'1M - RES'!E76</f>
        <v>6.6390000000000005E-2</v>
      </c>
      <c r="F76" s="621">
        <f>'1M - RES'!F76</f>
        <v>6.6797999999999996E-2</v>
      </c>
      <c r="G76" s="621">
        <f>'1M - RES'!G76</f>
        <v>7.0060999999999998E-2</v>
      </c>
      <c r="H76" s="621">
        <f>'1M - RES'!H76</f>
        <v>0.140954</v>
      </c>
      <c r="I76" s="621">
        <f>'1M - RES'!I76</f>
        <v>0.14096900000000001</v>
      </c>
      <c r="J76" s="621">
        <f>'1M - RES'!J76</f>
        <v>0.14092399999999999</v>
      </c>
      <c r="K76" s="621">
        <f>'1M - RES'!K76</f>
        <v>0.14091400000000001</v>
      </c>
      <c r="L76" s="621">
        <f>'1M - RES'!L76</f>
        <v>6.6656999999999994E-2</v>
      </c>
      <c r="M76" s="621">
        <f>'1M - RES'!M76</f>
        <v>6.9969000000000003E-2</v>
      </c>
      <c r="N76" s="621">
        <f>'1M - RES'!N76</f>
        <v>6.4913999999999999E-2</v>
      </c>
      <c r="O76" s="344">
        <f>'1M - RES'!O76</f>
        <v>6.2024000000000003E-2</v>
      </c>
      <c r="Q76" s="135"/>
    </row>
    <row r="77" spans="1:23" x14ac:dyDescent="0.25">
      <c r="B77" s="75"/>
      <c r="C77" s="622" t="s">
        <v>301</v>
      </c>
    </row>
    <row r="78" spans="1:23" ht="15.75" thickBot="1" x14ac:dyDescent="0.3">
      <c r="A78" s="480" t="s">
        <v>274</v>
      </c>
      <c r="B78" s="361"/>
      <c r="C78" s="361"/>
    </row>
    <row r="79" spans="1:23" s="287" customFormat="1" ht="19.5" thickBot="1" x14ac:dyDescent="0.3">
      <c r="A79" s="290" t="s">
        <v>219</v>
      </c>
      <c r="B79" s="322" t="s">
        <v>13</v>
      </c>
      <c r="C79" s="482">
        <f>'1M - RES'!C79</f>
        <v>1</v>
      </c>
      <c r="D79" s="323">
        <f>C79</f>
        <v>1</v>
      </c>
      <c r="E79" s="286">
        <f t="shared" ref="E79:O79" si="46">D79</f>
        <v>1</v>
      </c>
      <c r="F79" s="324">
        <f t="shared" si="46"/>
        <v>1</v>
      </c>
      <c r="G79" s="324">
        <f t="shared" si="46"/>
        <v>1</v>
      </c>
      <c r="H79" s="324">
        <f t="shared" si="46"/>
        <v>1</v>
      </c>
      <c r="I79" s="324">
        <f t="shared" si="46"/>
        <v>1</v>
      </c>
      <c r="J79" s="324">
        <f t="shared" si="46"/>
        <v>1</v>
      </c>
      <c r="K79" s="324">
        <f t="shared" si="46"/>
        <v>1</v>
      </c>
      <c r="L79" s="324">
        <f t="shared" si="46"/>
        <v>1</v>
      </c>
      <c r="M79" s="324">
        <f t="shared" si="46"/>
        <v>1</v>
      </c>
      <c r="N79" s="324">
        <f t="shared" si="46"/>
        <v>1</v>
      </c>
      <c r="O79" s="324">
        <f t="shared" si="46"/>
        <v>1</v>
      </c>
    </row>
    <row r="80" spans="1:23" ht="16.5" customHeight="1" x14ac:dyDescent="0.35">
      <c r="B80" s="319"/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85"/>
      <c r="N80" s="285"/>
      <c r="O80" s="285"/>
    </row>
    <row r="81" spans="1:15" ht="15.75" thickBot="1" x14ac:dyDescent="0.3">
      <c r="A81" s="292" t="s">
        <v>162</v>
      </c>
      <c r="B81" s="292"/>
      <c r="C81" s="292"/>
      <c r="D81" s="292"/>
      <c r="E81" s="292"/>
      <c r="F81" s="292"/>
      <c r="G81" s="292"/>
      <c r="H81" s="292"/>
      <c r="I81" s="292"/>
      <c r="J81" s="283"/>
    </row>
    <row r="82" spans="1:15" ht="16.350000000000001" customHeight="1" thickBot="1" x14ac:dyDescent="0.3">
      <c r="A82" s="722" t="s">
        <v>15</v>
      </c>
      <c r="B82" s="11" t="s">
        <v>10</v>
      </c>
      <c r="C82" s="100">
        <f>C$2</f>
        <v>46023</v>
      </c>
      <c r="D82" s="100">
        <f t="shared" ref="D82:O82" si="47">D$2</f>
        <v>46054</v>
      </c>
      <c r="E82" s="100">
        <f t="shared" si="47"/>
        <v>46082</v>
      </c>
      <c r="F82" s="100">
        <f t="shared" si="47"/>
        <v>46113</v>
      </c>
      <c r="G82" s="100">
        <f t="shared" si="47"/>
        <v>46143</v>
      </c>
      <c r="H82" s="100">
        <f t="shared" si="47"/>
        <v>46174</v>
      </c>
      <c r="I82" s="100">
        <f t="shared" si="47"/>
        <v>46204</v>
      </c>
      <c r="J82" s="100">
        <f t="shared" si="47"/>
        <v>46235</v>
      </c>
      <c r="K82" s="100">
        <f t="shared" si="47"/>
        <v>46266</v>
      </c>
      <c r="L82" s="100">
        <f t="shared" si="47"/>
        <v>46296</v>
      </c>
      <c r="M82" s="100">
        <f t="shared" si="47"/>
        <v>46327</v>
      </c>
      <c r="N82" s="100">
        <f t="shared" si="47"/>
        <v>46357</v>
      </c>
      <c r="O82" s="100">
        <f t="shared" si="47"/>
        <v>46388</v>
      </c>
    </row>
    <row r="83" spans="1:15" ht="15" customHeight="1" x14ac:dyDescent="0.25">
      <c r="A83" s="723"/>
      <c r="B83" s="8" t="str">
        <f t="shared" ref="B83:B93" si="48">B33</f>
        <v>Building Shell</v>
      </c>
      <c r="C83" s="13">
        <f>C48*C63*C$76*C$79</f>
        <v>0</v>
      </c>
      <c r="D83" s="13">
        <f t="shared" ref="D83:O83" si="49">D48*D63*D$76*D$79</f>
        <v>0</v>
      </c>
      <c r="E83" s="13">
        <f t="shared" si="49"/>
        <v>0</v>
      </c>
      <c r="F83" s="13">
        <f t="shared" si="49"/>
        <v>0.28510561791002093</v>
      </c>
      <c r="G83" s="13">
        <f t="shared" si="49"/>
        <v>14.192778890313084</v>
      </c>
      <c r="H83" s="13">
        <f t="shared" si="49"/>
        <v>141.84830859798393</v>
      </c>
      <c r="I83" s="13">
        <f t="shared" si="49"/>
        <v>206.5976622829462</v>
      </c>
      <c r="J83" s="13">
        <f t="shared" si="49"/>
        <v>224.12819054558977</v>
      </c>
      <c r="K83" s="13">
        <f t="shared" si="49"/>
        <v>245.29755940437317</v>
      </c>
      <c r="L83" s="13">
        <f t="shared" si="49"/>
        <v>101.69619707578471</v>
      </c>
      <c r="M83" s="13">
        <f t="shared" si="49"/>
        <v>203.22589371993692</v>
      </c>
      <c r="N83" s="13">
        <f t="shared" si="49"/>
        <v>417.65504408380315</v>
      </c>
      <c r="O83" s="13">
        <f t="shared" si="49"/>
        <v>454.10720426578087</v>
      </c>
    </row>
    <row r="84" spans="1:15" ht="15.75" x14ac:dyDescent="0.25">
      <c r="A84" s="723"/>
      <c r="B84" s="8" t="str">
        <f t="shared" si="48"/>
        <v>Cooling</v>
      </c>
      <c r="C84" s="13">
        <f t="shared" ref="C84:O84" si="50">C49*C64*C$76*C$79</f>
        <v>0</v>
      </c>
      <c r="D84" s="13">
        <f t="shared" si="50"/>
        <v>3.5797454057463529</v>
      </c>
      <c r="E84" s="13">
        <f t="shared" si="50"/>
        <v>32.681694457778399</v>
      </c>
      <c r="F84" s="13">
        <f t="shared" si="50"/>
        <v>271.07624603215379</v>
      </c>
      <c r="G84" s="13">
        <f t="shared" si="50"/>
        <v>1770.7104746033369</v>
      </c>
      <c r="H84" s="13">
        <f t="shared" si="50"/>
        <v>15011.395195907256</v>
      </c>
      <c r="I84" s="13">
        <f t="shared" si="50"/>
        <v>25123.862842700371</v>
      </c>
      <c r="J84" s="13">
        <f t="shared" si="50"/>
        <v>29040.525868683777</v>
      </c>
      <c r="K84" s="13">
        <f t="shared" si="50"/>
        <v>16121.395084694717</v>
      </c>
      <c r="L84" s="13">
        <f t="shared" si="50"/>
        <v>1276.295500110554</v>
      </c>
      <c r="M84" s="13">
        <f t="shared" si="50"/>
        <v>125.96626130888581</v>
      </c>
      <c r="N84" s="13">
        <f t="shared" si="50"/>
        <v>121.42961087962971</v>
      </c>
      <c r="O84" s="13">
        <f t="shared" si="50"/>
        <v>124.18726959031314</v>
      </c>
    </row>
    <row r="85" spans="1:15" ht="15.75" x14ac:dyDescent="0.25">
      <c r="A85" s="723"/>
      <c r="B85" s="8" t="str">
        <f t="shared" si="48"/>
        <v>Freezer</v>
      </c>
      <c r="C85" s="13">
        <f t="shared" ref="C85:O85" si="51">C50*C65*C$76*C$79</f>
        <v>0</v>
      </c>
      <c r="D85" s="13">
        <f t="shared" si="51"/>
        <v>0</v>
      </c>
      <c r="E85" s="13">
        <f t="shared" si="51"/>
        <v>0</v>
      </c>
      <c r="F85" s="13">
        <f t="shared" si="51"/>
        <v>0</v>
      </c>
      <c r="G85" s="13">
        <f t="shared" si="51"/>
        <v>0</v>
      </c>
      <c r="H85" s="13">
        <f t="shared" si="51"/>
        <v>0</v>
      </c>
      <c r="I85" s="13">
        <f t="shared" si="51"/>
        <v>0</v>
      </c>
      <c r="J85" s="13">
        <f t="shared" si="51"/>
        <v>0</v>
      </c>
      <c r="K85" s="13">
        <f t="shared" si="51"/>
        <v>0</v>
      </c>
      <c r="L85" s="13">
        <f t="shared" si="51"/>
        <v>0</v>
      </c>
      <c r="M85" s="13">
        <f t="shared" si="51"/>
        <v>0</v>
      </c>
      <c r="N85" s="13">
        <f t="shared" si="51"/>
        <v>0</v>
      </c>
      <c r="O85" s="13">
        <f t="shared" si="51"/>
        <v>0</v>
      </c>
    </row>
    <row r="86" spans="1:15" ht="15.75" x14ac:dyDescent="0.25">
      <c r="A86" s="723"/>
      <c r="B86" s="8" t="str">
        <f t="shared" si="48"/>
        <v>Heating</v>
      </c>
      <c r="C86" s="13">
        <f t="shared" ref="C86:O86" si="52">C51*C66*C$76*C$79</f>
        <v>0</v>
      </c>
      <c r="D86" s="13">
        <f t="shared" si="52"/>
        <v>1800.3171662968111</v>
      </c>
      <c r="E86" s="13">
        <f t="shared" si="52"/>
        <v>4253.3244207899497</v>
      </c>
      <c r="F86" s="13">
        <f t="shared" si="52"/>
        <v>3102.7386528813367</v>
      </c>
      <c r="G86" s="13">
        <f t="shared" si="52"/>
        <v>1337.1544213658674</v>
      </c>
      <c r="H86" s="13">
        <f t="shared" si="52"/>
        <v>103.12751181335052</v>
      </c>
      <c r="I86" s="13">
        <f t="shared" si="52"/>
        <v>1.4948489479199145</v>
      </c>
      <c r="J86" s="13">
        <f t="shared" si="52"/>
        <v>2.6780971429966902</v>
      </c>
      <c r="K86" s="13">
        <f t="shared" si="52"/>
        <v>3034.697445631657</v>
      </c>
      <c r="L86" s="13">
        <f t="shared" si="52"/>
        <v>10127.123565444825</v>
      </c>
      <c r="M86" s="13">
        <f t="shared" si="52"/>
        <v>27149.612860743553</v>
      </c>
      <c r="N86" s="13">
        <f t="shared" si="52"/>
        <v>56792.741340658999</v>
      </c>
      <c r="O86" s="13">
        <f t="shared" si="52"/>
        <v>62023.572389433553</v>
      </c>
    </row>
    <row r="87" spans="1:15" ht="15.75" x14ac:dyDescent="0.25">
      <c r="A87" s="723"/>
      <c r="B87" s="8" t="str">
        <f t="shared" si="48"/>
        <v>HVAC</v>
      </c>
      <c r="C87" s="13">
        <f t="shared" ref="C87:O87" si="53">C52*C67*C$76*C$79</f>
        <v>0</v>
      </c>
      <c r="D87" s="13">
        <f t="shared" si="53"/>
        <v>85.23388874528564</v>
      </c>
      <c r="E87" s="13">
        <f t="shared" si="53"/>
        <v>206.17231204266784</v>
      </c>
      <c r="F87" s="13">
        <f t="shared" si="53"/>
        <v>188.58020710325764</v>
      </c>
      <c r="G87" s="13">
        <f t="shared" si="53"/>
        <v>311.04413933752221</v>
      </c>
      <c r="H87" s="13">
        <f t="shared" si="53"/>
        <v>2067.8393645865231</v>
      </c>
      <c r="I87" s="13">
        <f t="shared" si="53"/>
        <v>3432.6523319713419</v>
      </c>
      <c r="J87" s="13">
        <f t="shared" si="53"/>
        <v>3933.3073194039443</v>
      </c>
      <c r="K87" s="13">
        <f t="shared" si="53"/>
        <v>2336.6675674995631</v>
      </c>
      <c r="L87" s="13">
        <f t="shared" si="53"/>
        <v>709.82854291695321</v>
      </c>
      <c r="M87" s="13">
        <f t="shared" si="53"/>
        <v>1452.4071250175236</v>
      </c>
      <c r="N87" s="13">
        <f t="shared" si="53"/>
        <v>2969.2920597095058</v>
      </c>
      <c r="O87" s="13">
        <f t="shared" si="53"/>
        <v>3222.2614875978848</v>
      </c>
    </row>
    <row r="88" spans="1:15" ht="15.75" x14ac:dyDescent="0.25">
      <c r="A88" s="723"/>
      <c r="B88" s="8" t="str">
        <f t="shared" si="48"/>
        <v>Lighting</v>
      </c>
      <c r="C88" s="13">
        <f t="shared" ref="C88:O88" si="54">C53*C68*C$76*C$79</f>
        <v>0</v>
      </c>
      <c r="D88" s="13">
        <f t="shared" si="54"/>
        <v>5.2038263957775142</v>
      </c>
      <c r="E88" s="13">
        <f t="shared" si="54"/>
        <v>12.039775848764251</v>
      </c>
      <c r="F88" s="13">
        <f t="shared" si="54"/>
        <v>28.124774949519942</v>
      </c>
      <c r="G88" s="13">
        <f t="shared" si="54"/>
        <v>46.814211914978472</v>
      </c>
      <c r="H88" s="13">
        <f t="shared" si="54"/>
        <v>112.39992478342748</v>
      </c>
      <c r="I88" s="13">
        <f t="shared" si="54"/>
        <v>204.47586703692161</v>
      </c>
      <c r="J88" s="13">
        <f t="shared" si="54"/>
        <v>287.03428933614788</v>
      </c>
      <c r="K88" s="13">
        <f t="shared" si="54"/>
        <v>307.59358578922365</v>
      </c>
      <c r="L88" s="13">
        <f t="shared" si="54"/>
        <v>171.95783196970876</v>
      </c>
      <c r="M88" s="13">
        <f t="shared" si="54"/>
        <v>220.69936184235269</v>
      </c>
      <c r="N88" s="13">
        <f t="shared" si="54"/>
        <v>272.51069702826345</v>
      </c>
      <c r="O88" s="13">
        <f t="shared" si="54"/>
        <v>291.44459285669819</v>
      </c>
    </row>
    <row r="89" spans="1:15" ht="15.75" x14ac:dyDescent="0.25">
      <c r="A89" s="723"/>
      <c r="B89" s="8" t="str">
        <f t="shared" si="48"/>
        <v>Miscellaneous</v>
      </c>
      <c r="C89" s="13">
        <f t="shared" ref="C89:O89" si="55">C54*C69*C$76*C$79</f>
        <v>0</v>
      </c>
      <c r="D89" s="13">
        <f t="shared" si="55"/>
        <v>0</v>
      </c>
      <c r="E89" s="13">
        <f t="shared" si="55"/>
        <v>0</v>
      </c>
      <c r="F89" s="13">
        <f t="shared" si="55"/>
        <v>0</v>
      </c>
      <c r="G89" s="13">
        <f t="shared" si="55"/>
        <v>0</v>
      </c>
      <c r="H89" s="13">
        <f t="shared" si="55"/>
        <v>0</v>
      </c>
      <c r="I89" s="13">
        <f t="shared" si="55"/>
        <v>0</v>
      </c>
      <c r="J89" s="13">
        <f t="shared" si="55"/>
        <v>0</v>
      </c>
      <c r="K89" s="13">
        <f t="shared" si="55"/>
        <v>0</v>
      </c>
      <c r="L89" s="13">
        <f t="shared" si="55"/>
        <v>0.27428131381319981</v>
      </c>
      <c r="M89" s="13">
        <f t="shared" si="55"/>
        <v>0.57511313607378167</v>
      </c>
      <c r="N89" s="13">
        <f t="shared" si="55"/>
        <v>0.5854040974734297</v>
      </c>
      <c r="O89" s="13">
        <f t="shared" si="55"/>
        <v>0.57495036763249274</v>
      </c>
    </row>
    <row r="90" spans="1:15" ht="15.75" x14ac:dyDescent="0.25">
      <c r="A90" s="723"/>
      <c r="B90" s="8" t="str">
        <f t="shared" si="48"/>
        <v>Pool Spa</v>
      </c>
      <c r="C90" s="13">
        <f t="shared" ref="C90:O90" si="56">C55*C70*C$76*C$79</f>
        <v>0</v>
      </c>
      <c r="D90" s="13">
        <f t="shared" si="56"/>
        <v>0</v>
      </c>
      <c r="E90" s="13">
        <f t="shared" si="56"/>
        <v>0</v>
      </c>
      <c r="F90" s="13">
        <f t="shared" si="56"/>
        <v>0</v>
      </c>
      <c r="G90" s="13">
        <f t="shared" si="56"/>
        <v>0</v>
      </c>
      <c r="H90" s="13">
        <f t="shared" si="56"/>
        <v>0</v>
      </c>
      <c r="I90" s="13">
        <f t="shared" si="56"/>
        <v>0</v>
      </c>
      <c r="J90" s="13">
        <f t="shared" si="56"/>
        <v>0</v>
      </c>
      <c r="K90" s="13">
        <f t="shared" si="56"/>
        <v>0</v>
      </c>
      <c r="L90" s="13">
        <f t="shared" si="56"/>
        <v>0</v>
      </c>
      <c r="M90" s="13">
        <f t="shared" si="56"/>
        <v>0</v>
      </c>
      <c r="N90" s="13">
        <f t="shared" si="56"/>
        <v>0</v>
      </c>
      <c r="O90" s="13">
        <f t="shared" si="56"/>
        <v>0</v>
      </c>
    </row>
    <row r="91" spans="1:15" ht="15.75" x14ac:dyDescent="0.25">
      <c r="A91" s="723"/>
      <c r="B91" s="8" t="str">
        <f t="shared" si="48"/>
        <v>Refrigeration</v>
      </c>
      <c r="C91" s="13">
        <f t="shared" ref="C91:O91" si="57">C56*C71*C$76*C$79</f>
        <v>0</v>
      </c>
      <c r="D91" s="13">
        <f t="shared" si="57"/>
        <v>0</v>
      </c>
      <c r="E91" s="13">
        <f t="shared" si="57"/>
        <v>2.816880461263358</v>
      </c>
      <c r="F91" s="13">
        <f t="shared" si="57"/>
        <v>14.829463673252718</v>
      </c>
      <c r="G91" s="13">
        <f t="shared" si="57"/>
        <v>33.830919756411902</v>
      </c>
      <c r="H91" s="13">
        <f t="shared" si="57"/>
        <v>99.587887466677898</v>
      </c>
      <c r="I91" s="13">
        <f t="shared" si="57"/>
        <v>145.11970532776715</v>
      </c>
      <c r="J91" s="13">
        <f t="shared" si="57"/>
        <v>175.44171291447083</v>
      </c>
      <c r="K91" s="13">
        <f t="shared" si="57"/>
        <v>166.66038242230638</v>
      </c>
      <c r="L91" s="13">
        <f t="shared" si="57"/>
        <v>89.527974582622974</v>
      </c>
      <c r="M91" s="13">
        <f t="shared" si="57"/>
        <v>98.160649186716597</v>
      </c>
      <c r="N91" s="13">
        <f t="shared" si="57"/>
        <v>97.228498060257905</v>
      </c>
      <c r="O91" s="13">
        <f t="shared" si="57"/>
        <v>92.922983439309576</v>
      </c>
    </row>
    <row r="92" spans="1:15" ht="15.75" customHeight="1" x14ac:dyDescent="0.25">
      <c r="A92" s="723"/>
      <c r="B92" s="8" t="str">
        <f t="shared" si="48"/>
        <v>Water Heating</v>
      </c>
      <c r="C92" s="13">
        <f t="shared" ref="C92:O92" si="58">C57*C72*C$76*C$79</f>
        <v>0</v>
      </c>
      <c r="D92" s="13">
        <f t="shared" si="58"/>
        <v>0</v>
      </c>
      <c r="E92" s="13">
        <f t="shared" si="58"/>
        <v>0</v>
      </c>
      <c r="F92" s="13">
        <f t="shared" si="58"/>
        <v>71.482263050696162</v>
      </c>
      <c r="G92" s="13">
        <f t="shared" si="58"/>
        <v>148.21669934349103</v>
      </c>
      <c r="H92" s="13">
        <f t="shared" si="58"/>
        <v>278.8996304474984</v>
      </c>
      <c r="I92" s="13">
        <f t="shared" si="58"/>
        <v>249.1486950552962</v>
      </c>
      <c r="J92" s="13">
        <f t="shared" si="58"/>
        <v>236.18167304377727</v>
      </c>
      <c r="K92" s="13">
        <f t="shared" si="58"/>
        <v>258.45043389123646</v>
      </c>
      <c r="L92" s="13">
        <f t="shared" si="58"/>
        <v>140.8846268626111</v>
      </c>
      <c r="M92" s="13">
        <f t="shared" si="58"/>
        <v>180.10660881565641</v>
      </c>
      <c r="N92" s="13">
        <f t="shared" si="58"/>
        <v>244.22981411696813</v>
      </c>
      <c r="O92" s="13">
        <f t="shared" si="58"/>
        <v>266.00874076726092</v>
      </c>
    </row>
    <row r="93" spans="1:15" ht="15.75" customHeight="1" x14ac:dyDescent="0.25">
      <c r="A93" s="723"/>
      <c r="B93" s="167" t="str">
        <f t="shared" si="48"/>
        <v>Motors(uses bus. load shape)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5.75" customHeight="1" x14ac:dyDescent="0.25">
      <c r="A94" s="723"/>
      <c r="B94" s="156" t="s">
        <v>16</v>
      </c>
      <c r="C94" s="13">
        <f>SUM(C83:C93)</f>
        <v>0</v>
      </c>
      <c r="D94" s="13">
        <f>SUM(D83:D93)</f>
        <v>1894.3346268436205</v>
      </c>
      <c r="E94" s="13">
        <f t="shared" ref="E94:O94" si="59">SUM(E83:E93)</f>
        <v>4507.0350836004236</v>
      </c>
      <c r="F94" s="13">
        <f t="shared" si="59"/>
        <v>3677.1167133081267</v>
      </c>
      <c r="G94" s="13">
        <f t="shared" si="59"/>
        <v>3661.9636452119212</v>
      </c>
      <c r="H94" s="13">
        <f t="shared" si="59"/>
        <v>17815.097823602719</v>
      </c>
      <c r="I94" s="13">
        <f t="shared" si="59"/>
        <v>29363.35195332257</v>
      </c>
      <c r="J94" s="13">
        <f t="shared" si="59"/>
        <v>33899.297151070707</v>
      </c>
      <c r="K94" s="13">
        <f t="shared" si="59"/>
        <v>22470.762059333079</v>
      </c>
      <c r="L94" s="13">
        <f t="shared" si="59"/>
        <v>12617.588520276873</v>
      </c>
      <c r="M94" s="13">
        <f t="shared" si="59"/>
        <v>29430.753873770696</v>
      </c>
      <c r="N94" s="13">
        <f t="shared" si="59"/>
        <v>60915.672468634897</v>
      </c>
      <c r="O94" s="13">
        <f t="shared" si="59"/>
        <v>66475.079618318428</v>
      </c>
    </row>
    <row r="95" spans="1:15" ht="16.5" customHeight="1" thickBot="1" x14ac:dyDescent="0.3">
      <c r="A95" s="724"/>
      <c r="B95" s="92" t="s">
        <v>17</v>
      </c>
      <c r="C95" s="14">
        <f>C94</f>
        <v>0</v>
      </c>
      <c r="D95" s="14">
        <f>C95+D94</f>
        <v>1894.3346268436205</v>
      </c>
      <c r="E95" s="14">
        <f t="shared" ref="E95:O95" si="60">D95+E94</f>
        <v>6401.3697104440444</v>
      </c>
      <c r="F95" s="14">
        <f t="shared" si="60"/>
        <v>10078.486423752171</v>
      </c>
      <c r="G95" s="14">
        <f t="shared" si="60"/>
        <v>13740.450068964092</v>
      </c>
      <c r="H95" s="14">
        <f t="shared" si="60"/>
        <v>31555.54789256681</v>
      </c>
      <c r="I95" s="14">
        <f t="shared" si="60"/>
        <v>60918.899845889377</v>
      </c>
      <c r="J95" s="14">
        <f t="shared" si="60"/>
        <v>94818.19699696009</v>
      </c>
      <c r="K95" s="14">
        <f t="shared" si="60"/>
        <v>117288.95905629317</v>
      </c>
      <c r="L95" s="14">
        <f t="shared" si="60"/>
        <v>129906.54757657004</v>
      </c>
      <c r="M95" s="14">
        <f t="shared" si="60"/>
        <v>159337.30145034075</v>
      </c>
      <c r="N95" s="14">
        <f t="shared" si="60"/>
        <v>220252.97391897565</v>
      </c>
      <c r="O95" s="14">
        <f t="shared" si="60"/>
        <v>286728.05353729409</v>
      </c>
    </row>
    <row r="96" spans="1:15" x14ac:dyDescent="0.25">
      <c r="A96" s="301"/>
      <c r="B96" s="294"/>
      <c r="C96" s="295"/>
      <c r="D96" s="294"/>
      <c r="E96" s="295"/>
      <c r="F96" s="294"/>
      <c r="G96" s="295"/>
      <c r="H96" s="294"/>
      <c r="I96" s="295"/>
      <c r="J96" s="294"/>
      <c r="K96" s="295"/>
      <c r="L96" s="294"/>
      <c r="M96" s="295"/>
      <c r="N96" s="294"/>
      <c r="O96" s="295"/>
    </row>
    <row r="112" spans="10:10" x14ac:dyDescent="0.25">
      <c r="J112" s="3"/>
    </row>
    <row r="113" spans="4:4" x14ac:dyDescent="0.25">
      <c r="D113" s="4"/>
    </row>
  </sheetData>
  <mergeCells count="8">
    <mergeCell ref="A82:A95"/>
    <mergeCell ref="A62:A72"/>
    <mergeCell ref="B75:B76"/>
    <mergeCell ref="A2:A14"/>
    <mergeCell ref="A17:A29"/>
    <mergeCell ref="A32:A44"/>
    <mergeCell ref="A75:A76"/>
    <mergeCell ref="A47:A59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5" tint="0.59999389629810485"/>
  </sheetPr>
  <dimension ref="A1:W129"/>
  <sheetViews>
    <sheetView tabSelected="1" zoomScale="80" zoomScaleNormal="80" workbookViewId="0">
      <pane xSplit="2" topLeftCell="C1" activePane="topRight" state="frozen"/>
      <selection activeCell="A41" sqref="A41"/>
      <selection pane="topRight" activeCell="A41" sqref="A41"/>
    </sheetView>
  </sheetViews>
  <sheetFormatPr defaultRowHeight="15" x14ac:dyDescent="0.25"/>
  <cols>
    <col min="1" max="1" width="9.85546875" customWidth="1"/>
    <col min="2" max="2" width="24.85546875" customWidth="1"/>
    <col min="3" max="3" width="15.85546875" bestFit="1" customWidth="1"/>
    <col min="4" max="9" width="13.85546875" customWidth="1"/>
    <col min="10" max="15" width="14.140625" bestFit="1" customWidth="1"/>
    <col min="16" max="16" width="10.5703125" bestFit="1" customWidth="1"/>
    <col min="17" max="23" width="12" customWidth="1"/>
    <col min="28" max="28" width="9.140625" customWidth="1"/>
  </cols>
  <sheetData>
    <row r="1" spans="1:15" ht="15.75" thickBot="1" x14ac:dyDescent="0.3"/>
    <row r="2" spans="1:15" ht="15.75" customHeight="1" thickBot="1" x14ac:dyDescent="0.3">
      <c r="A2" s="735" t="s">
        <v>214</v>
      </c>
      <c r="B2" s="306" t="s">
        <v>10</v>
      </c>
      <c r="C2" s="100">
        <f>'1M - RES'!C2</f>
        <v>46023</v>
      </c>
      <c r="D2" s="100">
        <f>'1M - RES'!D2</f>
        <v>46054</v>
      </c>
      <c r="E2" s="100">
        <f>'1M - RES'!E2</f>
        <v>46082</v>
      </c>
      <c r="F2" s="100">
        <f>'1M - RES'!F2</f>
        <v>46113</v>
      </c>
      <c r="G2" s="100">
        <f>'1M - RES'!G2</f>
        <v>46143</v>
      </c>
      <c r="H2" s="100">
        <f>'1M - RES'!H2</f>
        <v>46174</v>
      </c>
      <c r="I2" s="100">
        <f>'1M - RES'!I2</f>
        <v>46204</v>
      </c>
      <c r="J2" s="100">
        <f>'1M - RES'!J2</f>
        <v>46235</v>
      </c>
      <c r="K2" s="100">
        <f>'1M - RES'!K2</f>
        <v>46266</v>
      </c>
      <c r="L2" s="100">
        <f>'1M - RES'!L2</f>
        <v>46296</v>
      </c>
      <c r="M2" s="100">
        <f>'1M - RES'!M2</f>
        <v>46327</v>
      </c>
      <c r="N2" s="100">
        <f>'1M - RES'!N2</f>
        <v>46357</v>
      </c>
      <c r="O2" s="100">
        <f>'1M - RES'!O2</f>
        <v>46388</v>
      </c>
    </row>
    <row r="3" spans="1:15" ht="15" customHeight="1" x14ac:dyDescent="0.25">
      <c r="A3" s="736"/>
      <c r="B3" s="305" t="s">
        <v>18</v>
      </c>
      <c r="C3" s="464">
        <f>'BIZ kWh ENTRY'!C86</f>
        <v>0</v>
      </c>
      <c r="D3" s="464">
        <f>'BIZ kWh ENTRY'!D86</f>
        <v>0</v>
      </c>
      <c r="E3" s="464">
        <f>'BIZ kWh ENTRY'!E86</f>
        <v>0</v>
      </c>
      <c r="F3" s="464">
        <f>'BIZ kWh ENTRY'!F86</f>
        <v>0</v>
      </c>
      <c r="G3" s="464">
        <f>'BIZ kWh ENTRY'!G86</f>
        <v>0</v>
      </c>
      <c r="H3" s="464">
        <f>'BIZ kWh ENTRY'!H86</f>
        <v>0</v>
      </c>
      <c r="I3" s="464">
        <f>'BIZ kWh ENTRY'!I86</f>
        <v>0</v>
      </c>
      <c r="J3" s="464">
        <f>'BIZ kWh ENTRY'!J86</f>
        <v>0</v>
      </c>
      <c r="K3" s="464">
        <f>'BIZ kWh ENTRY'!K86</f>
        <v>0</v>
      </c>
      <c r="L3" s="464">
        <f>'BIZ kWh ENTRY'!L86</f>
        <v>0</v>
      </c>
      <c r="M3" s="464">
        <f>'BIZ kWh ENTRY'!M86</f>
        <v>0</v>
      </c>
      <c r="N3" s="464">
        <f>SUM('BIZ kWh ENTRY'!N86:T86)</f>
        <v>0</v>
      </c>
      <c r="O3" s="106"/>
    </row>
    <row r="4" spans="1:15" x14ac:dyDescent="0.25">
      <c r="A4" s="736"/>
      <c r="B4" s="7" t="s">
        <v>0</v>
      </c>
      <c r="C4" s="464">
        <f>'BIZ kWh ENTRY'!C87</f>
        <v>0</v>
      </c>
      <c r="D4" s="464">
        <f>'BIZ kWh ENTRY'!D87</f>
        <v>0</v>
      </c>
      <c r="E4" s="464">
        <f>'BIZ kWh ENTRY'!E87</f>
        <v>0</v>
      </c>
      <c r="F4" s="464">
        <f>'BIZ kWh ENTRY'!F87</f>
        <v>0</v>
      </c>
      <c r="G4" s="464">
        <f>'BIZ kWh ENTRY'!G87</f>
        <v>0</v>
      </c>
      <c r="H4" s="464">
        <f>'BIZ kWh ENTRY'!H87</f>
        <v>0</v>
      </c>
      <c r="I4" s="464">
        <f>'BIZ kWh ENTRY'!I87</f>
        <v>0</v>
      </c>
      <c r="J4" s="464">
        <f>'BIZ kWh ENTRY'!J87</f>
        <v>0</v>
      </c>
      <c r="K4" s="464">
        <f>'BIZ kWh ENTRY'!K87</f>
        <v>0</v>
      </c>
      <c r="L4" s="464">
        <f>'BIZ kWh ENTRY'!L87</f>
        <v>0</v>
      </c>
      <c r="M4" s="464">
        <f>'BIZ kWh ENTRY'!M87</f>
        <v>0</v>
      </c>
      <c r="N4" s="464">
        <f>SUM('BIZ kWh ENTRY'!N87:T87)</f>
        <v>0</v>
      </c>
      <c r="O4" s="106"/>
    </row>
    <row r="5" spans="1:15" x14ac:dyDescent="0.25">
      <c r="A5" s="736"/>
      <c r="B5" s="6" t="s">
        <v>19</v>
      </c>
      <c r="C5" s="464">
        <f>'BIZ kWh ENTRY'!C88</f>
        <v>0</v>
      </c>
      <c r="D5" s="464">
        <f>'BIZ kWh ENTRY'!D88</f>
        <v>0</v>
      </c>
      <c r="E5" s="464">
        <f>'BIZ kWh ENTRY'!E88</f>
        <v>0</v>
      </c>
      <c r="F5" s="464">
        <f>'BIZ kWh ENTRY'!F88</f>
        <v>0</v>
      </c>
      <c r="G5" s="464">
        <f>'BIZ kWh ENTRY'!G88</f>
        <v>0</v>
      </c>
      <c r="H5" s="464">
        <f>'BIZ kWh ENTRY'!H88</f>
        <v>0</v>
      </c>
      <c r="I5" s="464">
        <f>'BIZ kWh ENTRY'!I88</f>
        <v>0</v>
      </c>
      <c r="J5" s="464">
        <f>'BIZ kWh ENTRY'!J88</f>
        <v>0</v>
      </c>
      <c r="K5" s="464">
        <f>'BIZ kWh ENTRY'!K88</f>
        <v>0</v>
      </c>
      <c r="L5" s="464">
        <f>'BIZ kWh ENTRY'!L88</f>
        <v>0</v>
      </c>
      <c r="M5" s="464">
        <f>'BIZ kWh ENTRY'!M88</f>
        <v>0</v>
      </c>
      <c r="N5" s="464">
        <f>SUM('BIZ kWh ENTRY'!N88:T88)</f>
        <v>0</v>
      </c>
      <c r="O5" s="106"/>
    </row>
    <row r="6" spans="1:15" x14ac:dyDescent="0.25">
      <c r="A6" s="736"/>
      <c r="B6" s="6" t="s">
        <v>1</v>
      </c>
      <c r="C6" s="464">
        <f>'BIZ kWh ENTRY'!C89</f>
        <v>0</v>
      </c>
      <c r="D6" s="464">
        <f>'BIZ kWh ENTRY'!D89</f>
        <v>0</v>
      </c>
      <c r="E6" s="464">
        <f>'BIZ kWh ENTRY'!E89</f>
        <v>0</v>
      </c>
      <c r="F6" s="464">
        <f>'BIZ kWh ENTRY'!F89</f>
        <v>0</v>
      </c>
      <c r="G6" s="464">
        <f>'BIZ kWh ENTRY'!G89</f>
        <v>0</v>
      </c>
      <c r="H6" s="464">
        <f>'BIZ kWh ENTRY'!H89</f>
        <v>0</v>
      </c>
      <c r="I6" s="464">
        <f>'BIZ kWh ENTRY'!I89</f>
        <v>0</v>
      </c>
      <c r="J6" s="464">
        <f>'BIZ kWh ENTRY'!J89</f>
        <v>0</v>
      </c>
      <c r="K6" s="464">
        <f>'BIZ kWh ENTRY'!K89</f>
        <v>0</v>
      </c>
      <c r="L6" s="464">
        <f>'BIZ kWh ENTRY'!L89</f>
        <v>0</v>
      </c>
      <c r="M6" s="464">
        <f>'BIZ kWh ENTRY'!M89</f>
        <v>0</v>
      </c>
      <c r="N6" s="464">
        <f>SUM('BIZ kWh ENTRY'!N89:T89)</f>
        <v>0</v>
      </c>
      <c r="O6" s="106"/>
    </row>
    <row r="7" spans="1:15" x14ac:dyDescent="0.25">
      <c r="A7" s="736"/>
      <c r="B7" s="7" t="s">
        <v>20</v>
      </c>
      <c r="C7" s="464">
        <f>'BIZ kWh ENTRY'!C90</f>
        <v>0</v>
      </c>
      <c r="D7" s="464">
        <f>'BIZ kWh ENTRY'!D90</f>
        <v>0</v>
      </c>
      <c r="E7" s="464">
        <f>'BIZ kWh ENTRY'!E90</f>
        <v>0</v>
      </c>
      <c r="F7" s="464">
        <f>'BIZ kWh ENTRY'!F90</f>
        <v>0</v>
      </c>
      <c r="G7" s="464">
        <f>'BIZ kWh ENTRY'!G90</f>
        <v>0</v>
      </c>
      <c r="H7" s="464">
        <f>'BIZ kWh ENTRY'!H90</f>
        <v>0</v>
      </c>
      <c r="I7" s="464">
        <f>'BIZ kWh ENTRY'!I90</f>
        <v>0</v>
      </c>
      <c r="J7" s="464">
        <f>'BIZ kWh ENTRY'!J90</f>
        <v>0</v>
      </c>
      <c r="K7" s="464">
        <f>'BIZ kWh ENTRY'!K90</f>
        <v>0</v>
      </c>
      <c r="L7" s="464">
        <f>'BIZ kWh ENTRY'!L90</f>
        <v>0</v>
      </c>
      <c r="M7" s="464">
        <f>'BIZ kWh ENTRY'!M90</f>
        <v>0</v>
      </c>
      <c r="N7" s="464">
        <f>SUM('BIZ kWh ENTRY'!N90:T90)</f>
        <v>0</v>
      </c>
      <c r="O7" s="106"/>
    </row>
    <row r="8" spans="1:15" x14ac:dyDescent="0.25">
      <c r="A8" s="736"/>
      <c r="B8" s="6" t="s">
        <v>9</v>
      </c>
      <c r="C8" s="464">
        <f>'BIZ kWh ENTRY'!C91</f>
        <v>0</v>
      </c>
      <c r="D8" s="464">
        <f>'BIZ kWh ENTRY'!D91</f>
        <v>0</v>
      </c>
      <c r="E8" s="464">
        <f>'BIZ kWh ENTRY'!E91</f>
        <v>0</v>
      </c>
      <c r="F8" s="464">
        <f>'BIZ kWh ENTRY'!F91</f>
        <v>0</v>
      </c>
      <c r="G8" s="464">
        <f>'BIZ kWh ENTRY'!G91</f>
        <v>0</v>
      </c>
      <c r="H8" s="464">
        <f>'BIZ kWh ENTRY'!H91</f>
        <v>0</v>
      </c>
      <c r="I8" s="464">
        <f>'BIZ kWh ENTRY'!I91</f>
        <v>0</v>
      </c>
      <c r="J8" s="464">
        <f>'BIZ kWh ENTRY'!J91</f>
        <v>0</v>
      </c>
      <c r="K8" s="464">
        <f>'BIZ kWh ENTRY'!K91</f>
        <v>0</v>
      </c>
      <c r="L8" s="464">
        <f>'BIZ kWh ENTRY'!L91</f>
        <v>0</v>
      </c>
      <c r="M8" s="464">
        <f>'BIZ kWh ENTRY'!M91</f>
        <v>0</v>
      </c>
      <c r="N8" s="464">
        <f>SUM('BIZ kWh ENTRY'!N91:T91)</f>
        <v>0</v>
      </c>
      <c r="O8" s="106"/>
    </row>
    <row r="9" spans="1:15" x14ac:dyDescent="0.25">
      <c r="A9" s="736"/>
      <c r="B9" s="6" t="s">
        <v>3</v>
      </c>
      <c r="C9" s="464">
        <f>'BIZ kWh ENTRY'!C92</f>
        <v>0</v>
      </c>
      <c r="D9" s="464">
        <f>'BIZ kWh ENTRY'!D92</f>
        <v>0</v>
      </c>
      <c r="E9" s="464">
        <f>'BIZ kWh ENTRY'!E92</f>
        <v>0</v>
      </c>
      <c r="F9" s="464">
        <f>'BIZ kWh ENTRY'!F92</f>
        <v>0</v>
      </c>
      <c r="G9" s="464">
        <f>'BIZ kWh ENTRY'!G92</f>
        <v>0</v>
      </c>
      <c r="H9" s="464">
        <f>'BIZ kWh ENTRY'!H92</f>
        <v>0</v>
      </c>
      <c r="I9" s="464">
        <f>'BIZ kWh ENTRY'!I92</f>
        <v>0</v>
      </c>
      <c r="J9" s="464">
        <f>'BIZ kWh ENTRY'!J92</f>
        <v>0</v>
      </c>
      <c r="K9" s="464">
        <f>'BIZ kWh ENTRY'!K92</f>
        <v>0</v>
      </c>
      <c r="L9" s="464">
        <f>'BIZ kWh ENTRY'!L92</f>
        <v>0</v>
      </c>
      <c r="M9" s="464">
        <f>'BIZ kWh ENTRY'!M92</f>
        <v>0</v>
      </c>
      <c r="N9" s="464">
        <f>SUM('BIZ kWh ENTRY'!N92:T92)</f>
        <v>0</v>
      </c>
      <c r="O9" s="106"/>
    </row>
    <row r="10" spans="1:15" x14ac:dyDescent="0.25">
      <c r="A10" s="736"/>
      <c r="B10" s="6" t="s">
        <v>4</v>
      </c>
      <c r="C10" s="464">
        <f>'BIZ kWh ENTRY'!C93</f>
        <v>0</v>
      </c>
      <c r="D10" s="464">
        <f>'BIZ kWh ENTRY'!D93</f>
        <v>0</v>
      </c>
      <c r="E10" s="464">
        <f>'BIZ kWh ENTRY'!E93</f>
        <v>0</v>
      </c>
      <c r="F10" s="464">
        <f>'BIZ kWh ENTRY'!F93</f>
        <v>0</v>
      </c>
      <c r="G10" s="464">
        <f>'BIZ kWh ENTRY'!G93</f>
        <v>35572.098264646709</v>
      </c>
      <c r="H10" s="464">
        <f>'BIZ kWh ENTRY'!H93</f>
        <v>0</v>
      </c>
      <c r="I10" s="464">
        <f>'BIZ kWh ENTRY'!I93</f>
        <v>2660.5869692689207</v>
      </c>
      <c r="J10" s="464">
        <f>'BIZ kWh ENTRY'!J93</f>
        <v>0</v>
      </c>
      <c r="K10" s="464">
        <f>'BIZ kWh ENTRY'!K93</f>
        <v>0</v>
      </c>
      <c r="L10" s="464">
        <f>'BIZ kWh ENTRY'!L93</f>
        <v>0</v>
      </c>
      <c r="M10" s="464">
        <f>'BIZ kWh ENTRY'!M93</f>
        <v>0</v>
      </c>
      <c r="N10" s="464">
        <f>SUM('BIZ kWh ENTRY'!N93:T93)</f>
        <v>20496.485423783779</v>
      </c>
      <c r="O10" s="106"/>
    </row>
    <row r="11" spans="1:15" x14ac:dyDescent="0.25">
      <c r="A11" s="736"/>
      <c r="B11" s="6" t="s">
        <v>5</v>
      </c>
      <c r="C11" s="464">
        <f>'BIZ kWh ENTRY'!C94</f>
        <v>0</v>
      </c>
      <c r="D11" s="464">
        <f>'BIZ kWh ENTRY'!D94</f>
        <v>0</v>
      </c>
      <c r="E11" s="464">
        <f>'BIZ kWh ENTRY'!E94</f>
        <v>0</v>
      </c>
      <c r="F11" s="464">
        <f>'BIZ kWh ENTRY'!F94</f>
        <v>0</v>
      </c>
      <c r="G11" s="464">
        <f>'BIZ kWh ENTRY'!G94</f>
        <v>0</v>
      </c>
      <c r="H11" s="464">
        <f>'BIZ kWh ENTRY'!H94</f>
        <v>0</v>
      </c>
      <c r="I11" s="464">
        <f>'BIZ kWh ENTRY'!I94</f>
        <v>0</v>
      </c>
      <c r="J11" s="464">
        <f>'BIZ kWh ENTRY'!J94</f>
        <v>0</v>
      </c>
      <c r="K11" s="464">
        <f>'BIZ kWh ENTRY'!K94</f>
        <v>0</v>
      </c>
      <c r="L11" s="464">
        <f>'BIZ kWh ENTRY'!L94</f>
        <v>0</v>
      </c>
      <c r="M11" s="464">
        <f>'BIZ kWh ENTRY'!M94</f>
        <v>0</v>
      </c>
      <c r="N11" s="464">
        <f>SUM('BIZ kWh ENTRY'!N94:T94)</f>
        <v>0</v>
      </c>
      <c r="O11" s="106"/>
    </row>
    <row r="12" spans="1:15" x14ac:dyDescent="0.25">
      <c r="A12" s="736"/>
      <c r="B12" s="6" t="s">
        <v>21</v>
      </c>
      <c r="C12" s="464">
        <f>'BIZ kWh ENTRY'!C95</f>
        <v>0</v>
      </c>
      <c r="D12" s="464">
        <f>'BIZ kWh ENTRY'!D95</f>
        <v>0</v>
      </c>
      <c r="E12" s="464">
        <f>'BIZ kWh ENTRY'!E95</f>
        <v>0</v>
      </c>
      <c r="F12" s="464">
        <f>'BIZ kWh ENTRY'!F95</f>
        <v>0</v>
      </c>
      <c r="G12" s="464">
        <f>'BIZ kWh ENTRY'!G95</f>
        <v>0</v>
      </c>
      <c r="H12" s="464">
        <f>'BIZ kWh ENTRY'!H95</f>
        <v>0</v>
      </c>
      <c r="I12" s="464">
        <f>'BIZ kWh ENTRY'!I95</f>
        <v>0</v>
      </c>
      <c r="J12" s="464">
        <f>'BIZ kWh ENTRY'!J95</f>
        <v>0</v>
      </c>
      <c r="K12" s="464">
        <f>'BIZ kWh ENTRY'!K95</f>
        <v>0</v>
      </c>
      <c r="L12" s="464">
        <f>'BIZ kWh ENTRY'!L95</f>
        <v>0</v>
      </c>
      <c r="M12" s="464">
        <f>'BIZ kWh ENTRY'!M95</f>
        <v>0</v>
      </c>
      <c r="N12" s="464">
        <f>SUM('BIZ kWh ENTRY'!N95:T95)</f>
        <v>0</v>
      </c>
      <c r="O12" s="106"/>
    </row>
    <row r="13" spans="1:15" x14ac:dyDescent="0.25">
      <c r="A13" s="736"/>
      <c r="B13" s="6" t="s">
        <v>22</v>
      </c>
      <c r="C13" s="464">
        <f>'BIZ kWh ENTRY'!C96</f>
        <v>0</v>
      </c>
      <c r="D13" s="464">
        <f>'BIZ kWh ENTRY'!D96</f>
        <v>0</v>
      </c>
      <c r="E13" s="464">
        <f>'BIZ kWh ENTRY'!E96</f>
        <v>0</v>
      </c>
      <c r="F13" s="464">
        <f>'BIZ kWh ENTRY'!F96</f>
        <v>0</v>
      </c>
      <c r="G13" s="464">
        <f>'BIZ kWh ENTRY'!G96</f>
        <v>0</v>
      </c>
      <c r="H13" s="464">
        <f>'BIZ kWh ENTRY'!H96</f>
        <v>0</v>
      </c>
      <c r="I13" s="464">
        <f>'BIZ kWh ENTRY'!I96</f>
        <v>0</v>
      </c>
      <c r="J13" s="464">
        <f>'BIZ kWh ENTRY'!J96</f>
        <v>0</v>
      </c>
      <c r="K13" s="464">
        <f>'BIZ kWh ENTRY'!K96</f>
        <v>0</v>
      </c>
      <c r="L13" s="464">
        <f>'BIZ kWh ENTRY'!L96</f>
        <v>0</v>
      </c>
      <c r="M13" s="464">
        <f>'BIZ kWh ENTRY'!M96</f>
        <v>0</v>
      </c>
      <c r="N13" s="464">
        <f>SUM('BIZ kWh ENTRY'!N96:T96)</f>
        <v>0</v>
      </c>
      <c r="O13" s="106"/>
    </row>
    <row r="14" spans="1:15" x14ac:dyDescent="0.25">
      <c r="A14" s="736"/>
      <c r="B14" s="6" t="s">
        <v>7</v>
      </c>
      <c r="C14" s="464">
        <f>'BIZ kWh ENTRY'!C97</f>
        <v>0</v>
      </c>
      <c r="D14" s="464">
        <f>'BIZ kWh ENTRY'!D97</f>
        <v>0</v>
      </c>
      <c r="E14" s="464">
        <f>'BIZ kWh ENTRY'!E97</f>
        <v>0</v>
      </c>
      <c r="F14" s="464">
        <f>'BIZ kWh ENTRY'!F97</f>
        <v>0</v>
      </c>
      <c r="G14" s="464">
        <f>'BIZ kWh ENTRY'!G97</f>
        <v>0</v>
      </c>
      <c r="H14" s="464">
        <f>'BIZ kWh ENTRY'!H97</f>
        <v>0</v>
      </c>
      <c r="I14" s="464">
        <f>'BIZ kWh ENTRY'!I97</f>
        <v>0</v>
      </c>
      <c r="J14" s="464">
        <f>'BIZ kWh ENTRY'!J97</f>
        <v>0</v>
      </c>
      <c r="K14" s="464">
        <f>'BIZ kWh ENTRY'!K97</f>
        <v>0</v>
      </c>
      <c r="L14" s="464">
        <f>'BIZ kWh ENTRY'!L97</f>
        <v>0</v>
      </c>
      <c r="M14" s="464">
        <f>'BIZ kWh ENTRY'!M97</f>
        <v>0</v>
      </c>
      <c r="N14" s="464">
        <f>SUM('BIZ kWh ENTRY'!N97:T97)</f>
        <v>0</v>
      </c>
      <c r="O14" s="106"/>
    </row>
    <row r="15" spans="1:15" x14ac:dyDescent="0.25">
      <c r="A15" s="736"/>
      <c r="B15" s="6" t="s">
        <v>8</v>
      </c>
      <c r="C15" s="464">
        <f>'BIZ kWh ENTRY'!C98</f>
        <v>0</v>
      </c>
      <c r="D15" s="464">
        <f>'BIZ kWh ENTRY'!D98</f>
        <v>0</v>
      </c>
      <c r="E15" s="464">
        <f>'BIZ kWh ENTRY'!E98</f>
        <v>0</v>
      </c>
      <c r="F15" s="464">
        <f>'BIZ kWh ENTRY'!F98</f>
        <v>0</v>
      </c>
      <c r="G15" s="464">
        <f>'BIZ kWh ENTRY'!G98</f>
        <v>0</v>
      </c>
      <c r="H15" s="464">
        <f>'BIZ kWh ENTRY'!H98</f>
        <v>0</v>
      </c>
      <c r="I15" s="464">
        <f>'BIZ kWh ENTRY'!I98</f>
        <v>0</v>
      </c>
      <c r="J15" s="464">
        <f>'BIZ kWh ENTRY'!J98</f>
        <v>0</v>
      </c>
      <c r="K15" s="464">
        <f>'BIZ kWh ENTRY'!K98</f>
        <v>0</v>
      </c>
      <c r="L15" s="464">
        <f>'BIZ kWh ENTRY'!L98</f>
        <v>0</v>
      </c>
      <c r="M15" s="464">
        <f>'BIZ kWh ENTRY'!M98</f>
        <v>0</v>
      </c>
      <c r="N15" s="464">
        <f>SUM('BIZ kWh ENTRY'!N98:T98)</f>
        <v>0</v>
      </c>
      <c r="O15" s="106"/>
    </row>
    <row r="16" spans="1:15" x14ac:dyDescent="0.25">
      <c r="A16" s="736"/>
      <c r="B16" s="6" t="s">
        <v>11</v>
      </c>
      <c r="C16" s="2"/>
      <c r="D16" s="2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06"/>
    </row>
    <row r="17" spans="1:15" ht="15.75" thickBot="1" x14ac:dyDescent="0.3">
      <c r="A17" s="737"/>
      <c r="B17" s="10" t="str">
        <f>'LI 1M - RES'!B14</f>
        <v>Monthly kWh</v>
      </c>
      <c r="C17" s="154">
        <f>SUM(C3:C16)</f>
        <v>0</v>
      </c>
      <c r="D17" s="154">
        <f t="shared" ref="D17:O17" si="0">SUM(D3:D16)</f>
        <v>0</v>
      </c>
      <c r="E17" s="154">
        <f t="shared" si="0"/>
        <v>0</v>
      </c>
      <c r="F17" s="154">
        <f t="shared" si="0"/>
        <v>0</v>
      </c>
      <c r="G17" s="154">
        <f t="shared" si="0"/>
        <v>35572.098264646709</v>
      </c>
      <c r="H17" s="154">
        <f t="shared" si="0"/>
        <v>0</v>
      </c>
      <c r="I17" s="154">
        <f t="shared" si="0"/>
        <v>2660.5869692689207</v>
      </c>
      <c r="J17" s="154">
        <f t="shared" si="0"/>
        <v>0</v>
      </c>
      <c r="K17" s="154">
        <f t="shared" si="0"/>
        <v>0</v>
      </c>
      <c r="L17" s="154">
        <f t="shared" si="0"/>
        <v>0</v>
      </c>
      <c r="M17" s="154">
        <f t="shared" si="0"/>
        <v>0</v>
      </c>
      <c r="N17" s="154">
        <f t="shared" si="0"/>
        <v>20496.485423783779</v>
      </c>
      <c r="O17" s="155">
        <f t="shared" si="0"/>
        <v>0</v>
      </c>
    </row>
    <row r="18" spans="1:15" x14ac:dyDescent="0.25">
      <c r="A18" s="293"/>
      <c r="B18" s="294"/>
      <c r="C18" s="294"/>
      <c r="D18" s="294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</row>
    <row r="19" spans="1:15" ht="15.75" thickBot="1" x14ac:dyDescent="0.3"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</row>
    <row r="20" spans="1:15" ht="16.350000000000001" customHeight="1" thickBot="1" x14ac:dyDescent="0.3">
      <c r="A20" s="738" t="s">
        <v>215</v>
      </c>
      <c r="B20" s="306" t="str">
        <f t="shared" ref="B20" si="1">B2</f>
        <v>End Use</v>
      </c>
      <c r="C20" s="100">
        <f>C$2</f>
        <v>46023</v>
      </c>
      <c r="D20" s="100">
        <f t="shared" ref="D20:O20" si="2">D$2</f>
        <v>46054</v>
      </c>
      <c r="E20" s="100">
        <f t="shared" si="2"/>
        <v>46082</v>
      </c>
      <c r="F20" s="100">
        <f t="shared" si="2"/>
        <v>46113</v>
      </c>
      <c r="G20" s="100">
        <f t="shared" si="2"/>
        <v>46143</v>
      </c>
      <c r="H20" s="100">
        <f t="shared" si="2"/>
        <v>46174</v>
      </c>
      <c r="I20" s="100">
        <f t="shared" si="2"/>
        <v>46204</v>
      </c>
      <c r="J20" s="100">
        <f t="shared" si="2"/>
        <v>46235</v>
      </c>
      <c r="K20" s="100">
        <f t="shared" si="2"/>
        <v>46266</v>
      </c>
      <c r="L20" s="100">
        <f t="shared" si="2"/>
        <v>46296</v>
      </c>
      <c r="M20" s="100">
        <f t="shared" si="2"/>
        <v>46327</v>
      </c>
      <c r="N20" s="100">
        <f t="shared" si="2"/>
        <v>46357</v>
      </c>
      <c r="O20" s="100">
        <f t="shared" si="2"/>
        <v>46388</v>
      </c>
    </row>
    <row r="21" spans="1:15" ht="15" customHeight="1" x14ac:dyDescent="0.25">
      <c r="A21" s="739"/>
      <c r="B21" s="305" t="str">
        <f t="shared" ref="B21:C35" si="3">B3</f>
        <v>Air Comp</v>
      </c>
      <c r="C21" s="2">
        <f>C3</f>
        <v>0</v>
      </c>
      <c r="D21" s="2">
        <f>IF(SUM($C$17:$N$17)=0,0,C21+D3)</f>
        <v>0</v>
      </c>
      <c r="E21" s="2">
        <f t="shared" ref="E21:O21" si="4">IF(SUM($C$17:$N$17)=0,0,D21+E3)</f>
        <v>0</v>
      </c>
      <c r="F21" s="2">
        <f t="shared" si="4"/>
        <v>0</v>
      </c>
      <c r="G21" s="2">
        <f t="shared" si="4"/>
        <v>0</v>
      </c>
      <c r="H21" s="2">
        <f t="shared" si="4"/>
        <v>0</v>
      </c>
      <c r="I21" s="2">
        <f t="shared" si="4"/>
        <v>0</v>
      </c>
      <c r="J21" s="2">
        <f t="shared" si="4"/>
        <v>0</v>
      </c>
      <c r="K21" s="2">
        <f t="shared" si="4"/>
        <v>0</v>
      </c>
      <c r="L21" s="2">
        <f t="shared" si="4"/>
        <v>0</v>
      </c>
      <c r="M21" s="2">
        <f t="shared" si="4"/>
        <v>0</v>
      </c>
      <c r="N21" s="64">
        <f t="shared" si="4"/>
        <v>0</v>
      </c>
      <c r="O21" s="2">
        <f t="shared" si="4"/>
        <v>0</v>
      </c>
    </row>
    <row r="22" spans="1:15" x14ac:dyDescent="0.25">
      <c r="A22" s="739"/>
      <c r="B22" s="7" t="str">
        <f t="shared" si="3"/>
        <v>Building Shell</v>
      </c>
      <c r="C22" s="2">
        <f t="shared" si="3"/>
        <v>0</v>
      </c>
      <c r="D22" s="2">
        <f t="shared" ref="D22:O22" si="5">IF(SUM($C$17:$N$17)=0,0,C22+D4)</f>
        <v>0</v>
      </c>
      <c r="E22" s="2">
        <f t="shared" si="5"/>
        <v>0</v>
      </c>
      <c r="F22" s="2">
        <f t="shared" si="5"/>
        <v>0</v>
      </c>
      <c r="G22" s="2">
        <f t="shared" si="5"/>
        <v>0</v>
      </c>
      <c r="H22" s="2">
        <f t="shared" si="5"/>
        <v>0</v>
      </c>
      <c r="I22" s="2">
        <f t="shared" si="5"/>
        <v>0</v>
      </c>
      <c r="J22" s="2">
        <f t="shared" si="5"/>
        <v>0</v>
      </c>
      <c r="K22" s="2">
        <f t="shared" si="5"/>
        <v>0</v>
      </c>
      <c r="L22" s="2">
        <f t="shared" si="5"/>
        <v>0</v>
      </c>
      <c r="M22" s="2">
        <f t="shared" si="5"/>
        <v>0</v>
      </c>
      <c r="N22" s="64">
        <f t="shared" si="5"/>
        <v>0</v>
      </c>
      <c r="O22" s="2">
        <f t="shared" si="5"/>
        <v>0</v>
      </c>
    </row>
    <row r="23" spans="1:15" x14ac:dyDescent="0.25">
      <c r="A23" s="739"/>
      <c r="B23" s="6" t="str">
        <f t="shared" si="3"/>
        <v>Cooking</v>
      </c>
      <c r="C23" s="2">
        <f t="shared" si="3"/>
        <v>0</v>
      </c>
      <c r="D23" s="2">
        <f t="shared" ref="D23:O23" si="6">IF(SUM($C$17:$N$17)=0,0,C23+D5)</f>
        <v>0</v>
      </c>
      <c r="E23" s="2">
        <f t="shared" si="6"/>
        <v>0</v>
      </c>
      <c r="F23" s="2">
        <f t="shared" si="6"/>
        <v>0</v>
      </c>
      <c r="G23" s="2">
        <f t="shared" si="6"/>
        <v>0</v>
      </c>
      <c r="H23" s="2">
        <f t="shared" si="6"/>
        <v>0</v>
      </c>
      <c r="I23" s="2">
        <f t="shared" si="6"/>
        <v>0</v>
      </c>
      <c r="J23" s="2">
        <f t="shared" si="6"/>
        <v>0</v>
      </c>
      <c r="K23" s="2">
        <f t="shared" si="6"/>
        <v>0</v>
      </c>
      <c r="L23" s="2">
        <f t="shared" si="6"/>
        <v>0</v>
      </c>
      <c r="M23" s="2">
        <f t="shared" si="6"/>
        <v>0</v>
      </c>
      <c r="N23" s="64">
        <f t="shared" si="6"/>
        <v>0</v>
      </c>
      <c r="O23" s="2">
        <f t="shared" si="6"/>
        <v>0</v>
      </c>
    </row>
    <row r="24" spans="1:15" x14ac:dyDescent="0.25">
      <c r="A24" s="739"/>
      <c r="B24" s="6" t="str">
        <f t="shared" si="3"/>
        <v>Cooling</v>
      </c>
      <c r="C24" s="2">
        <f t="shared" si="3"/>
        <v>0</v>
      </c>
      <c r="D24" s="2">
        <f t="shared" ref="D24:O24" si="7">IF(SUM($C$17:$N$17)=0,0,C24+D6)</f>
        <v>0</v>
      </c>
      <c r="E24" s="2">
        <f t="shared" si="7"/>
        <v>0</v>
      </c>
      <c r="F24" s="2">
        <f t="shared" si="7"/>
        <v>0</v>
      </c>
      <c r="G24" s="2">
        <f t="shared" si="7"/>
        <v>0</v>
      </c>
      <c r="H24" s="2">
        <f t="shared" si="7"/>
        <v>0</v>
      </c>
      <c r="I24" s="2">
        <f t="shared" si="7"/>
        <v>0</v>
      </c>
      <c r="J24" s="2">
        <f t="shared" si="7"/>
        <v>0</v>
      </c>
      <c r="K24" s="2">
        <f t="shared" si="7"/>
        <v>0</v>
      </c>
      <c r="L24" s="2">
        <f t="shared" si="7"/>
        <v>0</v>
      </c>
      <c r="M24" s="2">
        <f t="shared" si="7"/>
        <v>0</v>
      </c>
      <c r="N24" s="64">
        <f t="shared" si="7"/>
        <v>0</v>
      </c>
      <c r="O24" s="2">
        <f t="shared" si="7"/>
        <v>0</v>
      </c>
    </row>
    <row r="25" spans="1:15" x14ac:dyDescent="0.25">
      <c r="A25" s="739"/>
      <c r="B25" s="7" t="str">
        <f t="shared" si="3"/>
        <v>Ext Lighting</v>
      </c>
      <c r="C25" s="2">
        <f t="shared" si="3"/>
        <v>0</v>
      </c>
      <c r="D25" s="2">
        <f t="shared" ref="D25:O25" si="8">IF(SUM($C$17:$N$17)=0,0,C25+D7)</f>
        <v>0</v>
      </c>
      <c r="E25" s="2">
        <f t="shared" si="8"/>
        <v>0</v>
      </c>
      <c r="F25" s="2">
        <f t="shared" si="8"/>
        <v>0</v>
      </c>
      <c r="G25" s="2">
        <f t="shared" si="8"/>
        <v>0</v>
      </c>
      <c r="H25" s="2">
        <f t="shared" si="8"/>
        <v>0</v>
      </c>
      <c r="I25" s="2">
        <f t="shared" si="8"/>
        <v>0</v>
      </c>
      <c r="J25" s="2">
        <f t="shared" si="8"/>
        <v>0</v>
      </c>
      <c r="K25" s="2">
        <f t="shared" si="8"/>
        <v>0</v>
      </c>
      <c r="L25" s="2">
        <f t="shared" si="8"/>
        <v>0</v>
      </c>
      <c r="M25" s="2">
        <f t="shared" si="8"/>
        <v>0</v>
      </c>
      <c r="N25" s="64">
        <f t="shared" si="8"/>
        <v>0</v>
      </c>
      <c r="O25" s="2">
        <f t="shared" si="8"/>
        <v>0</v>
      </c>
    </row>
    <row r="26" spans="1:15" x14ac:dyDescent="0.25">
      <c r="A26" s="739"/>
      <c r="B26" s="6" t="str">
        <f t="shared" si="3"/>
        <v>Heating</v>
      </c>
      <c r="C26" s="2">
        <f t="shared" si="3"/>
        <v>0</v>
      </c>
      <c r="D26" s="2">
        <f t="shared" ref="D26:O26" si="9">IF(SUM($C$17:$N$17)=0,0,C26+D8)</f>
        <v>0</v>
      </c>
      <c r="E26" s="2">
        <f t="shared" si="9"/>
        <v>0</v>
      </c>
      <c r="F26" s="2">
        <f t="shared" si="9"/>
        <v>0</v>
      </c>
      <c r="G26" s="2">
        <f t="shared" si="9"/>
        <v>0</v>
      </c>
      <c r="H26" s="2">
        <f t="shared" si="9"/>
        <v>0</v>
      </c>
      <c r="I26" s="2">
        <f t="shared" si="9"/>
        <v>0</v>
      </c>
      <c r="J26" s="2">
        <f t="shared" si="9"/>
        <v>0</v>
      </c>
      <c r="K26" s="2">
        <f t="shared" si="9"/>
        <v>0</v>
      </c>
      <c r="L26" s="2">
        <f t="shared" si="9"/>
        <v>0</v>
      </c>
      <c r="M26" s="2">
        <f t="shared" si="9"/>
        <v>0</v>
      </c>
      <c r="N26" s="64">
        <f t="shared" si="9"/>
        <v>0</v>
      </c>
      <c r="O26" s="2">
        <f t="shared" si="9"/>
        <v>0</v>
      </c>
    </row>
    <row r="27" spans="1:15" x14ac:dyDescent="0.25">
      <c r="A27" s="739"/>
      <c r="B27" s="6" t="str">
        <f t="shared" si="3"/>
        <v>HVAC</v>
      </c>
      <c r="C27" s="2">
        <f t="shared" si="3"/>
        <v>0</v>
      </c>
      <c r="D27" s="2">
        <f t="shared" ref="D27:O27" si="10">IF(SUM($C$17:$N$17)=0,0,C27+D9)</f>
        <v>0</v>
      </c>
      <c r="E27" s="2">
        <f t="shared" si="10"/>
        <v>0</v>
      </c>
      <c r="F27" s="2">
        <f t="shared" si="10"/>
        <v>0</v>
      </c>
      <c r="G27" s="2">
        <f t="shared" si="10"/>
        <v>0</v>
      </c>
      <c r="H27" s="2">
        <f t="shared" si="10"/>
        <v>0</v>
      </c>
      <c r="I27" s="2">
        <f t="shared" si="10"/>
        <v>0</v>
      </c>
      <c r="J27" s="2">
        <f t="shared" si="10"/>
        <v>0</v>
      </c>
      <c r="K27" s="2">
        <f t="shared" si="10"/>
        <v>0</v>
      </c>
      <c r="L27" s="2">
        <f t="shared" si="10"/>
        <v>0</v>
      </c>
      <c r="M27" s="2">
        <f t="shared" si="10"/>
        <v>0</v>
      </c>
      <c r="N27" s="64">
        <f t="shared" si="10"/>
        <v>0</v>
      </c>
      <c r="O27" s="2">
        <f t="shared" si="10"/>
        <v>0</v>
      </c>
    </row>
    <row r="28" spans="1:15" x14ac:dyDescent="0.25">
      <c r="A28" s="739"/>
      <c r="B28" s="6" t="str">
        <f t="shared" si="3"/>
        <v>Lighting</v>
      </c>
      <c r="C28" s="2">
        <f t="shared" si="3"/>
        <v>0</v>
      </c>
      <c r="D28" s="2">
        <f t="shared" ref="D28:O28" si="11">IF(SUM($C$17:$N$17)=0,0,C28+D10)</f>
        <v>0</v>
      </c>
      <c r="E28" s="2">
        <f t="shared" si="11"/>
        <v>0</v>
      </c>
      <c r="F28" s="2">
        <f t="shared" si="11"/>
        <v>0</v>
      </c>
      <c r="G28" s="2">
        <f t="shared" si="11"/>
        <v>35572.098264646709</v>
      </c>
      <c r="H28" s="2">
        <f t="shared" si="11"/>
        <v>35572.098264646709</v>
      </c>
      <c r="I28" s="2">
        <f t="shared" si="11"/>
        <v>38232.685233915632</v>
      </c>
      <c r="J28" s="2">
        <f t="shared" si="11"/>
        <v>38232.685233915632</v>
      </c>
      <c r="K28" s="2">
        <f t="shared" si="11"/>
        <v>38232.685233915632</v>
      </c>
      <c r="L28" s="2">
        <f t="shared" si="11"/>
        <v>38232.685233915632</v>
      </c>
      <c r="M28" s="2">
        <f t="shared" si="11"/>
        <v>38232.685233915632</v>
      </c>
      <c r="N28" s="64">
        <f t="shared" si="11"/>
        <v>58729.170657699411</v>
      </c>
      <c r="O28" s="2">
        <f t="shared" si="11"/>
        <v>58729.170657699411</v>
      </c>
    </row>
    <row r="29" spans="1:15" x14ac:dyDescent="0.25">
      <c r="A29" s="739"/>
      <c r="B29" s="6" t="str">
        <f t="shared" si="3"/>
        <v>Miscellaneous</v>
      </c>
      <c r="C29" s="2">
        <f t="shared" si="3"/>
        <v>0</v>
      </c>
      <c r="D29" s="2">
        <f t="shared" ref="D29:O29" si="12">IF(SUM($C$17:$N$17)=0,0,C29+D11)</f>
        <v>0</v>
      </c>
      <c r="E29" s="2">
        <f t="shared" si="12"/>
        <v>0</v>
      </c>
      <c r="F29" s="2">
        <f t="shared" si="12"/>
        <v>0</v>
      </c>
      <c r="G29" s="2">
        <f t="shared" si="12"/>
        <v>0</v>
      </c>
      <c r="H29" s="2">
        <f t="shared" si="12"/>
        <v>0</v>
      </c>
      <c r="I29" s="2">
        <f t="shared" si="12"/>
        <v>0</v>
      </c>
      <c r="J29" s="2">
        <f t="shared" si="12"/>
        <v>0</v>
      </c>
      <c r="K29" s="2">
        <f t="shared" si="12"/>
        <v>0</v>
      </c>
      <c r="L29" s="2">
        <f t="shared" si="12"/>
        <v>0</v>
      </c>
      <c r="M29" s="2">
        <f t="shared" si="12"/>
        <v>0</v>
      </c>
      <c r="N29" s="64">
        <f t="shared" si="12"/>
        <v>0</v>
      </c>
      <c r="O29" s="2">
        <f t="shared" si="12"/>
        <v>0</v>
      </c>
    </row>
    <row r="30" spans="1:15" ht="15" customHeight="1" x14ac:dyDescent="0.25">
      <c r="A30" s="739"/>
      <c r="B30" s="6" t="str">
        <f t="shared" si="3"/>
        <v>Motors</v>
      </c>
      <c r="C30" s="2">
        <f t="shared" si="3"/>
        <v>0</v>
      </c>
      <c r="D30" s="2">
        <f t="shared" ref="D30:O30" si="13">IF(SUM($C$17:$N$17)=0,0,C30+D12)</f>
        <v>0</v>
      </c>
      <c r="E30" s="2">
        <f t="shared" si="13"/>
        <v>0</v>
      </c>
      <c r="F30" s="2">
        <f t="shared" si="13"/>
        <v>0</v>
      </c>
      <c r="G30" s="2">
        <f t="shared" si="13"/>
        <v>0</v>
      </c>
      <c r="H30" s="2">
        <f t="shared" si="13"/>
        <v>0</v>
      </c>
      <c r="I30" s="2">
        <f t="shared" si="13"/>
        <v>0</v>
      </c>
      <c r="J30" s="2">
        <f t="shared" si="13"/>
        <v>0</v>
      </c>
      <c r="K30" s="2">
        <f t="shared" si="13"/>
        <v>0</v>
      </c>
      <c r="L30" s="2">
        <f t="shared" si="13"/>
        <v>0</v>
      </c>
      <c r="M30" s="2">
        <f t="shared" si="13"/>
        <v>0</v>
      </c>
      <c r="N30" s="64">
        <f t="shared" si="13"/>
        <v>0</v>
      </c>
      <c r="O30" s="2">
        <f t="shared" si="13"/>
        <v>0</v>
      </c>
    </row>
    <row r="31" spans="1:15" x14ac:dyDescent="0.25">
      <c r="A31" s="739"/>
      <c r="B31" s="6" t="str">
        <f t="shared" si="3"/>
        <v>Process</v>
      </c>
      <c r="C31" s="2">
        <f t="shared" si="3"/>
        <v>0</v>
      </c>
      <c r="D31" s="2">
        <f t="shared" ref="D31:O31" si="14">IF(SUM($C$17:$N$17)=0,0,C31+D13)</f>
        <v>0</v>
      </c>
      <c r="E31" s="2">
        <f t="shared" si="14"/>
        <v>0</v>
      </c>
      <c r="F31" s="2">
        <f t="shared" si="14"/>
        <v>0</v>
      </c>
      <c r="G31" s="2">
        <f t="shared" si="14"/>
        <v>0</v>
      </c>
      <c r="H31" s="2">
        <f t="shared" si="14"/>
        <v>0</v>
      </c>
      <c r="I31" s="2">
        <f t="shared" si="14"/>
        <v>0</v>
      </c>
      <c r="J31" s="2">
        <f t="shared" si="14"/>
        <v>0</v>
      </c>
      <c r="K31" s="2">
        <f t="shared" si="14"/>
        <v>0</v>
      </c>
      <c r="L31" s="2">
        <f t="shared" si="14"/>
        <v>0</v>
      </c>
      <c r="M31" s="2">
        <f t="shared" si="14"/>
        <v>0</v>
      </c>
      <c r="N31" s="64">
        <f t="shared" si="14"/>
        <v>0</v>
      </c>
      <c r="O31" s="2">
        <f t="shared" si="14"/>
        <v>0</v>
      </c>
    </row>
    <row r="32" spans="1:15" x14ac:dyDescent="0.25">
      <c r="A32" s="739"/>
      <c r="B32" s="6" t="str">
        <f t="shared" si="3"/>
        <v>Refrigeration</v>
      </c>
      <c r="C32" s="2">
        <f t="shared" si="3"/>
        <v>0</v>
      </c>
      <c r="D32" s="2">
        <f t="shared" ref="D32:O32" si="15">IF(SUM($C$17:$N$17)=0,0,C32+D14)</f>
        <v>0</v>
      </c>
      <c r="E32" s="2">
        <f t="shared" si="15"/>
        <v>0</v>
      </c>
      <c r="F32" s="2">
        <f t="shared" si="15"/>
        <v>0</v>
      </c>
      <c r="G32" s="2">
        <f t="shared" si="15"/>
        <v>0</v>
      </c>
      <c r="H32" s="2">
        <f t="shared" si="15"/>
        <v>0</v>
      </c>
      <c r="I32" s="2">
        <f t="shared" si="15"/>
        <v>0</v>
      </c>
      <c r="J32" s="2">
        <f t="shared" si="15"/>
        <v>0</v>
      </c>
      <c r="K32" s="2">
        <f t="shared" si="15"/>
        <v>0</v>
      </c>
      <c r="L32" s="2">
        <f t="shared" si="15"/>
        <v>0</v>
      </c>
      <c r="M32" s="2">
        <f t="shared" si="15"/>
        <v>0</v>
      </c>
      <c r="N32" s="64">
        <f t="shared" si="15"/>
        <v>0</v>
      </c>
      <c r="O32" s="2">
        <f t="shared" si="15"/>
        <v>0</v>
      </c>
    </row>
    <row r="33" spans="1:15" x14ac:dyDescent="0.25">
      <c r="A33" s="739"/>
      <c r="B33" s="6" t="str">
        <f t="shared" si="3"/>
        <v>Water Heating</v>
      </c>
      <c r="C33" s="2">
        <f t="shared" si="3"/>
        <v>0</v>
      </c>
      <c r="D33" s="2">
        <f t="shared" ref="D33:O33" si="16">IF(SUM($C$17:$N$17)=0,0,C33+D15)</f>
        <v>0</v>
      </c>
      <c r="E33" s="2">
        <f t="shared" si="16"/>
        <v>0</v>
      </c>
      <c r="F33" s="2">
        <f t="shared" si="16"/>
        <v>0</v>
      </c>
      <c r="G33" s="2">
        <f t="shared" si="16"/>
        <v>0</v>
      </c>
      <c r="H33" s="2">
        <f t="shared" si="16"/>
        <v>0</v>
      </c>
      <c r="I33" s="2">
        <f t="shared" si="16"/>
        <v>0</v>
      </c>
      <c r="J33" s="2">
        <f t="shared" si="16"/>
        <v>0</v>
      </c>
      <c r="K33" s="2">
        <f t="shared" si="16"/>
        <v>0</v>
      </c>
      <c r="L33" s="2">
        <f t="shared" si="16"/>
        <v>0</v>
      </c>
      <c r="M33" s="2">
        <f t="shared" si="16"/>
        <v>0</v>
      </c>
      <c r="N33" s="64">
        <f t="shared" si="16"/>
        <v>0</v>
      </c>
      <c r="O33" s="2">
        <f t="shared" si="16"/>
        <v>0</v>
      </c>
    </row>
    <row r="34" spans="1:15" ht="15" customHeight="1" x14ac:dyDescent="0.25">
      <c r="A34" s="739"/>
      <c r="B34" s="6" t="str">
        <f t="shared" si="3"/>
        <v xml:space="preserve"> 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64"/>
      <c r="O34" s="2"/>
    </row>
    <row r="35" spans="1:15" ht="15" customHeight="1" thickBot="1" x14ac:dyDescent="0.3">
      <c r="A35" s="740"/>
      <c r="B35" s="10" t="str">
        <f t="shared" si="3"/>
        <v>Monthly kWh</v>
      </c>
      <c r="C35" s="154">
        <f>SUM(C21:C34)</f>
        <v>0</v>
      </c>
      <c r="D35" s="154">
        <f t="shared" ref="D35:O35" si="17">SUM(D21:D34)</f>
        <v>0</v>
      </c>
      <c r="E35" s="154">
        <f t="shared" si="17"/>
        <v>0</v>
      </c>
      <c r="F35" s="154">
        <f t="shared" si="17"/>
        <v>0</v>
      </c>
      <c r="G35" s="154">
        <f t="shared" si="17"/>
        <v>35572.098264646709</v>
      </c>
      <c r="H35" s="154">
        <f t="shared" si="17"/>
        <v>35572.098264646709</v>
      </c>
      <c r="I35" s="154">
        <f t="shared" si="17"/>
        <v>38232.685233915632</v>
      </c>
      <c r="J35" s="154">
        <f t="shared" si="17"/>
        <v>38232.685233915632</v>
      </c>
      <c r="K35" s="154">
        <f t="shared" si="17"/>
        <v>38232.685233915632</v>
      </c>
      <c r="L35" s="154">
        <f t="shared" si="17"/>
        <v>38232.685233915632</v>
      </c>
      <c r="M35" s="154">
        <f t="shared" si="17"/>
        <v>38232.685233915632</v>
      </c>
      <c r="N35" s="154">
        <f t="shared" si="17"/>
        <v>58729.170657699411</v>
      </c>
      <c r="O35" s="154">
        <f t="shared" si="17"/>
        <v>58729.170657699411</v>
      </c>
    </row>
    <row r="36" spans="1:15" x14ac:dyDescent="0.25">
      <c r="A36" s="301"/>
      <c r="B36" s="294"/>
      <c r="C36" s="295"/>
      <c r="D36" s="294"/>
      <c r="E36" s="295"/>
      <c r="F36" s="294"/>
      <c r="G36" s="294"/>
      <c r="H36" s="295"/>
      <c r="I36" s="294"/>
      <c r="J36" s="294"/>
      <c r="K36" s="295"/>
      <c r="L36" s="294"/>
      <c r="M36" s="294"/>
      <c r="N36" s="282" t="s">
        <v>178</v>
      </c>
      <c r="O36" s="204">
        <f>SUM(C3:N16)</f>
        <v>58729.170657699411</v>
      </c>
    </row>
    <row r="37" spans="1:15" ht="15.75" thickBot="1" x14ac:dyDescent="0.3"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</row>
    <row r="38" spans="1:15" ht="16.350000000000001" customHeight="1" thickBot="1" x14ac:dyDescent="0.3">
      <c r="A38" s="741" t="s">
        <v>14</v>
      </c>
      <c r="B38" s="306" t="str">
        <f t="shared" ref="B38" si="18">B20</f>
        <v>End Use</v>
      </c>
      <c r="C38" s="100">
        <f>C$2</f>
        <v>46023</v>
      </c>
      <c r="D38" s="100">
        <f t="shared" ref="D38:O38" si="19">D$2</f>
        <v>46054</v>
      </c>
      <c r="E38" s="100">
        <f t="shared" si="19"/>
        <v>46082</v>
      </c>
      <c r="F38" s="100">
        <f t="shared" si="19"/>
        <v>46113</v>
      </c>
      <c r="G38" s="100">
        <f t="shared" si="19"/>
        <v>46143</v>
      </c>
      <c r="H38" s="100">
        <f t="shared" si="19"/>
        <v>46174</v>
      </c>
      <c r="I38" s="100">
        <f t="shared" si="19"/>
        <v>46204</v>
      </c>
      <c r="J38" s="100">
        <f t="shared" si="19"/>
        <v>46235</v>
      </c>
      <c r="K38" s="100">
        <f t="shared" si="19"/>
        <v>46266</v>
      </c>
      <c r="L38" s="100">
        <f t="shared" si="19"/>
        <v>46296</v>
      </c>
      <c r="M38" s="100">
        <f t="shared" si="19"/>
        <v>46327</v>
      </c>
      <c r="N38" s="100">
        <f t="shared" si="19"/>
        <v>46357</v>
      </c>
      <c r="O38" s="100">
        <f t="shared" si="19"/>
        <v>46388</v>
      </c>
    </row>
    <row r="39" spans="1:15" ht="15" customHeight="1" x14ac:dyDescent="0.25">
      <c r="A39" s="742"/>
      <c r="B39" s="305" t="str">
        <f t="shared" ref="B39:B53" si="20">B21</f>
        <v>Air Comp</v>
      </c>
      <c r="C39" s="2">
        <v>0</v>
      </c>
      <c r="D39" s="2">
        <v>0</v>
      </c>
      <c r="E39" s="2">
        <v>0</v>
      </c>
      <c r="F39" s="2">
        <v>0</v>
      </c>
      <c r="G39" s="2">
        <f>F39</f>
        <v>0</v>
      </c>
      <c r="H39" s="2">
        <f t="shared" ref="H39:O39" si="21">G39</f>
        <v>0</v>
      </c>
      <c r="I39" s="2">
        <f t="shared" si="21"/>
        <v>0</v>
      </c>
      <c r="J39" s="2">
        <f t="shared" si="21"/>
        <v>0</v>
      </c>
      <c r="K39" s="2">
        <f t="shared" si="21"/>
        <v>0</v>
      </c>
      <c r="L39" s="2">
        <f t="shared" si="21"/>
        <v>0</v>
      </c>
      <c r="M39" s="2">
        <f t="shared" si="21"/>
        <v>0</v>
      </c>
      <c r="N39" s="2">
        <f t="shared" si="21"/>
        <v>0</v>
      </c>
      <c r="O39" s="2">
        <f t="shared" si="21"/>
        <v>0</v>
      </c>
    </row>
    <row r="40" spans="1:15" x14ac:dyDescent="0.25">
      <c r="A40" s="742"/>
      <c r="B40" s="7" t="str">
        <f t="shared" si="20"/>
        <v>Building Shell</v>
      </c>
      <c r="C40" s="2">
        <v>0</v>
      </c>
      <c r="D40" s="2">
        <v>0</v>
      </c>
      <c r="E40" s="2">
        <v>0</v>
      </c>
      <c r="F40" s="2">
        <v>0</v>
      </c>
      <c r="G40" s="2">
        <f t="shared" ref="G40:O40" si="22">F40</f>
        <v>0</v>
      </c>
      <c r="H40" s="2">
        <f t="shared" si="22"/>
        <v>0</v>
      </c>
      <c r="I40" s="2">
        <f t="shared" si="22"/>
        <v>0</v>
      </c>
      <c r="J40" s="2">
        <f t="shared" si="22"/>
        <v>0</v>
      </c>
      <c r="K40" s="2">
        <f t="shared" si="22"/>
        <v>0</v>
      </c>
      <c r="L40" s="2">
        <f t="shared" si="22"/>
        <v>0</v>
      </c>
      <c r="M40" s="2">
        <f t="shared" si="22"/>
        <v>0</v>
      </c>
      <c r="N40" s="2">
        <f t="shared" si="22"/>
        <v>0</v>
      </c>
      <c r="O40" s="2">
        <f t="shared" si="22"/>
        <v>0</v>
      </c>
    </row>
    <row r="41" spans="1:15" x14ac:dyDescent="0.25">
      <c r="A41" s="742"/>
      <c r="B41" s="6" t="str">
        <f t="shared" si="20"/>
        <v>Cooking</v>
      </c>
      <c r="C41" s="2">
        <v>0</v>
      </c>
      <c r="D41" s="2">
        <v>0</v>
      </c>
      <c r="E41" s="2">
        <v>0</v>
      </c>
      <c r="F41" s="2">
        <v>0</v>
      </c>
      <c r="G41" s="2">
        <f t="shared" ref="G41:O41" si="23">F41</f>
        <v>0</v>
      </c>
      <c r="H41" s="2">
        <f t="shared" si="23"/>
        <v>0</v>
      </c>
      <c r="I41" s="2">
        <f t="shared" si="23"/>
        <v>0</v>
      </c>
      <c r="J41" s="2">
        <f t="shared" si="23"/>
        <v>0</v>
      </c>
      <c r="K41" s="2">
        <f t="shared" si="23"/>
        <v>0</v>
      </c>
      <c r="L41" s="2">
        <f t="shared" si="23"/>
        <v>0</v>
      </c>
      <c r="M41" s="2">
        <f t="shared" si="23"/>
        <v>0</v>
      </c>
      <c r="N41" s="2">
        <f t="shared" si="23"/>
        <v>0</v>
      </c>
      <c r="O41" s="2">
        <f t="shared" si="23"/>
        <v>0</v>
      </c>
    </row>
    <row r="42" spans="1:15" x14ac:dyDescent="0.25">
      <c r="A42" s="742"/>
      <c r="B42" s="6" t="str">
        <f t="shared" si="20"/>
        <v>Cooling</v>
      </c>
      <c r="C42" s="2">
        <v>0</v>
      </c>
      <c r="D42" s="2">
        <v>0</v>
      </c>
      <c r="E42" s="2">
        <v>0</v>
      </c>
      <c r="F42" s="2">
        <v>0</v>
      </c>
      <c r="G42" s="2">
        <f t="shared" ref="G42:O42" si="24">F42</f>
        <v>0</v>
      </c>
      <c r="H42" s="2">
        <f t="shared" si="24"/>
        <v>0</v>
      </c>
      <c r="I42" s="2">
        <f t="shared" si="24"/>
        <v>0</v>
      </c>
      <c r="J42" s="2">
        <f t="shared" si="24"/>
        <v>0</v>
      </c>
      <c r="K42" s="2">
        <f t="shared" si="24"/>
        <v>0</v>
      </c>
      <c r="L42" s="2">
        <f t="shared" si="24"/>
        <v>0</v>
      </c>
      <c r="M42" s="2">
        <f t="shared" si="24"/>
        <v>0</v>
      </c>
      <c r="N42" s="2">
        <f t="shared" si="24"/>
        <v>0</v>
      </c>
      <c r="O42" s="2">
        <f t="shared" si="24"/>
        <v>0</v>
      </c>
    </row>
    <row r="43" spans="1:15" x14ac:dyDescent="0.25">
      <c r="A43" s="742"/>
      <c r="B43" s="7" t="str">
        <f t="shared" si="20"/>
        <v>Ext Lighting</v>
      </c>
      <c r="C43" s="2">
        <v>0</v>
      </c>
      <c r="D43" s="2">
        <v>0</v>
      </c>
      <c r="E43" s="2">
        <v>0</v>
      </c>
      <c r="F43" s="2">
        <v>0</v>
      </c>
      <c r="G43" s="2">
        <f t="shared" ref="G43:O43" si="25">F43</f>
        <v>0</v>
      </c>
      <c r="H43" s="2">
        <f t="shared" si="25"/>
        <v>0</v>
      </c>
      <c r="I43" s="2">
        <f t="shared" si="25"/>
        <v>0</v>
      </c>
      <c r="J43" s="2">
        <f t="shared" si="25"/>
        <v>0</v>
      </c>
      <c r="K43" s="2">
        <f t="shared" si="25"/>
        <v>0</v>
      </c>
      <c r="L43" s="2">
        <f t="shared" si="25"/>
        <v>0</v>
      </c>
      <c r="M43" s="2">
        <f t="shared" si="25"/>
        <v>0</v>
      </c>
      <c r="N43" s="2">
        <f t="shared" si="25"/>
        <v>0</v>
      </c>
      <c r="O43" s="2">
        <f t="shared" si="25"/>
        <v>0</v>
      </c>
    </row>
    <row r="44" spans="1:15" x14ac:dyDescent="0.25">
      <c r="A44" s="742"/>
      <c r="B44" s="6" t="str">
        <f t="shared" si="20"/>
        <v>Heating</v>
      </c>
      <c r="C44" s="2">
        <v>0</v>
      </c>
      <c r="D44" s="2">
        <v>0</v>
      </c>
      <c r="E44" s="2">
        <v>0</v>
      </c>
      <c r="F44" s="2">
        <v>0</v>
      </c>
      <c r="G44" s="2">
        <f t="shared" ref="G44:O44" si="26">F44</f>
        <v>0</v>
      </c>
      <c r="H44" s="2">
        <f t="shared" si="26"/>
        <v>0</v>
      </c>
      <c r="I44" s="2">
        <f t="shared" si="26"/>
        <v>0</v>
      </c>
      <c r="J44" s="2">
        <f t="shared" si="26"/>
        <v>0</v>
      </c>
      <c r="K44" s="2">
        <f t="shared" si="26"/>
        <v>0</v>
      </c>
      <c r="L44" s="2">
        <f t="shared" si="26"/>
        <v>0</v>
      </c>
      <c r="M44" s="2">
        <f t="shared" si="26"/>
        <v>0</v>
      </c>
      <c r="N44" s="2">
        <f t="shared" si="26"/>
        <v>0</v>
      </c>
      <c r="O44" s="2">
        <f t="shared" si="26"/>
        <v>0</v>
      </c>
    </row>
    <row r="45" spans="1:15" x14ac:dyDescent="0.25">
      <c r="A45" s="742"/>
      <c r="B45" s="6" t="str">
        <f t="shared" si="20"/>
        <v>HVAC</v>
      </c>
      <c r="C45" s="2">
        <v>0</v>
      </c>
      <c r="D45" s="2">
        <v>0</v>
      </c>
      <c r="E45" s="2">
        <v>0</v>
      </c>
      <c r="F45" s="2">
        <v>0</v>
      </c>
      <c r="G45" s="2">
        <f t="shared" ref="G45:O45" si="27">F45</f>
        <v>0</v>
      </c>
      <c r="H45" s="2">
        <f t="shared" si="27"/>
        <v>0</v>
      </c>
      <c r="I45" s="2">
        <f t="shared" si="27"/>
        <v>0</v>
      </c>
      <c r="J45" s="2">
        <f t="shared" si="27"/>
        <v>0</v>
      </c>
      <c r="K45" s="2">
        <f t="shared" si="27"/>
        <v>0</v>
      </c>
      <c r="L45" s="2">
        <f t="shared" si="27"/>
        <v>0</v>
      </c>
      <c r="M45" s="2">
        <f t="shared" si="27"/>
        <v>0</v>
      </c>
      <c r="N45" s="2">
        <f t="shared" si="27"/>
        <v>0</v>
      </c>
      <c r="O45" s="2">
        <f t="shared" si="27"/>
        <v>0</v>
      </c>
    </row>
    <row r="46" spans="1:15" x14ac:dyDescent="0.25">
      <c r="A46" s="742"/>
      <c r="B46" s="6" t="str">
        <f t="shared" si="20"/>
        <v>Lighting</v>
      </c>
      <c r="C46" s="2">
        <v>0</v>
      </c>
      <c r="D46" s="2">
        <v>0</v>
      </c>
      <c r="E46" s="2">
        <v>0</v>
      </c>
      <c r="F46" s="2">
        <v>0</v>
      </c>
      <c r="G46" s="2">
        <f t="shared" ref="G46:O46" si="28">F46</f>
        <v>0</v>
      </c>
      <c r="H46" s="2">
        <f t="shared" si="28"/>
        <v>0</v>
      </c>
      <c r="I46" s="2">
        <f t="shared" si="28"/>
        <v>0</v>
      </c>
      <c r="J46" s="2">
        <f t="shared" si="28"/>
        <v>0</v>
      </c>
      <c r="K46" s="2">
        <f t="shared" si="28"/>
        <v>0</v>
      </c>
      <c r="L46" s="2">
        <f t="shared" si="28"/>
        <v>0</v>
      </c>
      <c r="M46" s="2">
        <f t="shared" si="28"/>
        <v>0</v>
      </c>
      <c r="N46" s="2">
        <f t="shared" si="28"/>
        <v>0</v>
      </c>
      <c r="O46" s="2">
        <f t="shared" si="28"/>
        <v>0</v>
      </c>
    </row>
    <row r="47" spans="1:15" x14ac:dyDescent="0.25">
      <c r="A47" s="742"/>
      <c r="B47" s="6" t="str">
        <f t="shared" si="20"/>
        <v>Miscellaneous</v>
      </c>
      <c r="C47" s="2">
        <v>0</v>
      </c>
      <c r="D47" s="2">
        <v>0</v>
      </c>
      <c r="E47" s="2">
        <v>0</v>
      </c>
      <c r="F47" s="2">
        <v>0</v>
      </c>
      <c r="G47" s="2">
        <f t="shared" ref="G47:O47" si="29">F47</f>
        <v>0</v>
      </c>
      <c r="H47" s="2">
        <f t="shared" si="29"/>
        <v>0</v>
      </c>
      <c r="I47" s="2">
        <f t="shared" si="29"/>
        <v>0</v>
      </c>
      <c r="J47" s="2">
        <f t="shared" si="29"/>
        <v>0</v>
      </c>
      <c r="K47" s="2">
        <f t="shared" si="29"/>
        <v>0</v>
      </c>
      <c r="L47" s="2">
        <f t="shared" si="29"/>
        <v>0</v>
      </c>
      <c r="M47" s="2">
        <f t="shared" si="29"/>
        <v>0</v>
      </c>
      <c r="N47" s="2">
        <f t="shared" si="29"/>
        <v>0</v>
      </c>
      <c r="O47" s="2">
        <f t="shared" si="29"/>
        <v>0</v>
      </c>
    </row>
    <row r="48" spans="1:15" ht="15" customHeight="1" x14ac:dyDescent="0.25">
      <c r="A48" s="742"/>
      <c r="B48" s="6" t="str">
        <f t="shared" si="20"/>
        <v>Motors</v>
      </c>
      <c r="C48" s="2">
        <v>0</v>
      </c>
      <c r="D48" s="2">
        <v>0</v>
      </c>
      <c r="E48" s="2">
        <v>0</v>
      </c>
      <c r="F48" s="2">
        <v>0</v>
      </c>
      <c r="G48" s="2">
        <f t="shared" ref="G48:O48" si="30">F48</f>
        <v>0</v>
      </c>
      <c r="H48" s="2">
        <f t="shared" si="30"/>
        <v>0</v>
      </c>
      <c r="I48" s="2">
        <f t="shared" si="30"/>
        <v>0</v>
      </c>
      <c r="J48" s="2">
        <f t="shared" si="30"/>
        <v>0</v>
      </c>
      <c r="K48" s="2">
        <f t="shared" si="30"/>
        <v>0</v>
      </c>
      <c r="L48" s="2">
        <f t="shared" si="30"/>
        <v>0</v>
      </c>
      <c r="M48" s="2">
        <f t="shared" si="30"/>
        <v>0</v>
      </c>
      <c r="N48" s="2">
        <f t="shared" si="30"/>
        <v>0</v>
      </c>
      <c r="O48" s="2">
        <f t="shared" si="30"/>
        <v>0</v>
      </c>
    </row>
    <row r="49" spans="1:16" x14ac:dyDescent="0.25">
      <c r="A49" s="742"/>
      <c r="B49" s="6" t="str">
        <f t="shared" si="20"/>
        <v>Process</v>
      </c>
      <c r="C49" s="2">
        <v>0</v>
      </c>
      <c r="D49" s="2">
        <v>0</v>
      </c>
      <c r="E49" s="2">
        <v>0</v>
      </c>
      <c r="F49" s="2">
        <v>0</v>
      </c>
      <c r="G49" s="2">
        <f t="shared" ref="G49:O49" si="31">F49</f>
        <v>0</v>
      </c>
      <c r="H49" s="2">
        <f t="shared" si="31"/>
        <v>0</v>
      </c>
      <c r="I49" s="2">
        <f t="shared" si="31"/>
        <v>0</v>
      </c>
      <c r="J49" s="2">
        <f t="shared" si="31"/>
        <v>0</v>
      </c>
      <c r="K49" s="2">
        <f t="shared" si="31"/>
        <v>0</v>
      </c>
      <c r="L49" s="2">
        <f t="shared" si="31"/>
        <v>0</v>
      </c>
      <c r="M49" s="2">
        <f t="shared" si="31"/>
        <v>0</v>
      </c>
      <c r="N49" s="2">
        <f t="shared" si="31"/>
        <v>0</v>
      </c>
      <c r="O49" s="2">
        <f t="shared" si="31"/>
        <v>0</v>
      </c>
    </row>
    <row r="50" spans="1:16" x14ac:dyDescent="0.25">
      <c r="A50" s="742"/>
      <c r="B50" s="6" t="str">
        <f t="shared" si="20"/>
        <v>Refrigeration</v>
      </c>
      <c r="C50" s="2">
        <v>0</v>
      </c>
      <c r="D50" s="2">
        <v>0</v>
      </c>
      <c r="E50" s="2">
        <v>0</v>
      </c>
      <c r="F50" s="2">
        <v>0</v>
      </c>
      <c r="G50" s="2">
        <f t="shared" ref="G50:O50" si="32">F50</f>
        <v>0</v>
      </c>
      <c r="H50" s="2">
        <f t="shared" si="32"/>
        <v>0</v>
      </c>
      <c r="I50" s="2">
        <f t="shared" si="32"/>
        <v>0</v>
      </c>
      <c r="J50" s="2">
        <f t="shared" si="32"/>
        <v>0</v>
      </c>
      <c r="K50" s="2">
        <f t="shared" si="32"/>
        <v>0</v>
      </c>
      <c r="L50" s="2">
        <f t="shared" si="32"/>
        <v>0</v>
      </c>
      <c r="M50" s="2">
        <f t="shared" si="32"/>
        <v>0</v>
      </c>
      <c r="N50" s="2">
        <f t="shared" si="32"/>
        <v>0</v>
      </c>
      <c r="O50" s="2">
        <f t="shared" si="32"/>
        <v>0</v>
      </c>
    </row>
    <row r="51" spans="1:16" x14ac:dyDescent="0.25">
      <c r="A51" s="742"/>
      <c r="B51" s="6" t="str">
        <f t="shared" si="20"/>
        <v>Water Heating</v>
      </c>
      <c r="C51" s="2">
        <v>0</v>
      </c>
      <c r="D51" s="2">
        <v>0</v>
      </c>
      <c r="E51" s="2">
        <v>0</v>
      </c>
      <c r="F51" s="2">
        <v>0</v>
      </c>
      <c r="G51" s="2">
        <f t="shared" ref="G51:O51" si="33">F51</f>
        <v>0</v>
      </c>
      <c r="H51" s="2">
        <f t="shared" si="33"/>
        <v>0</v>
      </c>
      <c r="I51" s="2">
        <f t="shared" si="33"/>
        <v>0</v>
      </c>
      <c r="J51" s="2">
        <f t="shared" si="33"/>
        <v>0</v>
      </c>
      <c r="K51" s="2">
        <f t="shared" si="33"/>
        <v>0</v>
      </c>
      <c r="L51" s="2">
        <f t="shared" si="33"/>
        <v>0</v>
      </c>
      <c r="M51" s="2">
        <f t="shared" si="33"/>
        <v>0</v>
      </c>
      <c r="N51" s="2">
        <f t="shared" si="33"/>
        <v>0</v>
      </c>
      <c r="O51" s="2">
        <f t="shared" si="33"/>
        <v>0</v>
      </c>
    </row>
    <row r="52" spans="1:16" ht="15" customHeight="1" x14ac:dyDescent="0.25">
      <c r="A52" s="742"/>
      <c r="B52" s="6" t="str">
        <f t="shared" si="20"/>
        <v xml:space="preserve"> 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6" ht="15" customHeight="1" thickBot="1" x14ac:dyDescent="0.3">
      <c r="A53" s="743"/>
      <c r="B53" s="10" t="str">
        <f t="shared" si="20"/>
        <v>Monthly kWh</v>
      </c>
      <c r="C53" s="154">
        <f>SUM(C39:C52)</f>
        <v>0</v>
      </c>
      <c r="D53" s="154">
        <f t="shared" ref="D53:O53" si="34">SUM(D39:D52)</f>
        <v>0</v>
      </c>
      <c r="E53" s="154">
        <f t="shared" si="34"/>
        <v>0</v>
      </c>
      <c r="F53" s="154">
        <f t="shared" si="34"/>
        <v>0</v>
      </c>
      <c r="G53" s="154">
        <f t="shared" si="34"/>
        <v>0</v>
      </c>
      <c r="H53" s="154">
        <f t="shared" si="34"/>
        <v>0</v>
      </c>
      <c r="I53" s="154">
        <f t="shared" si="34"/>
        <v>0</v>
      </c>
      <c r="J53" s="154">
        <f t="shared" si="34"/>
        <v>0</v>
      </c>
      <c r="K53" s="154">
        <f t="shared" si="34"/>
        <v>0</v>
      </c>
      <c r="L53" s="154">
        <f t="shared" si="34"/>
        <v>0</v>
      </c>
      <c r="M53" s="154">
        <f t="shared" si="34"/>
        <v>0</v>
      </c>
      <c r="N53" s="154">
        <f t="shared" si="34"/>
        <v>0</v>
      </c>
      <c r="O53" s="154">
        <f t="shared" si="34"/>
        <v>0</v>
      </c>
    </row>
    <row r="54" spans="1:16" x14ac:dyDescent="0.25">
      <c r="A54" s="301"/>
      <c r="B54" s="294"/>
      <c r="C54" s="295"/>
      <c r="D54" s="294"/>
      <c r="E54" s="295"/>
      <c r="F54" s="294"/>
      <c r="G54" s="294"/>
      <c r="H54" s="295"/>
      <c r="I54" s="294"/>
      <c r="J54" s="294"/>
      <c r="K54" s="295"/>
      <c r="L54" s="294"/>
      <c r="M54" s="294"/>
      <c r="N54" s="295"/>
      <c r="O54" s="294"/>
    </row>
    <row r="55" spans="1:16" ht="15.75" thickBot="1" x14ac:dyDescent="0.3">
      <c r="A55" s="291" t="s">
        <v>216</v>
      </c>
      <c r="B55" s="289"/>
      <c r="C55" s="289"/>
      <c r="D55" s="289"/>
      <c r="E55" s="289"/>
      <c r="F55" s="289"/>
      <c r="G55" s="289"/>
      <c r="H55" s="301"/>
      <c r="I55" s="301"/>
      <c r="J55" s="301"/>
      <c r="K55" s="301"/>
      <c r="L55" s="301"/>
      <c r="M55" s="301"/>
      <c r="N55" s="301"/>
      <c r="O55" s="301"/>
      <c r="P55" s="134"/>
    </row>
    <row r="56" spans="1:16" ht="16.350000000000001" customHeight="1" thickBot="1" x14ac:dyDescent="0.3">
      <c r="A56" s="750" t="s">
        <v>217</v>
      </c>
      <c r="B56" s="306" t="str">
        <f t="shared" ref="B56:B71" si="35">B38</f>
        <v>End Use</v>
      </c>
      <c r="C56" s="100">
        <f>C$2</f>
        <v>46023</v>
      </c>
      <c r="D56" s="100">
        <f t="shared" ref="D56:O56" si="36">D$2</f>
        <v>46054</v>
      </c>
      <c r="E56" s="100">
        <f t="shared" si="36"/>
        <v>46082</v>
      </c>
      <c r="F56" s="100">
        <f t="shared" si="36"/>
        <v>46113</v>
      </c>
      <c r="G56" s="100">
        <f t="shared" si="36"/>
        <v>46143</v>
      </c>
      <c r="H56" s="100">
        <f t="shared" si="36"/>
        <v>46174</v>
      </c>
      <c r="I56" s="100">
        <f t="shared" si="36"/>
        <v>46204</v>
      </c>
      <c r="J56" s="100">
        <f t="shared" si="36"/>
        <v>46235</v>
      </c>
      <c r="K56" s="100">
        <f t="shared" si="36"/>
        <v>46266</v>
      </c>
      <c r="L56" s="100">
        <f t="shared" si="36"/>
        <v>46296</v>
      </c>
      <c r="M56" s="100">
        <f t="shared" si="36"/>
        <v>46327</v>
      </c>
      <c r="N56" s="100">
        <f t="shared" si="36"/>
        <v>46357</v>
      </c>
      <c r="O56" s="100">
        <f t="shared" si="36"/>
        <v>46388</v>
      </c>
    </row>
    <row r="57" spans="1:16" ht="15" customHeight="1" x14ac:dyDescent="0.25">
      <c r="A57" s="751"/>
      <c r="B57" s="305" t="str">
        <f t="shared" si="35"/>
        <v>Air Comp</v>
      </c>
      <c r="C57" s="2">
        <f>(C3*0.5)-C39</f>
        <v>0</v>
      </c>
      <c r="D57" s="2">
        <f>(D3*0.5)+C21-D39</f>
        <v>0</v>
      </c>
      <c r="E57" s="2">
        <f t="shared" ref="E57:O57" si="37">(E3*0.5)+D21-E39</f>
        <v>0</v>
      </c>
      <c r="F57" s="2">
        <f t="shared" si="37"/>
        <v>0</v>
      </c>
      <c r="G57" s="2">
        <f t="shared" si="37"/>
        <v>0</v>
      </c>
      <c r="H57" s="2">
        <f t="shared" si="37"/>
        <v>0</v>
      </c>
      <c r="I57" s="2">
        <f t="shared" si="37"/>
        <v>0</v>
      </c>
      <c r="J57" s="2">
        <f t="shared" si="37"/>
        <v>0</v>
      </c>
      <c r="K57" s="2">
        <f t="shared" si="37"/>
        <v>0</v>
      </c>
      <c r="L57" s="2">
        <f t="shared" si="37"/>
        <v>0</v>
      </c>
      <c r="M57" s="2">
        <f t="shared" si="37"/>
        <v>0</v>
      </c>
      <c r="N57" s="2">
        <f t="shared" si="37"/>
        <v>0</v>
      </c>
      <c r="O57" s="2">
        <f t="shared" si="37"/>
        <v>0</v>
      </c>
    </row>
    <row r="58" spans="1:16" x14ac:dyDescent="0.25">
      <c r="A58" s="751"/>
      <c r="B58" s="7" t="str">
        <f t="shared" si="35"/>
        <v>Building Shell</v>
      </c>
      <c r="C58" s="2">
        <f t="shared" ref="C58:C69" si="38">(C4*0.5)-C40</f>
        <v>0</v>
      </c>
      <c r="D58" s="2">
        <f t="shared" ref="D58:O58" si="39">(D4*0.5)+C22-D40</f>
        <v>0</v>
      </c>
      <c r="E58" s="2">
        <f t="shared" si="39"/>
        <v>0</v>
      </c>
      <c r="F58" s="2">
        <f t="shared" si="39"/>
        <v>0</v>
      </c>
      <c r="G58" s="2">
        <f t="shared" si="39"/>
        <v>0</v>
      </c>
      <c r="H58" s="2">
        <f t="shared" si="39"/>
        <v>0</v>
      </c>
      <c r="I58" s="2">
        <f t="shared" si="39"/>
        <v>0</v>
      </c>
      <c r="J58" s="2">
        <f t="shared" si="39"/>
        <v>0</v>
      </c>
      <c r="K58" s="2">
        <f t="shared" si="39"/>
        <v>0</v>
      </c>
      <c r="L58" s="2">
        <f t="shared" si="39"/>
        <v>0</v>
      </c>
      <c r="M58" s="2">
        <f t="shared" si="39"/>
        <v>0</v>
      </c>
      <c r="N58" s="2">
        <f t="shared" si="39"/>
        <v>0</v>
      </c>
      <c r="O58" s="2">
        <f t="shared" si="39"/>
        <v>0</v>
      </c>
    </row>
    <row r="59" spans="1:16" x14ac:dyDescent="0.25">
      <c r="A59" s="751"/>
      <c r="B59" s="6" t="str">
        <f t="shared" si="35"/>
        <v>Cooking</v>
      </c>
      <c r="C59" s="2">
        <f t="shared" si="38"/>
        <v>0</v>
      </c>
      <c r="D59" s="2">
        <f t="shared" ref="D59:O59" si="40">(D5*0.5)+C23-D41</f>
        <v>0</v>
      </c>
      <c r="E59" s="2">
        <f t="shared" si="40"/>
        <v>0</v>
      </c>
      <c r="F59" s="2">
        <f t="shared" si="40"/>
        <v>0</v>
      </c>
      <c r="G59" s="2">
        <f t="shared" si="40"/>
        <v>0</v>
      </c>
      <c r="H59" s="2">
        <f t="shared" si="40"/>
        <v>0</v>
      </c>
      <c r="I59" s="2">
        <f t="shared" si="40"/>
        <v>0</v>
      </c>
      <c r="J59" s="2">
        <f t="shared" si="40"/>
        <v>0</v>
      </c>
      <c r="K59" s="2">
        <f t="shared" si="40"/>
        <v>0</v>
      </c>
      <c r="L59" s="2">
        <f t="shared" si="40"/>
        <v>0</v>
      </c>
      <c r="M59" s="2">
        <f t="shared" si="40"/>
        <v>0</v>
      </c>
      <c r="N59" s="2">
        <f t="shared" si="40"/>
        <v>0</v>
      </c>
      <c r="O59" s="2">
        <f t="shared" si="40"/>
        <v>0</v>
      </c>
    </row>
    <row r="60" spans="1:16" x14ac:dyDescent="0.25">
      <c r="A60" s="751"/>
      <c r="B60" s="6" t="str">
        <f t="shared" si="35"/>
        <v>Cooling</v>
      </c>
      <c r="C60" s="2">
        <f t="shared" si="38"/>
        <v>0</v>
      </c>
      <c r="D60" s="2">
        <f t="shared" ref="D60:O60" si="41">(D6*0.5)+C24-D42</f>
        <v>0</v>
      </c>
      <c r="E60" s="2">
        <f t="shared" si="41"/>
        <v>0</v>
      </c>
      <c r="F60" s="2">
        <f t="shared" si="41"/>
        <v>0</v>
      </c>
      <c r="G60" s="2">
        <f t="shared" si="41"/>
        <v>0</v>
      </c>
      <c r="H60" s="2">
        <f t="shared" si="41"/>
        <v>0</v>
      </c>
      <c r="I60" s="2">
        <f t="shared" si="41"/>
        <v>0</v>
      </c>
      <c r="J60" s="2">
        <f t="shared" si="41"/>
        <v>0</v>
      </c>
      <c r="K60" s="2">
        <f t="shared" si="41"/>
        <v>0</v>
      </c>
      <c r="L60" s="2">
        <f t="shared" si="41"/>
        <v>0</v>
      </c>
      <c r="M60" s="2">
        <f t="shared" si="41"/>
        <v>0</v>
      </c>
      <c r="N60" s="2">
        <f t="shared" si="41"/>
        <v>0</v>
      </c>
      <c r="O60" s="2">
        <f t="shared" si="41"/>
        <v>0</v>
      </c>
    </row>
    <row r="61" spans="1:16" x14ac:dyDescent="0.25">
      <c r="A61" s="751"/>
      <c r="B61" s="7" t="str">
        <f t="shared" si="35"/>
        <v>Ext Lighting</v>
      </c>
      <c r="C61" s="2">
        <f t="shared" si="38"/>
        <v>0</v>
      </c>
      <c r="D61" s="2">
        <f t="shared" ref="D61:O61" si="42">(D7*0.5)+C25-D43</f>
        <v>0</v>
      </c>
      <c r="E61" s="2">
        <f t="shared" si="42"/>
        <v>0</v>
      </c>
      <c r="F61" s="2">
        <f t="shared" si="42"/>
        <v>0</v>
      </c>
      <c r="G61" s="2">
        <f t="shared" si="42"/>
        <v>0</v>
      </c>
      <c r="H61" s="2">
        <f t="shared" si="42"/>
        <v>0</v>
      </c>
      <c r="I61" s="2">
        <f t="shared" si="42"/>
        <v>0</v>
      </c>
      <c r="J61" s="2">
        <f t="shared" si="42"/>
        <v>0</v>
      </c>
      <c r="K61" s="2">
        <f t="shared" si="42"/>
        <v>0</v>
      </c>
      <c r="L61" s="2">
        <f t="shared" si="42"/>
        <v>0</v>
      </c>
      <c r="M61" s="2">
        <f t="shared" si="42"/>
        <v>0</v>
      </c>
      <c r="N61" s="2">
        <f t="shared" si="42"/>
        <v>0</v>
      </c>
      <c r="O61" s="2">
        <f t="shared" si="42"/>
        <v>0</v>
      </c>
    </row>
    <row r="62" spans="1:16" x14ac:dyDescent="0.25">
      <c r="A62" s="751"/>
      <c r="B62" s="6" t="str">
        <f t="shared" si="35"/>
        <v>Heating</v>
      </c>
      <c r="C62" s="2">
        <f t="shared" si="38"/>
        <v>0</v>
      </c>
      <c r="D62" s="2">
        <f t="shared" ref="D62:O62" si="43">(D8*0.5)+C26-D44</f>
        <v>0</v>
      </c>
      <c r="E62" s="2">
        <f t="shared" si="43"/>
        <v>0</v>
      </c>
      <c r="F62" s="2">
        <f t="shared" si="43"/>
        <v>0</v>
      </c>
      <c r="G62" s="2">
        <f t="shared" si="43"/>
        <v>0</v>
      </c>
      <c r="H62" s="2">
        <f t="shared" si="43"/>
        <v>0</v>
      </c>
      <c r="I62" s="2">
        <f t="shared" si="43"/>
        <v>0</v>
      </c>
      <c r="J62" s="2">
        <f t="shared" si="43"/>
        <v>0</v>
      </c>
      <c r="K62" s="2">
        <f t="shared" si="43"/>
        <v>0</v>
      </c>
      <c r="L62" s="2">
        <f t="shared" si="43"/>
        <v>0</v>
      </c>
      <c r="M62" s="2">
        <f t="shared" si="43"/>
        <v>0</v>
      </c>
      <c r="N62" s="2">
        <f t="shared" si="43"/>
        <v>0</v>
      </c>
      <c r="O62" s="2">
        <f t="shared" si="43"/>
        <v>0</v>
      </c>
    </row>
    <row r="63" spans="1:16" x14ac:dyDescent="0.25">
      <c r="A63" s="751"/>
      <c r="B63" s="6" t="str">
        <f t="shared" si="35"/>
        <v>HVAC</v>
      </c>
      <c r="C63" s="2">
        <f t="shared" si="38"/>
        <v>0</v>
      </c>
      <c r="D63" s="2">
        <f t="shared" ref="D63:O63" si="44">(D9*0.5)+C27-D45</f>
        <v>0</v>
      </c>
      <c r="E63" s="2">
        <f t="shared" si="44"/>
        <v>0</v>
      </c>
      <c r="F63" s="2">
        <f t="shared" si="44"/>
        <v>0</v>
      </c>
      <c r="G63" s="2">
        <f t="shared" si="44"/>
        <v>0</v>
      </c>
      <c r="H63" s="2">
        <f t="shared" si="44"/>
        <v>0</v>
      </c>
      <c r="I63" s="2">
        <f t="shared" si="44"/>
        <v>0</v>
      </c>
      <c r="J63" s="2">
        <f t="shared" si="44"/>
        <v>0</v>
      </c>
      <c r="K63" s="2">
        <f t="shared" si="44"/>
        <v>0</v>
      </c>
      <c r="L63" s="2">
        <f t="shared" si="44"/>
        <v>0</v>
      </c>
      <c r="M63" s="2">
        <f t="shared" si="44"/>
        <v>0</v>
      </c>
      <c r="N63" s="2">
        <f t="shared" si="44"/>
        <v>0</v>
      </c>
      <c r="O63" s="2">
        <f t="shared" si="44"/>
        <v>0</v>
      </c>
    </row>
    <row r="64" spans="1:16" x14ac:dyDescent="0.25">
      <c r="A64" s="751"/>
      <c r="B64" s="6" t="str">
        <f t="shared" si="35"/>
        <v>Lighting</v>
      </c>
      <c r="C64" s="2">
        <f t="shared" si="38"/>
        <v>0</v>
      </c>
      <c r="D64" s="2">
        <f t="shared" ref="D64:O64" si="45">(D10*0.5)+C28-D46</f>
        <v>0</v>
      </c>
      <c r="E64" s="2">
        <f t="shared" si="45"/>
        <v>0</v>
      </c>
      <c r="F64" s="2">
        <f t="shared" si="45"/>
        <v>0</v>
      </c>
      <c r="G64" s="2">
        <f t="shared" si="45"/>
        <v>17786.049132323355</v>
      </c>
      <c r="H64" s="2">
        <f t="shared" si="45"/>
        <v>35572.098264646709</v>
      </c>
      <c r="I64" s="2">
        <f t="shared" si="45"/>
        <v>36902.391749281167</v>
      </c>
      <c r="J64" s="2">
        <f t="shared" si="45"/>
        <v>38232.685233915632</v>
      </c>
      <c r="K64" s="2">
        <f t="shared" si="45"/>
        <v>38232.685233915632</v>
      </c>
      <c r="L64" s="2">
        <f t="shared" si="45"/>
        <v>38232.685233915632</v>
      </c>
      <c r="M64" s="2">
        <f t="shared" si="45"/>
        <v>38232.685233915632</v>
      </c>
      <c r="N64" s="2">
        <f t="shared" si="45"/>
        <v>48480.927945807518</v>
      </c>
      <c r="O64" s="2">
        <f t="shared" si="45"/>
        <v>58729.170657699411</v>
      </c>
    </row>
    <row r="65" spans="1:23" x14ac:dyDescent="0.25">
      <c r="A65" s="751"/>
      <c r="B65" s="6" t="str">
        <f t="shared" si="35"/>
        <v>Miscellaneous</v>
      </c>
      <c r="C65" s="2">
        <f t="shared" si="38"/>
        <v>0</v>
      </c>
      <c r="D65" s="2">
        <f t="shared" ref="D65:O65" si="46">(D11*0.5)+C29-D47</f>
        <v>0</v>
      </c>
      <c r="E65" s="2">
        <f t="shared" si="46"/>
        <v>0</v>
      </c>
      <c r="F65" s="2">
        <f t="shared" si="46"/>
        <v>0</v>
      </c>
      <c r="G65" s="2">
        <f t="shared" si="46"/>
        <v>0</v>
      </c>
      <c r="H65" s="2">
        <f t="shared" si="46"/>
        <v>0</v>
      </c>
      <c r="I65" s="2">
        <f t="shared" si="46"/>
        <v>0</v>
      </c>
      <c r="J65" s="2">
        <f t="shared" si="46"/>
        <v>0</v>
      </c>
      <c r="K65" s="2">
        <f t="shared" si="46"/>
        <v>0</v>
      </c>
      <c r="L65" s="2">
        <f t="shared" si="46"/>
        <v>0</v>
      </c>
      <c r="M65" s="2">
        <f t="shared" si="46"/>
        <v>0</v>
      </c>
      <c r="N65" s="2">
        <f t="shared" si="46"/>
        <v>0</v>
      </c>
      <c r="O65" s="2">
        <f t="shared" si="46"/>
        <v>0</v>
      </c>
    </row>
    <row r="66" spans="1:23" ht="15" customHeight="1" x14ac:dyDescent="0.25">
      <c r="A66" s="751"/>
      <c r="B66" s="6" t="str">
        <f t="shared" si="35"/>
        <v>Motors</v>
      </c>
      <c r="C66" s="2">
        <f t="shared" si="38"/>
        <v>0</v>
      </c>
      <c r="D66" s="2">
        <f t="shared" ref="D66:O66" si="47">(D12*0.5)+C30-D48</f>
        <v>0</v>
      </c>
      <c r="E66" s="2">
        <f t="shared" si="47"/>
        <v>0</v>
      </c>
      <c r="F66" s="2">
        <f t="shared" si="47"/>
        <v>0</v>
      </c>
      <c r="G66" s="2">
        <f t="shared" si="47"/>
        <v>0</v>
      </c>
      <c r="H66" s="2">
        <f t="shared" si="47"/>
        <v>0</v>
      </c>
      <c r="I66" s="2">
        <f t="shared" si="47"/>
        <v>0</v>
      </c>
      <c r="J66" s="2">
        <f t="shared" si="47"/>
        <v>0</v>
      </c>
      <c r="K66" s="2">
        <f t="shared" si="47"/>
        <v>0</v>
      </c>
      <c r="L66" s="2">
        <f t="shared" si="47"/>
        <v>0</v>
      </c>
      <c r="M66" s="2">
        <f t="shared" si="47"/>
        <v>0</v>
      </c>
      <c r="N66" s="2">
        <f t="shared" si="47"/>
        <v>0</v>
      </c>
      <c r="O66" s="2">
        <f t="shared" si="47"/>
        <v>0</v>
      </c>
    </row>
    <row r="67" spans="1:23" x14ac:dyDescent="0.25">
      <c r="A67" s="751"/>
      <c r="B67" s="6" t="str">
        <f t="shared" si="35"/>
        <v>Process</v>
      </c>
      <c r="C67" s="2">
        <f t="shared" si="38"/>
        <v>0</v>
      </c>
      <c r="D67" s="2">
        <f t="shared" ref="D67:O67" si="48">(D13*0.5)+C31-D49</f>
        <v>0</v>
      </c>
      <c r="E67" s="2">
        <f t="shared" si="48"/>
        <v>0</v>
      </c>
      <c r="F67" s="2">
        <f t="shared" si="48"/>
        <v>0</v>
      </c>
      <c r="G67" s="2">
        <f t="shared" si="48"/>
        <v>0</v>
      </c>
      <c r="H67" s="2">
        <f t="shared" si="48"/>
        <v>0</v>
      </c>
      <c r="I67" s="2">
        <f t="shared" si="48"/>
        <v>0</v>
      </c>
      <c r="J67" s="2">
        <f t="shared" si="48"/>
        <v>0</v>
      </c>
      <c r="K67" s="2">
        <f t="shared" si="48"/>
        <v>0</v>
      </c>
      <c r="L67" s="2">
        <f t="shared" si="48"/>
        <v>0</v>
      </c>
      <c r="M67" s="2">
        <f t="shared" si="48"/>
        <v>0</v>
      </c>
      <c r="N67" s="2">
        <f t="shared" si="48"/>
        <v>0</v>
      </c>
      <c r="O67" s="2">
        <f t="shared" si="48"/>
        <v>0</v>
      </c>
    </row>
    <row r="68" spans="1:23" x14ac:dyDescent="0.25">
      <c r="A68" s="751"/>
      <c r="B68" s="6" t="str">
        <f t="shared" si="35"/>
        <v>Refrigeration</v>
      </c>
      <c r="C68" s="2">
        <f t="shared" si="38"/>
        <v>0</v>
      </c>
      <c r="D68" s="2">
        <f t="shared" ref="D68:O68" si="49">(D14*0.5)+C32-D50</f>
        <v>0</v>
      </c>
      <c r="E68" s="2">
        <f t="shared" si="49"/>
        <v>0</v>
      </c>
      <c r="F68" s="2">
        <f t="shared" si="49"/>
        <v>0</v>
      </c>
      <c r="G68" s="2">
        <f t="shared" si="49"/>
        <v>0</v>
      </c>
      <c r="H68" s="2">
        <f t="shared" si="49"/>
        <v>0</v>
      </c>
      <c r="I68" s="2">
        <f t="shared" si="49"/>
        <v>0</v>
      </c>
      <c r="J68" s="2">
        <f t="shared" si="49"/>
        <v>0</v>
      </c>
      <c r="K68" s="2">
        <f t="shared" si="49"/>
        <v>0</v>
      </c>
      <c r="L68" s="2">
        <f t="shared" si="49"/>
        <v>0</v>
      </c>
      <c r="M68" s="2">
        <f t="shared" si="49"/>
        <v>0</v>
      </c>
      <c r="N68" s="2">
        <f t="shared" si="49"/>
        <v>0</v>
      </c>
      <c r="O68" s="2">
        <f t="shared" si="49"/>
        <v>0</v>
      </c>
    </row>
    <row r="69" spans="1:23" x14ac:dyDescent="0.25">
      <c r="A69" s="751"/>
      <c r="B69" s="6" t="str">
        <f t="shared" si="35"/>
        <v>Water Heating</v>
      </c>
      <c r="C69" s="2">
        <f t="shared" si="38"/>
        <v>0</v>
      </c>
      <c r="D69" s="2">
        <f t="shared" ref="D69:O69" si="50">(D15*0.5)+C33-D51</f>
        <v>0</v>
      </c>
      <c r="E69" s="2">
        <f t="shared" si="50"/>
        <v>0</v>
      </c>
      <c r="F69" s="2">
        <f t="shared" si="50"/>
        <v>0</v>
      </c>
      <c r="G69" s="2">
        <f t="shared" si="50"/>
        <v>0</v>
      </c>
      <c r="H69" s="2">
        <f t="shared" si="50"/>
        <v>0</v>
      </c>
      <c r="I69" s="2">
        <f t="shared" si="50"/>
        <v>0</v>
      </c>
      <c r="J69" s="2">
        <f t="shared" si="50"/>
        <v>0</v>
      </c>
      <c r="K69" s="2">
        <f t="shared" si="50"/>
        <v>0</v>
      </c>
      <c r="L69" s="2">
        <f t="shared" si="50"/>
        <v>0</v>
      </c>
      <c r="M69" s="2">
        <f t="shared" si="50"/>
        <v>0</v>
      </c>
      <c r="N69" s="2">
        <f t="shared" si="50"/>
        <v>0</v>
      </c>
      <c r="O69" s="2">
        <f t="shared" si="50"/>
        <v>0</v>
      </c>
    </row>
    <row r="70" spans="1:23" ht="15" customHeight="1" x14ac:dyDescent="0.25">
      <c r="A70" s="751"/>
      <c r="B70" s="6" t="str">
        <f t="shared" si="35"/>
        <v xml:space="preserve"> 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23" ht="15" customHeight="1" thickBot="1" x14ac:dyDescent="0.3">
      <c r="A71" s="752"/>
      <c r="B71" s="10" t="str">
        <f t="shared" si="35"/>
        <v>Monthly kWh</v>
      </c>
      <c r="C71" s="154">
        <f>SUM(C57:C70)</f>
        <v>0</v>
      </c>
      <c r="D71" s="154">
        <f t="shared" ref="D71:O71" si="51">SUM(D57:D70)</f>
        <v>0</v>
      </c>
      <c r="E71" s="154">
        <f t="shared" si="51"/>
        <v>0</v>
      </c>
      <c r="F71" s="154">
        <f t="shared" si="51"/>
        <v>0</v>
      </c>
      <c r="G71" s="154">
        <f t="shared" si="51"/>
        <v>17786.049132323355</v>
      </c>
      <c r="H71" s="154">
        <f t="shared" si="51"/>
        <v>35572.098264646709</v>
      </c>
      <c r="I71" s="154">
        <f t="shared" si="51"/>
        <v>36902.391749281167</v>
      </c>
      <c r="J71" s="154">
        <f t="shared" si="51"/>
        <v>38232.685233915632</v>
      </c>
      <c r="K71" s="154">
        <f t="shared" si="51"/>
        <v>38232.685233915632</v>
      </c>
      <c r="L71" s="154">
        <f t="shared" si="51"/>
        <v>38232.685233915632</v>
      </c>
      <c r="M71" s="154">
        <f t="shared" si="51"/>
        <v>38232.685233915632</v>
      </c>
      <c r="N71" s="154">
        <f t="shared" si="51"/>
        <v>48480.927945807518</v>
      </c>
      <c r="O71" s="154">
        <f t="shared" si="51"/>
        <v>58729.170657699411</v>
      </c>
    </row>
    <row r="72" spans="1:23" x14ac:dyDescent="0.25">
      <c r="A72" s="301"/>
      <c r="B72" s="294"/>
      <c r="C72" s="295"/>
      <c r="D72" s="294"/>
      <c r="E72" s="295"/>
      <c r="F72" s="294"/>
      <c r="G72" s="294"/>
      <c r="H72" s="295"/>
      <c r="I72" s="294"/>
      <c r="J72" s="294"/>
      <c r="K72" s="295"/>
      <c r="L72" s="294"/>
      <c r="M72" s="294"/>
      <c r="N72" s="295"/>
      <c r="O72" s="294"/>
    </row>
    <row r="73" spans="1:23" ht="15.75" thickBot="1" x14ac:dyDescent="0.3">
      <c r="B73" s="304"/>
      <c r="C73" s="301"/>
      <c r="D73" s="301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134"/>
    </row>
    <row r="74" spans="1:23" ht="16.5" thickBot="1" x14ac:dyDescent="0.3">
      <c r="A74" s="747" t="s">
        <v>12</v>
      </c>
      <c r="B74" s="306" t="s">
        <v>12</v>
      </c>
      <c r="C74" s="100">
        <f>C$2</f>
        <v>46023</v>
      </c>
      <c r="D74" s="100">
        <f t="shared" ref="D74:O74" si="52">D$2</f>
        <v>46054</v>
      </c>
      <c r="E74" s="100">
        <f t="shared" si="52"/>
        <v>46082</v>
      </c>
      <c r="F74" s="100">
        <f t="shared" si="52"/>
        <v>46113</v>
      </c>
      <c r="G74" s="100">
        <f t="shared" si="52"/>
        <v>46143</v>
      </c>
      <c r="H74" s="100">
        <f t="shared" si="52"/>
        <v>46174</v>
      </c>
      <c r="I74" s="100">
        <f t="shared" si="52"/>
        <v>46204</v>
      </c>
      <c r="J74" s="100">
        <f t="shared" si="52"/>
        <v>46235</v>
      </c>
      <c r="K74" s="100">
        <f t="shared" si="52"/>
        <v>46266</v>
      </c>
      <c r="L74" s="100">
        <f t="shared" si="52"/>
        <v>46296</v>
      </c>
      <c r="M74" s="100">
        <f t="shared" si="52"/>
        <v>46327</v>
      </c>
      <c r="N74" s="100">
        <f t="shared" si="52"/>
        <v>46357</v>
      </c>
      <c r="O74" s="100">
        <f t="shared" si="52"/>
        <v>46388</v>
      </c>
      <c r="Q74" s="135" t="s">
        <v>226</v>
      </c>
    </row>
    <row r="75" spans="1:23" ht="15.75" customHeight="1" x14ac:dyDescent="0.25">
      <c r="A75" s="748"/>
      <c r="B75" s="310" t="str">
        <f t="shared" ref="B75:B87" si="53">B98</f>
        <v>Air Comp</v>
      </c>
      <c r="C75" s="473">
        <f>'2M - SGS'!C75</f>
        <v>8.5109000000000004E-2</v>
      </c>
      <c r="D75" s="473">
        <f>'2M - SGS'!D75</f>
        <v>7.7715000000000006E-2</v>
      </c>
      <c r="E75" s="473">
        <f>'2M - SGS'!E75</f>
        <v>8.6136000000000004E-2</v>
      </c>
      <c r="F75" s="473">
        <f>'2M - SGS'!F75</f>
        <v>7.9796000000000006E-2</v>
      </c>
      <c r="G75" s="473">
        <f>'2M - SGS'!G75</f>
        <v>8.5334999999999994E-2</v>
      </c>
      <c r="H75" s="473">
        <f>'2M - SGS'!H75</f>
        <v>8.1994999999999998E-2</v>
      </c>
      <c r="I75" s="473">
        <f>'2M - SGS'!I75</f>
        <v>8.4098999999999993E-2</v>
      </c>
      <c r="J75" s="473">
        <f>'2M - SGS'!J75</f>
        <v>8.4198999999999996E-2</v>
      </c>
      <c r="K75" s="473">
        <f>'2M - SGS'!K75</f>
        <v>8.2512000000000002E-2</v>
      </c>
      <c r="L75" s="473">
        <f>'2M - SGS'!L75</f>
        <v>8.5277000000000006E-2</v>
      </c>
      <c r="M75" s="473">
        <f>'2M - SGS'!M75</f>
        <v>8.2588999999999996E-2</v>
      </c>
      <c r="N75" s="473">
        <f>'2M - SGS'!N75</f>
        <v>8.5237999999999994E-2</v>
      </c>
      <c r="O75" s="197">
        <f>'2M - SGS'!O75</f>
        <v>8.5109000000000004E-2</v>
      </c>
      <c r="Q75" s="342">
        <f t="shared" ref="Q75:Q87" si="54">SUM(C75:N75)</f>
        <v>1.0000000000000002</v>
      </c>
      <c r="R75" s="342"/>
      <c r="S75" s="342"/>
      <c r="T75" s="342"/>
      <c r="U75" s="342"/>
      <c r="V75" s="342"/>
      <c r="W75" s="342"/>
    </row>
    <row r="76" spans="1:23" ht="15.75" x14ac:dyDescent="0.25">
      <c r="A76" s="748"/>
      <c r="B76" s="8" t="str">
        <f t="shared" si="53"/>
        <v>Building Shell</v>
      </c>
      <c r="C76" s="473">
        <f>'2M - SGS'!C76</f>
        <v>0.107824</v>
      </c>
      <c r="D76" s="473">
        <f>'2M - SGS'!D76</f>
        <v>9.1051999999999994E-2</v>
      </c>
      <c r="E76" s="473">
        <f>'2M - SGS'!E76</f>
        <v>7.1135000000000004E-2</v>
      </c>
      <c r="F76" s="473">
        <f>'2M - SGS'!F76</f>
        <v>4.1179E-2</v>
      </c>
      <c r="G76" s="473">
        <f>'2M - SGS'!G76</f>
        <v>4.4423999999999998E-2</v>
      </c>
      <c r="H76" s="473">
        <f>'2M - SGS'!H76</f>
        <v>0.106128</v>
      </c>
      <c r="I76" s="473">
        <f>'2M - SGS'!I76</f>
        <v>0.14288100000000001</v>
      </c>
      <c r="J76" s="473">
        <f>'2M - SGS'!J76</f>
        <v>0.133494</v>
      </c>
      <c r="K76" s="473">
        <f>'2M - SGS'!K76</f>
        <v>5.781E-2</v>
      </c>
      <c r="L76" s="473">
        <f>'2M - SGS'!L76</f>
        <v>3.8018000000000003E-2</v>
      </c>
      <c r="M76" s="473">
        <f>'2M - SGS'!M76</f>
        <v>6.2103999999999999E-2</v>
      </c>
      <c r="N76" s="473">
        <f>'2M - SGS'!N76</f>
        <v>0.103951</v>
      </c>
      <c r="O76" s="197">
        <f>'2M - SGS'!O76</f>
        <v>0.107824</v>
      </c>
      <c r="Q76" s="342">
        <f t="shared" si="54"/>
        <v>1</v>
      </c>
      <c r="R76" s="342"/>
      <c r="S76" s="342"/>
      <c r="T76" s="342"/>
      <c r="U76" s="342"/>
      <c r="V76" s="342"/>
      <c r="W76" s="342"/>
    </row>
    <row r="77" spans="1:23" ht="15.75" x14ac:dyDescent="0.25">
      <c r="A77" s="748"/>
      <c r="B77" s="8" t="str">
        <f t="shared" si="53"/>
        <v>Cooking</v>
      </c>
      <c r="C77" s="473">
        <f>'2M - SGS'!C77</f>
        <v>8.6096000000000006E-2</v>
      </c>
      <c r="D77" s="473">
        <f>'2M - SGS'!D77</f>
        <v>7.8608999999999998E-2</v>
      </c>
      <c r="E77" s="473">
        <f>'2M - SGS'!E77</f>
        <v>8.1547999999999995E-2</v>
      </c>
      <c r="F77" s="473">
        <f>'2M - SGS'!F77</f>
        <v>7.2947999999999999E-2</v>
      </c>
      <c r="G77" s="473">
        <f>'2M - SGS'!G77</f>
        <v>8.6277000000000006E-2</v>
      </c>
      <c r="H77" s="473">
        <f>'2M - SGS'!H77</f>
        <v>8.3294000000000007E-2</v>
      </c>
      <c r="I77" s="473">
        <f>'2M - SGS'!I77</f>
        <v>8.5859000000000005E-2</v>
      </c>
      <c r="J77" s="473">
        <f>'2M - SGS'!J77</f>
        <v>8.5885000000000003E-2</v>
      </c>
      <c r="K77" s="473">
        <f>'2M - SGS'!K77</f>
        <v>8.3474999999999994E-2</v>
      </c>
      <c r="L77" s="473">
        <f>'2M - SGS'!L77</f>
        <v>8.6262000000000005E-2</v>
      </c>
      <c r="M77" s="473">
        <f>'2M - SGS'!M77</f>
        <v>8.3496000000000001E-2</v>
      </c>
      <c r="N77" s="473">
        <f>'2M - SGS'!N77</f>
        <v>8.6250999999999994E-2</v>
      </c>
      <c r="O77" s="197">
        <f>'2M - SGS'!O77</f>
        <v>8.6096000000000006E-2</v>
      </c>
      <c r="Q77" s="342">
        <f t="shared" si="54"/>
        <v>0.99999999999999989</v>
      </c>
      <c r="R77" s="342"/>
      <c r="S77" s="342"/>
      <c r="T77" s="342"/>
      <c r="U77" s="342"/>
      <c r="V77" s="342"/>
      <c r="W77" s="342"/>
    </row>
    <row r="78" spans="1:23" ht="15.75" x14ac:dyDescent="0.25">
      <c r="A78" s="748"/>
      <c r="B78" s="8" t="str">
        <f t="shared" si="53"/>
        <v>Cooling</v>
      </c>
      <c r="C78" s="473">
        <f>'2M - SGS'!C78</f>
        <v>6.0000000000000002E-6</v>
      </c>
      <c r="D78" s="473">
        <f>'2M - SGS'!D78</f>
        <v>2.4699999999999999E-4</v>
      </c>
      <c r="E78" s="473">
        <f>'2M - SGS'!E78</f>
        <v>7.2360000000000002E-3</v>
      </c>
      <c r="F78" s="473">
        <f>'2M - SGS'!F78</f>
        <v>2.1690999999999998E-2</v>
      </c>
      <c r="G78" s="473">
        <f>'2M - SGS'!G78</f>
        <v>6.2979999999999994E-2</v>
      </c>
      <c r="H78" s="473">
        <f>'2M - SGS'!H78</f>
        <v>0.21317</v>
      </c>
      <c r="I78" s="473">
        <f>'2M - SGS'!I78</f>
        <v>0.29002899999999998</v>
      </c>
      <c r="J78" s="473">
        <f>'2M - SGS'!J78</f>
        <v>0.270206</v>
      </c>
      <c r="K78" s="473">
        <f>'2M - SGS'!K78</f>
        <v>0.108695</v>
      </c>
      <c r="L78" s="473">
        <f>'2M - SGS'!L78</f>
        <v>1.9643000000000001E-2</v>
      </c>
      <c r="M78" s="473">
        <f>'2M - SGS'!M78</f>
        <v>6.0299999999999998E-3</v>
      </c>
      <c r="N78" s="473">
        <f>'2M - SGS'!N78</f>
        <v>6.7000000000000002E-5</v>
      </c>
      <c r="O78" s="197">
        <f>'2M - SGS'!O78</f>
        <v>6.0000000000000002E-6</v>
      </c>
      <c r="Q78" s="342">
        <f t="shared" si="54"/>
        <v>0.99999999999999989</v>
      </c>
      <c r="R78" s="342"/>
      <c r="S78" s="342"/>
      <c r="T78" s="342"/>
      <c r="U78" s="342"/>
      <c r="V78" s="342"/>
      <c r="W78" s="342"/>
    </row>
    <row r="79" spans="1:23" ht="15.75" x14ac:dyDescent="0.25">
      <c r="A79" s="748"/>
      <c r="B79" s="8" t="str">
        <f t="shared" si="53"/>
        <v>Ext Lighting</v>
      </c>
      <c r="C79" s="473">
        <f>'2M - SGS'!C79</f>
        <v>0.106265</v>
      </c>
      <c r="D79" s="473">
        <f>'2M - SGS'!D79</f>
        <v>8.2161999999999999E-2</v>
      </c>
      <c r="E79" s="473">
        <f>'2M - SGS'!E79</f>
        <v>7.0887000000000006E-2</v>
      </c>
      <c r="F79" s="473">
        <f>'2M - SGS'!F79</f>
        <v>6.8145999999999998E-2</v>
      </c>
      <c r="G79" s="473">
        <f>'2M - SGS'!G79</f>
        <v>8.1852999999999995E-2</v>
      </c>
      <c r="H79" s="473">
        <f>'2M - SGS'!H79</f>
        <v>6.7163E-2</v>
      </c>
      <c r="I79" s="473">
        <f>'2M - SGS'!I79</f>
        <v>8.6751999999999996E-2</v>
      </c>
      <c r="J79" s="473">
        <f>'2M - SGS'!J79</f>
        <v>6.9401000000000004E-2</v>
      </c>
      <c r="K79" s="473">
        <f>'2M - SGS'!K79</f>
        <v>8.2907999999999996E-2</v>
      </c>
      <c r="L79" s="473">
        <f>'2M - SGS'!L79</f>
        <v>0.100507</v>
      </c>
      <c r="M79" s="473">
        <f>'2M - SGS'!M79</f>
        <v>8.7251999999999996E-2</v>
      </c>
      <c r="N79" s="473">
        <f>'2M - SGS'!N79</f>
        <v>9.6703999999999998E-2</v>
      </c>
      <c r="O79" s="197">
        <f>'2M - SGS'!O79</f>
        <v>0.106265</v>
      </c>
      <c r="Q79" s="342">
        <f t="shared" si="54"/>
        <v>1</v>
      </c>
      <c r="R79" s="342"/>
      <c r="S79" s="342"/>
      <c r="T79" s="342"/>
      <c r="U79" s="342"/>
      <c r="V79" s="342"/>
      <c r="W79" s="342"/>
    </row>
    <row r="80" spans="1:23" ht="15.75" x14ac:dyDescent="0.25">
      <c r="A80" s="748"/>
      <c r="B80" s="8" t="str">
        <f t="shared" si="53"/>
        <v>Heating</v>
      </c>
      <c r="C80" s="473">
        <f>'2M - SGS'!C80</f>
        <v>0.210397</v>
      </c>
      <c r="D80" s="473">
        <f>'2M - SGS'!D80</f>
        <v>0.17743600000000001</v>
      </c>
      <c r="E80" s="473">
        <f>'2M - SGS'!E80</f>
        <v>0.13192400000000001</v>
      </c>
      <c r="F80" s="473">
        <f>'2M - SGS'!F80</f>
        <v>5.9718E-2</v>
      </c>
      <c r="G80" s="473">
        <f>'2M - SGS'!G80</f>
        <v>2.6769000000000001E-2</v>
      </c>
      <c r="H80" s="473">
        <f>'2M - SGS'!H80</f>
        <v>4.2950000000000002E-3</v>
      </c>
      <c r="I80" s="473">
        <f>'2M - SGS'!I80</f>
        <v>2.895E-3</v>
      </c>
      <c r="J80" s="473">
        <f>'2M - SGS'!J80</f>
        <v>3.4320000000000002E-3</v>
      </c>
      <c r="K80" s="473">
        <f>'2M - SGS'!K80</f>
        <v>9.4020000000000006E-3</v>
      </c>
      <c r="L80" s="473">
        <f>'2M - SGS'!L80</f>
        <v>5.5496999999999998E-2</v>
      </c>
      <c r="M80" s="473">
        <f>'2M - SGS'!M80</f>
        <v>0.115452</v>
      </c>
      <c r="N80" s="473">
        <f>'2M - SGS'!N80</f>
        <v>0.20278299999999999</v>
      </c>
      <c r="O80" s="197">
        <f>'2M - SGS'!O80</f>
        <v>0.210397</v>
      </c>
      <c r="Q80" s="342">
        <f t="shared" si="54"/>
        <v>1.0000000000000002</v>
      </c>
      <c r="R80" s="342"/>
      <c r="S80" s="342"/>
      <c r="T80" s="342"/>
      <c r="U80" s="342"/>
      <c r="V80" s="342"/>
      <c r="W80" s="342"/>
    </row>
    <row r="81" spans="1:23" ht="15.75" x14ac:dyDescent="0.25">
      <c r="A81" s="748"/>
      <c r="B81" s="8" t="str">
        <f t="shared" si="53"/>
        <v>HVAC</v>
      </c>
      <c r="C81" s="473">
        <f>'2M - SGS'!C81</f>
        <v>0.107824</v>
      </c>
      <c r="D81" s="473">
        <f>'2M - SGS'!D81</f>
        <v>9.1051999999999994E-2</v>
      </c>
      <c r="E81" s="473">
        <f>'2M - SGS'!E81</f>
        <v>7.1135000000000004E-2</v>
      </c>
      <c r="F81" s="473">
        <f>'2M - SGS'!F81</f>
        <v>4.1179E-2</v>
      </c>
      <c r="G81" s="473">
        <f>'2M - SGS'!G81</f>
        <v>4.4423999999999998E-2</v>
      </c>
      <c r="H81" s="473">
        <f>'2M - SGS'!H81</f>
        <v>0.106128</v>
      </c>
      <c r="I81" s="473">
        <f>'2M - SGS'!I81</f>
        <v>0.14288100000000001</v>
      </c>
      <c r="J81" s="473">
        <f>'2M - SGS'!J81</f>
        <v>0.133494</v>
      </c>
      <c r="K81" s="473">
        <f>'2M - SGS'!K81</f>
        <v>5.781E-2</v>
      </c>
      <c r="L81" s="473">
        <f>'2M - SGS'!L81</f>
        <v>3.8018000000000003E-2</v>
      </c>
      <c r="M81" s="473">
        <f>'2M - SGS'!M81</f>
        <v>6.2103999999999999E-2</v>
      </c>
      <c r="N81" s="473">
        <f>'2M - SGS'!N81</f>
        <v>0.103951</v>
      </c>
      <c r="O81" s="197">
        <f>'2M - SGS'!O81</f>
        <v>0.107824</v>
      </c>
      <c r="Q81" s="342">
        <f t="shared" si="54"/>
        <v>1</v>
      </c>
      <c r="R81" s="342"/>
      <c r="S81" s="342"/>
      <c r="T81" s="342"/>
      <c r="U81" s="342"/>
      <c r="V81" s="342"/>
      <c r="W81" s="342"/>
    </row>
    <row r="82" spans="1:23" ht="15.75" x14ac:dyDescent="0.25">
      <c r="A82" s="748"/>
      <c r="B82" s="8" t="str">
        <f t="shared" si="53"/>
        <v>Lighting</v>
      </c>
      <c r="C82" s="473">
        <f>'2M - SGS'!C82</f>
        <v>9.3563999999999994E-2</v>
      </c>
      <c r="D82" s="473">
        <f>'2M - SGS'!D82</f>
        <v>7.2162000000000004E-2</v>
      </c>
      <c r="E82" s="473">
        <f>'2M - SGS'!E82</f>
        <v>7.8372999999999998E-2</v>
      </c>
      <c r="F82" s="473">
        <f>'2M - SGS'!F82</f>
        <v>7.6534000000000005E-2</v>
      </c>
      <c r="G82" s="473">
        <f>'2M - SGS'!G82</f>
        <v>9.4246999999999997E-2</v>
      </c>
      <c r="H82" s="473">
        <f>'2M - SGS'!H82</f>
        <v>7.5599E-2</v>
      </c>
      <c r="I82" s="473">
        <f>'2M - SGS'!I82</f>
        <v>9.6199999999999994E-2</v>
      </c>
      <c r="J82" s="473">
        <f>'2M - SGS'!J82</f>
        <v>7.7077999999999994E-2</v>
      </c>
      <c r="K82" s="473">
        <f>'2M - SGS'!K82</f>
        <v>8.1374000000000002E-2</v>
      </c>
      <c r="L82" s="473">
        <f>'2M - SGS'!L82</f>
        <v>9.4072000000000003E-2</v>
      </c>
      <c r="M82" s="473">
        <f>'2M - SGS'!M82</f>
        <v>7.6706999999999997E-2</v>
      </c>
      <c r="N82" s="473">
        <f>'2M - SGS'!N82</f>
        <v>8.4089999999999998E-2</v>
      </c>
      <c r="O82" s="197">
        <f>'2M - SGS'!O82</f>
        <v>9.3563999999999994E-2</v>
      </c>
      <c r="Q82" s="342">
        <f t="shared" si="54"/>
        <v>1</v>
      </c>
      <c r="R82" s="342"/>
      <c r="S82" s="342"/>
      <c r="T82" s="342"/>
      <c r="U82" s="342"/>
      <c r="V82" s="342"/>
      <c r="W82" s="342"/>
    </row>
    <row r="83" spans="1:23" ht="15.75" x14ac:dyDescent="0.25">
      <c r="A83" s="748"/>
      <c r="B83" s="8" t="str">
        <f t="shared" si="53"/>
        <v>Miscellaneous</v>
      </c>
      <c r="C83" s="473">
        <f>'2M - SGS'!C83</f>
        <v>8.5109000000000004E-2</v>
      </c>
      <c r="D83" s="473">
        <f>'2M - SGS'!D83</f>
        <v>7.7715000000000006E-2</v>
      </c>
      <c r="E83" s="473">
        <f>'2M - SGS'!E83</f>
        <v>8.6136000000000004E-2</v>
      </c>
      <c r="F83" s="473">
        <f>'2M - SGS'!F83</f>
        <v>7.9796000000000006E-2</v>
      </c>
      <c r="G83" s="473">
        <f>'2M - SGS'!G83</f>
        <v>8.5334999999999994E-2</v>
      </c>
      <c r="H83" s="473">
        <f>'2M - SGS'!H83</f>
        <v>8.1994999999999998E-2</v>
      </c>
      <c r="I83" s="473">
        <f>'2M - SGS'!I83</f>
        <v>8.4098999999999993E-2</v>
      </c>
      <c r="J83" s="473">
        <f>'2M - SGS'!J83</f>
        <v>8.4198999999999996E-2</v>
      </c>
      <c r="K83" s="473">
        <f>'2M - SGS'!K83</f>
        <v>8.2512000000000002E-2</v>
      </c>
      <c r="L83" s="473">
        <f>'2M - SGS'!L83</f>
        <v>8.5277000000000006E-2</v>
      </c>
      <c r="M83" s="473">
        <f>'2M - SGS'!M83</f>
        <v>8.2588999999999996E-2</v>
      </c>
      <c r="N83" s="473">
        <f>'2M - SGS'!N83</f>
        <v>8.5237999999999994E-2</v>
      </c>
      <c r="O83" s="197">
        <f>'2M - SGS'!O83</f>
        <v>8.5109000000000004E-2</v>
      </c>
      <c r="Q83" s="342">
        <f t="shared" si="54"/>
        <v>1.0000000000000002</v>
      </c>
      <c r="R83" s="342"/>
      <c r="S83" s="342"/>
      <c r="T83" s="342"/>
      <c r="U83" s="342"/>
      <c r="V83" s="342"/>
      <c r="W83" s="342"/>
    </row>
    <row r="84" spans="1:23" ht="15.75" x14ac:dyDescent="0.25">
      <c r="A84" s="748"/>
      <c r="B84" s="8" t="str">
        <f t="shared" si="53"/>
        <v>Motors</v>
      </c>
      <c r="C84" s="473">
        <f>'2M - SGS'!C84</f>
        <v>8.5109000000000004E-2</v>
      </c>
      <c r="D84" s="473">
        <f>'2M - SGS'!D84</f>
        <v>7.7715000000000006E-2</v>
      </c>
      <c r="E84" s="473">
        <f>'2M - SGS'!E84</f>
        <v>8.6136000000000004E-2</v>
      </c>
      <c r="F84" s="473">
        <f>'2M - SGS'!F84</f>
        <v>7.9796000000000006E-2</v>
      </c>
      <c r="G84" s="473">
        <f>'2M - SGS'!G84</f>
        <v>8.5334999999999994E-2</v>
      </c>
      <c r="H84" s="473">
        <f>'2M - SGS'!H84</f>
        <v>8.1994999999999998E-2</v>
      </c>
      <c r="I84" s="473">
        <f>'2M - SGS'!I84</f>
        <v>8.4098999999999993E-2</v>
      </c>
      <c r="J84" s="473">
        <f>'2M - SGS'!J84</f>
        <v>8.4198999999999996E-2</v>
      </c>
      <c r="K84" s="473">
        <f>'2M - SGS'!K84</f>
        <v>8.2512000000000002E-2</v>
      </c>
      <c r="L84" s="473">
        <f>'2M - SGS'!L84</f>
        <v>8.5277000000000006E-2</v>
      </c>
      <c r="M84" s="473">
        <f>'2M - SGS'!M84</f>
        <v>8.2588999999999996E-2</v>
      </c>
      <c r="N84" s="473">
        <f>'2M - SGS'!N84</f>
        <v>8.5237999999999994E-2</v>
      </c>
      <c r="O84" s="197">
        <f>'2M - SGS'!O84</f>
        <v>8.5109000000000004E-2</v>
      </c>
      <c r="Q84" s="342">
        <f t="shared" si="54"/>
        <v>1.0000000000000002</v>
      </c>
      <c r="R84" s="342"/>
      <c r="S84" s="342"/>
      <c r="T84" s="342"/>
      <c r="U84" s="342"/>
      <c r="V84" s="342"/>
      <c r="W84" s="342"/>
    </row>
    <row r="85" spans="1:23" ht="15.75" x14ac:dyDescent="0.25">
      <c r="A85" s="748"/>
      <c r="B85" s="8" t="str">
        <f t="shared" si="53"/>
        <v>Process</v>
      </c>
      <c r="C85" s="473">
        <f>'2M - SGS'!C85</f>
        <v>8.5109000000000004E-2</v>
      </c>
      <c r="D85" s="473">
        <f>'2M - SGS'!D85</f>
        <v>7.7715000000000006E-2</v>
      </c>
      <c r="E85" s="473">
        <f>'2M - SGS'!E85</f>
        <v>8.6136000000000004E-2</v>
      </c>
      <c r="F85" s="473">
        <f>'2M - SGS'!F85</f>
        <v>7.9796000000000006E-2</v>
      </c>
      <c r="G85" s="473">
        <f>'2M - SGS'!G85</f>
        <v>8.5334999999999994E-2</v>
      </c>
      <c r="H85" s="473">
        <f>'2M - SGS'!H85</f>
        <v>8.1994999999999998E-2</v>
      </c>
      <c r="I85" s="473">
        <f>'2M - SGS'!I85</f>
        <v>8.4098999999999993E-2</v>
      </c>
      <c r="J85" s="473">
        <f>'2M - SGS'!J85</f>
        <v>8.4198999999999996E-2</v>
      </c>
      <c r="K85" s="473">
        <f>'2M - SGS'!K85</f>
        <v>8.2512000000000002E-2</v>
      </c>
      <c r="L85" s="473">
        <f>'2M - SGS'!L85</f>
        <v>8.5277000000000006E-2</v>
      </c>
      <c r="M85" s="473">
        <f>'2M - SGS'!M85</f>
        <v>8.2588999999999996E-2</v>
      </c>
      <c r="N85" s="473">
        <f>'2M - SGS'!N85</f>
        <v>8.5237999999999994E-2</v>
      </c>
      <c r="O85" s="197">
        <f>'2M - SGS'!O85</f>
        <v>8.5109000000000004E-2</v>
      </c>
      <c r="Q85" s="342">
        <f t="shared" si="54"/>
        <v>1.0000000000000002</v>
      </c>
      <c r="R85" s="342"/>
      <c r="S85" s="342"/>
      <c r="T85" s="342"/>
      <c r="U85" s="342"/>
      <c r="V85" s="342"/>
      <c r="W85" s="342"/>
    </row>
    <row r="86" spans="1:23" ht="15.75" x14ac:dyDescent="0.25">
      <c r="A86" s="748"/>
      <c r="B86" s="8" t="str">
        <f t="shared" si="53"/>
        <v>Refrigeration</v>
      </c>
      <c r="C86" s="473">
        <f>'2M - SGS'!C86</f>
        <v>8.3486000000000005E-2</v>
      </c>
      <c r="D86" s="473">
        <f>'2M - SGS'!D86</f>
        <v>7.6158000000000003E-2</v>
      </c>
      <c r="E86" s="473">
        <f>'2M - SGS'!E86</f>
        <v>8.3346000000000003E-2</v>
      </c>
      <c r="F86" s="473">
        <f>'2M - SGS'!F86</f>
        <v>8.0782999999999994E-2</v>
      </c>
      <c r="G86" s="473">
        <f>'2M - SGS'!G86</f>
        <v>8.5133E-2</v>
      </c>
      <c r="H86" s="473">
        <f>'2M - SGS'!H86</f>
        <v>8.4294999999999995E-2</v>
      </c>
      <c r="I86" s="473">
        <f>'2M - SGS'!I86</f>
        <v>8.7456999999999993E-2</v>
      </c>
      <c r="J86" s="473">
        <f>'2M - SGS'!J86</f>
        <v>8.7230000000000002E-2</v>
      </c>
      <c r="K86" s="473">
        <f>'2M - SGS'!K86</f>
        <v>8.3319000000000004E-2</v>
      </c>
      <c r="L86" s="473">
        <f>'2M - SGS'!L86</f>
        <v>8.4562999999999999E-2</v>
      </c>
      <c r="M86" s="473">
        <f>'2M - SGS'!M86</f>
        <v>8.1112000000000004E-2</v>
      </c>
      <c r="N86" s="473">
        <f>'2M - SGS'!N86</f>
        <v>8.3117999999999997E-2</v>
      </c>
      <c r="O86" s="197">
        <f>'2M - SGS'!O86</f>
        <v>8.3486000000000005E-2</v>
      </c>
      <c r="Q86" s="342">
        <f t="shared" si="54"/>
        <v>1</v>
      </c>
      <c r="R86" s="342"/>
      <c r="S86" s="342"/>
      <c r="T86" s="342"/>
      <c r="U86" s="342"/>
      <c r="V86" s="342"/>
      <c r="W86" s="342"/>
    </row>
    <row r="87" spans="1:23" ht="16.5" thickBot="1" x14ac:dyDescent="0.3">
      <c r="A87" s="749"/>
      <c r="B87" s="9" t="str">
        <f t="shared" si="53"/>
        <v>Water Heating</v>
      </c>
      <c r="C87" s="474">
        <f>'2M - SGS'!C87</f>
        <v>0.108255</v>
      </c>
      <c r="D87" s="474">
        <f>'2M - SGS'!D87</f>
        <v>9.1078000000000006E-2</v>
      </c>
      <c r="E87" s="474">
        <f>'2M - SGS'!E87</f>
        <v>8.5239999999999996E-2</v>
      </c>
      <c r="F87" s="474">
        <f>'2M - SGS'!F87</f>
        <v>7.2980000000000003E-2</v>
      </c>
      <c r="G87" s="474">
        <f>'2M - SGS'!G87</f>
        <v>7.9849000000000003E-2</v>
      </c>
      <c r="H87" s="474">
        <f>'2M - SGS'!H87</f>
        <v>7.2720999999999994E-2</v>
      </c>
      <c r="I87" s="474">
        <f>'2M - SGS'!I87</f>
        <v>7.4929999999999997E-2</v>
      </c>
      <c r="J87" s="474">
        <f>'2M - SGS'!J87</f>
        <v>7.5861999999999999E-2</v>
      </c>
      <c r="K87" s="474">
        <f>'2M - SGS'!K87</f>
        <v>7.5733999999999996E-2</v>
      </c>
      <c r="L87" s="474">
        <f>'2M - SGS'!L87</f>
        <v>8.2808000000000007E-2</v>
      </c>
      <c r="M87" s="474">
        <f>'2M - SGS'!M87</f>
        <v>8.6345000000000005E-2</v>
      </c>
      <c r="N87" s="474">
        <f>'2M - SGS'!N87</f>
        <v>9.4198000000000004E-2</v>
      </c>
      <c r="O87" s="198">
        <f>'2M - SGS'!O87</f>
        <v>0.108255</v>
      </c>
      <c r="Q87" s="342">
        <f t="shared" si="54"/>
        <v>1</v>
      </c>
      <c r="R87" s="342"/>
      <c r="S87" s="342"/>
      <c r="T87" s="342"/>
      <c r="U87" s="342"/>
      <c r="V87" s="342"/>
      <c r="W87" s="342"/>
    </row>
    <row r="88" spans="1:23" x14ac:dyDescent="0.25">
      <c r="B88" s="476" t="s">
        <v>229</v>
      </c>
      <c r="Q88" s="135" t="s">
        <v>227</v>
      </c>
    </row>
    <row r="89" spans="1:23" ht="15.75" thickBot="1" x14ac:dyDescent="0.3"/>
    <row r="90" spans="1:23" ht="15.75" thickBot="1" x14ac:dyDescent="0.3">
      <c r="A90" s="731" t="s">
        <v>218</v>
      </c>
      <c r="B90" s="733" t="s">
        <v>151</v>
      </c>
      <c r="C90" s="100">
        <f>C$2</f>
        <v>46023</v>
      </c>
      <c r="D90" s="100">
        <f t="shared" ref="D90:O90" si="55">D$2</f>
        <v>46054</v>
      </c>
      <c r="E90" s="100">
        <f t="shared" si="55"/>
        <v>46082</v>
      </c>
      <c r="F90" s="100">
        <f t="shared" si="55"/>
        <v>46113</v>
      </c>
      <c r="G90" s="100">
        <f t="shared" si="55"/>
        <v>46143</v>
      </c>
      <c r="H90" s="100">
        <f t="shared" si="55"/>
        <v>46174</v>
      </c>
      <c r="I90" s="100">
        <f t="shared" si="55"/>
        <v>46204</v>
      </c>
      <c r="J90" s="100">
        <f t="shared" si="55"/>
        <v>46235</v>
      </c>
      <c r="K90" s="100">
        <f t="shared" si="55"/>
        <v>46266</v>
      </c>
      <c r="L90" s="100">
        <f t="shared" si="55"/>
        <v>46296</v>
      </c>
      <c r="M90" s="100">
        <f t="shared" si="55"/>
        <v>46327</v>
      </c>
      <c r="N90" s="100">
        <f t="shared" si="55"/>
        <v>46357</v>
      </c>
      <c r="O90" s="100">
        <f t="shared" si="55"/>
        <v>46388</v>
      </c>
    </row>
    <row r="91" spans="1:23" ht="15.75" thickBot="1" x14ac:dyDescent="0.3">
      <c r="A91" s="732"/>
      <c r="B91" s="734"/>
      <c r="C91" s="621">
        <f>'2M - SGS'!C91</f>
        <v>6.7943000000000003E-2</v>
      </c>
      <c r="D91" s="621">
        <f>'2M - SGS'!D91</f>
        <v>6.7743999999999999E-2</v>
      </c>
      <c r="E91" s="621">
        <f>'2M - SGS'!E91</f>
        <v>7.3926000000000006E-2</v>
      </c>
      <c r="F91" s="621">
        <f>'2M - SGS'!F91</f>
        <v>7.6427999999999996E-2</v>
      </c>
      <c r="G91" s="621">
        <f>'2M - SGS'!G91</f>
        <v>8.2613000000000006E-2</v>
      </c>
      <c r="H91" s="621">
        <f>'2M - SGS'!H91</f>
        <v>0.11962399999999999</v>
      </c>
      <c r="I91" s="621">
        <f>'2M - SGS'!I91</f>
        <v>0.11962399999999999</v>
      </c>
      <c r="J91" s="621">
        <f>'2M - SGS'!J91</f>
        <v>0.11962399999999999</v>
      </c>
      <c r="K91" s="621">
        <f>'2M - SGS'!K91</f>
        <v>0.11962399999999999</v>
      </c>
      <c r="L91" s="621">
        <f>'2M - SGS'!L91</f>
        <v>7.6688000000000006E-2</v>
      </c>
      <c r="M91" s="621">
        <f>'2M - SGS'!M91</f>
        <v>7.8514E-2</v>
      </c>
      <c r="N91" s="621">
        <f>'2M - SGS'!N91</f>
        <v>7.3032E-2</v>
      </c>
      <c r="O91" s="344">
        <f>'2M - SGS'!O91</f>
        <v>6.7943000000000003E-2</v>
      </c>
      <c r="Q91" s="135"/>
    </row>
    <row r="92" spans="1:23" x14ac:dyDescent="0.25">
      <c r="C92" s="622" t="s">
        <v>301</v>
      </c>
    </row>
    <row r="93" spans="1:23" ht="15.75" thickBot="1" x14ac:dyDescent="0.3">
      <c r="A93" s="480" t="s">
        <v>275</v>
      </c>
      <c r="B93" s="361"/>
      <c r="C93" s="361"/>
    </row>
    <row r="94" spans="1:23" s="287" customFormat="1" ht="19.5" thickBot="1" x14ac:dyDescent="0.3">
      <c r="A94" s="290" t="s">
        <v>219</v>
      </c>
      <c r="B94" s="322" t="s">
        <v>13</v>
      </c>
      <c r="C94" s="323">
        <f>'1M - RES'!C79</f>
        <v>1</v>
      </c>
      <c r="D94" s="323">
        <f>C94</f>
        <v>1</v>
      </c>
      <c r="E94" s="286">
        <f t="shared" ref="E94:O94" si="56">D94</f>
        <v>1</v>
      </c>
      <c r="F94" s="324">
        <f t="shared" si="56"/>
        <v>1</v>
      </c>
      <c r="G94" s="324">
        <f t="shared" si="56"/>
        <v>1</v>
      </c>
      <c r="H94" s="324">
        <f t="shared" si="56"/>
        <v>1</v>
      </c>
      <c r="I94" s="324">
        <f t="shared" si="56"/>
        <v>1</v>
      </c>
      <c r="J94" s="324">
        <f t="shared" si="56"/>
        <v>1</v>
      </c>
      <c r="K94" s="324">
        <f t="shared" si="56"/>
        <v>1</v>
      </c>
      <c r="L94" s="324">
        <f t="shared" si="56"/>
        <v>1</v>
      </c>
      <c r="M94" s="324">
        <f t="shared" si="56"/>
        <v>1</v>
      </c>
      <c r="N94" s="324">
        <f t="shared" si="56"/>
        <v>1</v>
      </c>
      <c r="O94" s="324">
        <f t="shared" si="56"/>
        <v>1</v>
      </c>
    </row>
    <row r="95" spans="1:23" x14ac:dyDescent="0.25"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</row>
    <row r="96" spans="1:23" ht="15.75" thickBot="1" x14ac:dyDescent="0.3">
      <c r="A96" s="292" t="s">
        <v>162</v>
      </c>
      <c r="B96" s="288"/>
      <c r="C96" s="288"/>
      <c r="D96" s="288"/>
      <c r="E96" s="288"/>
      <c r="F96" s="288"/>
      <c r="G96" s="288"/>
      <c r="H96" s="288"/>
      <c r="I96" s="288"/>
      <c r="J96" s="283"/>
      <c r="K96" s="215"/>
      <c r="L96" s="215"/>
      <c r="M96" s="215"/>
      <c r="N96" s="215"/>
      <c r="O96" s="215"/>
    </row>
    <row r="97" spans="1:15" ht="16.5" thickBot="1" x14ac:dyDescent="0.3">
      <c r="A97" s="744" t="s">
        <v>15</v>
      </c>
      <c r="B97" s="306" t="str">
        <f t="shared" ref="B97:B111" si="57">B38</f>
        <v>End Use</v>
      </c>
      <c r="C97" s="100">
        <f>C$2</f>
        <v>46023</v>
      </c>
      <c r="D97" s="100">
        <f t="shared" ref="D97:O97" si="58">D$2</f>
        <v>46054</v>
      </c>
      <c r="E97" s="100">
        <f t="shared" si="58"/>
        <v>46082</v>
      </c>
      <c r="F97" s="100">
        <f t="shared" si="58"/>
        <v>46113</v>
      </c>
      <c r="G97" s="100">
        <f t="shared" si="58"/>
        <v>46143</v>
      </c>
      <c r="H97" s="100">
        <f t="shared" si="58"/>
        <v>46174</v>
      </c>
      <c r="I97" s="100">
        <f t="shared" si="58"/>
        <v>46204</v>
      </c>
      <c r="J97" s="100">
        <f t="shared" si="58"/>
        <v>46235</v>
      </c>
      <c r="K97" s="100">
        <f t="shared" si="58"/>
        <v>46266</v>
      </c>
      <c r="L97" s="100">
        <f t="shared" si="58"/>
        <v>46296</v>
      </c>
      <c r="M97" s="100">
        <f t="shared" si="58"/>
        <v>46327</v>
      </c>
      <c r="N97" s="100">
        <f t="shared" si="58"/>
        <v>46357</v>
      </c>
      <c r="O97" s="100">
        <f t="shared" si="58"/>
        <v>46388</v>
      </c>
    </row>
    <row r="98" spans="1:15" ht="15" customHeight="1" x14ac:dyDescent="0.25">
      <c r="A98" s="745"/>
      <c r="B98" s="310" t="str">
        <f t="shared" si="57"/>
        <v>Air Comp</v>
      </c>
      <c r="C98" s="13">
        <f>C57*C75*C$91*C$94</f>
        <v>0</v>
      </c>
      <c r="D98" s="13">
        <f t="shared" ref="D98:O98" si="59">D57*D75*D$91*D$94</f>
        <v>0</v>
      </c>
      <c r="E98" s="13">
        <f t="shared" si="59"/>
        <v>0</v>
      </c>
      <c r="F98" s="13">
        <f t="shared" si="59"/>
        <v>0</v>
      </c>
      <c r="G98" s="13">
        <f t="shared" si="59"/>
        <v>0</v>
      </c>
      <c r="H98" s="13">
        <f t="shared" si="59"/>
        <v>0</v>
      </c>
      <c r="I98" s="13">
        <f t="shared" si="59"/>
        <v>0</v>
      </c>
      <c r="J98" s="13">
        <f t="shared" si="59"/>
        <v>0</v>
      </c>
      <c r="K98" s="13">
        <f t="shared" si="59"/>
        <v>0</v>
      </c>
      <c r="L98" s="13">
        <f t="shared" si="59"/>
        <v>0</v>
      </c>
      <c r="M98" s="13">
        <f t="shared" si="59"/>
        <v>0</v>
      </c>
      <c r="N98" s="13">
        <f t="shared" si="59"/>
        <v>0</v>
      </c>
      <c r="O98" s="13">
        <f t="shared" si="59"/>
        <v>0</v>
      </c>
    </row>
    <row r="99" spans="1:15" ht="15.75" x14ac:dyDescent="0.25">
      <c r="A99" s="745"/>
      <c r="B99" s="8" t="str">
        <f t="shared" si="57"/>
        <v>Building Shell</v>
      </c>
      <c r="C99" s="13">
        <f t="shared" ref="C99:O99" si="60">C58*C76*C$91*C$94</f>
        <v>0</v>
      </c>
      <c r="D99" s="13">
        <f t="shared" si="60"/>
        <v>0</v>
      </c>
      <c r="E99" s="13">
        <f t="shared" si="60"/>
        <v>0</v>
      </c>
      <c r="F99" s="13">
        <f t="shared" si="60"/>
        <v>0</v>
      </c>
      <c r="G99" s="13">
        <f t="shared" si="60"/>
        <v>0</v>
      </c>
      <c r="H99" s="13">
        <f t="shared" si="60"/>
        <v>0</v>
      </c>
      <c r="I99" s="13">
        <f t="shared" si="60"/>
        <v>0</v>
      </c>
      <c r="J99" s="13">
        <f t="shared" si="60"/>
        <v>0</v>
      </c>
      <c r="K99" s="13">
        <f t="shared" si="60"/>
        <v>0</v>
      </c>
      <c r="L99" s="13">
        <f t="shared" si="60"/>
        <v>0</v>
      </c>
      <c r="M99" s="13">
        <f t="shared" si="60"/>
        <v>0</v>
      </c>
      <c r="N99" s="13">
        <f t="shared" si="60"/>
        <v>0</v>
      </c>
      <c r="O99" s="13">
        <f t="shared" si="60"/>
        <v>0</v>
      </c>
    </row>
    <row r="100" spans="1:15" ht="15.75" x14ac:dyDescent="0.25">
      <c r="A100" s="745"/>
      <c r="B100" s="8" t="str">
        <f t="shared" si="57"/>
        <v>Cooking</v>
      </c>
      <c r="C100" s="13">
        <f t="shared" ref="C100:O100" si="61">C59*C77*C$91*C$94</f>
        <v>0</v>
      </c>
      <c r="D100" s="13">
        <f t="shared" si="61"/>
        <v>0</v>
      </c>
      <c r="E100" s="13">
        <f t="shared" si="61"/>
        <v>0</v>
      </c>
      <c r="F100" s="13">
        <f t="shared" si="61"/>
        <v>0</v>
      </c>
      <c r="G100" s="13">
        <f t="shared" si="61"/>
        <v>0</v>
      </c>
      <c r="H100" s="13">
        <f t="shared" si="61"/>
        <v>0</v>
      </c>
      <c r="I100" s="13">
        <f t="shared" si="61"/>
        <v>0</v>
      </c>
      <c r="J100" s="13">
        <f t="shared" si="61"/>
        <v>0</v>
      </c>
      <c r="K100" s="13">
        <f t="shared" si="61"/>
        <v>0</v>
      </c>
      <c r="L100" s="13">
        <f t="shared" si="61"/>
        <v>0</v>
      </c>
      <c r="M100" s="13">
        <f t="shared" si="61"/>
        <v>0</v>
      </c>
      <c r="N100" s="13">
        <f t="shared" si="61"/>
        <v>0</v>
      </c>
      <c r="O100" s="13">
        <f t="shared" si="61"/>
        <v>0</v>
      </c>
    </row>
    <row r="101" spans="1:15" ht="15.75" x14ac:dyDescent="0.25">
      <c r="A101" s="745"/>
      <c r="B101" s="8" t="str">
        <f t="shared" si="57"/>
        <v>Cooling</v>
      </c>
      <c r="C101" s="13">
        <f t="shared" ref="C101:O101" si="62">C60*C78*C$91*C$94</f>
        <v>0</v>
      </c>
      <c r="D101" s="13">
        <f t="shared" si="62"/>
        <v>0</v>
      </c>
      <c r="E101" s="13">
        <f t="shared" si="62"/>
        <v>0</v>
      </c>
      <c r="F101" s="13">
        <f t="shared" si="62"/>
        <v>0</v>
      </c>
      <c r="G101" s="13">
        <f t="shared" si="62"/>
        <v>0</v>
      </c>
      <c r="H101" s="13">
        <f t="shared" si="62"/>
        <v>0</v>
      </c>
      <c r="I101" s="13">
        <f t="shared" si="62"/>
        <v>0</v>
      </c>
      <c r="J101" s="13">
        <f t="shared" si="62"/>
        <v>0</v>
      </c>
      <c r="K101" s="13">
        <f t="shared" si="62"/>
        <v>0</v>
      </c>
      <c r="L101" s="13">
        <f t="shared" si="62"/>
        <v>0</v>
      </c>
      <c r="M101" s="13">
        <f t="shared" si="62"/>
        <v>0</v>
      </c>
      <c r="N101" s="13">
        <f t="shared" si="62"/>
        <v>0</v>
      </c>
      <c r="O101" s="13">
        <f t="shared" si="62"/>
        <v>0</v>
      </c>
    </row>
    <row r="102" spans="1:15" ht="15.75" x14ac:dyDescent="0.25">
      <c r="A102" s="745"/>
      <c r="B102" s="8" t="str">
        <f t="shared" si="57"/>
        <v>Ext Lighting</v>
      </c>
      <c r="C102" s="13">
        <f t="shared" ref="C102:O102" si="63">C61*C79*C$91*C$94</f>
        <v>0</v>
      </c>
      <c r="D102" s="13">
        <f t="shared" si="63"/>
        <v>0</v>
      </c>
      <c r="E102" s="13">
        <f t="shared" si="63"/>
        <v>0</v>
      </c>
      <c r="F102" s="13">
        <f t="shared" si="63"/>
        <v>0</v>
      </c>
      <c r="G102" s="13">
        <f t="shared" si="63"/>
        <v>0</v>
      </c>
      <c r="H102" s="13">
        <f t="shared" si="63"/>
        <v>0</v>
      </c>
      <c r="I102" s="13">
        <f t="shared" si="63"/>
        <v>0</v>
      </c>
      <c r="J102" s="13">
        <f t="shared" si="63"/>
        <v>0</v>
      </c>
      <c r="K102" s="13">
        <f t="shared" si="63"/>
        <v>0</v>
      </c>
      <c r="L102" s="13">
        <f t="shared" si="63"/>
        <v>0</v>
      </c>
      <c r="M102" s="13">
        <f t="shared" si="63"/>
        <v>0</v>
      </c>
      <c r="N102" s="13">
        <f t="shared" si="63"/>
        <v>0</v>
      </c>
      <c r="O102" s="13">
        <f t="shared" si="63"/>
        <v>0</v>
      </c>
    </row>
    <row r="103" spans="1:15" ht="15.75" x14ac:dyDescent="0.25">
      <c r="A103" s="745"/>
      <c r="B103" s="8" t="str">
        <f t="shared" si="57"/>
        <v>Heating</v>
      </c>
      <c r="C103" s="13">
        <f t="shared" ref="C103:O103" si="64">C62*C80*C$91*C$94</f>
        <v>0</v>
      </c>
      <c r="D103" s="13">
        <f t="shared" si="64"/>
        <v>0</v>
      </c>
      <c r="E103" s="13">
        <f t="shared" si="64"/>
        <v>0</v>
      </c>
      <c r="F103" s="13">
        <f t="shared" si="64"/>
        <v>0</v>
      </c>
      <c r="G103" s="13">
        <f t="shared" si="64"/>
        <v>0</v>
      </c>
      <c r="H103" s="13">
        <f t="shared" si="64"/>
        <v>0</v>
      </c>
      <c r="I103" s="13">
        <f t="shared" si="64"/>
        <v>0</v>
      </c>
      <c r="J103" s="13">
        <f t="shared" si="64"/>
        <v>0</v>
      </c>
      <c r="K103" s="13">
        <f t="shared" si="64"/>
        <v>0</v>
      </c>
      <c r="L103" s="13">
        <f t="shared" si="64"/>
        <v>0</v>
      </c>
      <c r="M103" s="13">
        <f t="shared" si="64"/>
        <v>0</v>
      </c>
      <c r="N103" s="13">
        <f t="shared" si="64"/>
        <v>0</v>
      </c>
      <c r="O103" s="13">
        <f t="shared" si="64"/>
        <v>0</v>
      </c>
    </row>
    <row r="104" spans="1:15" ht="15.75" x14ac:dyDescent="0.25">
      <c r="A104" s="745"/>
      <c r="B104" s="8" t="str">
        <f t="shared" si="57"/>
        <v>HVAC</v>
      </c>
      <c r="C104" s="13">
        <f t="shared" ref="C104:O104" si="65">C63*C81*C$91*C$94</f>
        <v>0</v>
      </c>
      <c r="D104" s="13">
        <f t="shared" si="65"/>
        <v>0</v>
      </c>
      <c r="E104" s="13">
        <f t="shared" si="65"/>
        <v>0</v>
      </c>
      <c r="F104" s="13">
        <f t="shared" si="65"/>
        <v>0</v>
      </c>
      <c r="G104" s="13">
        <f t="shared" si="65"/>
        <v>0</v>
      </c>
      <c r="H104" s="13">
        <f t="shared" si="65"/>
        <v>0</v>
      </c>
      <c r="I104" s="13">
        <f t="shared" si="65"/>
        <v>0</v>
      </c>
      <c r="J104" s="13">
        <f t="shared" si="65"/>
        <v>0</v>
      </c>
      <c r="K104" s="13">
        <f t="shared" si="65"/>
        <v>0</v>
      </c>
      <c r="L104" s="13">
        <f t="shared" si="65"/>
        <v>0</v>
      </c>
      <c r="M104" s="13">
        <f t="shared" si="65"/>
        <v>0</v>
      </c>
      <c r="N104" s="13">
        <f t="shared" si="65"/>
        <v>0</v>
      </c>
      <c r="O104" s="13">
        <f t="shared" si="65"/>
        <v>0</v>
      </c>
    </row>
    <row r="105" spans="1:15" ht="15.75" x14ac:dyDescent="0.25">
      <c r="A105" s="745"/>
      <c r="B105" s="8" t="str">
        <f t="shared" si="57"/>
        <v>Lighting</v>
      </c>
      <c r="C105" s="13">
        <f t="shared" ref="C105:O105" si="66">C64*C82*C$91*C$94</f>
        <v>0</v>
      </c>
      <c r="D105" s="13">
        <f t="shared" si="66"/>
        <v>0</v>
      </c>
      <c r="E105" s="13">
        <f t="shared" si="66"/>
        <v>0</v>
      </c>
      <c r="F105" s="13">
        <f t="shared" si="66"/>
        <v>0</v>
      </c>
      <c r="G105" s="13">
        <f t="shared" si="66"/>
        <v>138.48266607766243</v>
      </c>
      <c r="H105" s="13">
        <f t="shared" si="66"/>
        <v>321.69466194376059</v>
      </c>
      <c r="I105" s="13">
        <f t="shared" si="66"/>
        <v>424.66640656126015</v>
      </c>
      <c r="J105" s="13">
        <f t="shared" si="66"/>
        <v>352.51983550408499</v>
      </c>
      <c r="K105" s="13">
        <f t="shared" si="66"/>
        <v>372.16779229234561</v>
      </c>
      <c r="L105" s="13">
        <f t="shared" si="66"/>
        <v>275.81799067843684</v>
      </c>
      <c r="M105" s="13">
        <f t="shared" si="66"/>
        <v>230.25915302388768</v>
      </c>
      <c r="N105" s="13">
        <f t="shared" si="66"/>
        <v>297.73402621968643</v>
      </c>
      <c r="O105" s="13">
        <f t="shared" si="66"/>
        <v>373.34244503332042</v>
      </c>
    </row>
    <row r="106" spans="1:15" ht="15.75" x14ac:dyDescent="0.25">
      <c r="A106" s="745"/>
      <c r="B106" s="8" t="str">
        <f t="shared" si="57"/>
        <v>Miscellaneous</v>
      </c>
      <c r="C106" s="13">
        <f t="shared" ref="C106:O106" si="67">C65*C83*C$91*C$94</f>
        <v>0</v>
      </c>
      <c r="D106" s="13">
        <f t="shared" si="67"/>
        <v>0</v>
      </c>
      <c r="E106" s="13">
        <f t="shared" si="67"/>
        <v>0</v>
      </c>
      <c r="F106" s="13">
        <f t="shared" si="67"/>
        <v>0</v>
      </c>
      <c r="G106" s="13">
        <f t="shared" si="67"/>
        <v>0</v>
      </c>
      <c r="H106" s="13">
        <f t="shared" si="67"/>
        <v>0</v>
      </c>
      <c r="I106" s="13">
        <f t="shared" si="67"/>
        <v>0</v>
      </c>
      <c r="J106" s="13">
        <f t="shared" si="67"/>
        <v>0</v>
      </c>
      <c r="K106" s="13">
        <f t="shared" si="67"/>
        <v>0</v>
      </c>
      <c r="L106" s="13">
        <f t="shared" si="67"/>
        <v>0</v>
      </c>
      <c r="M106" s="13">
        <f t="shared" si="67"/>
        <v>0</v>
      </c>
      <c r="N106" s="13">
        <f t="shared" si="67"/>
        <v>0</v>
      </c>
      <c r="O106" s="13">
        <f t="shared" si="67"/>
        <v>0</v>
      </c>
    </row>
    <row r="107" spans="1:15" ht="15.75" customHeight="1" x14ac:dyDescent="0.25">
      <c r="A107" s="745"/>
      <c r="B107" s="8" t="str">
        <f t="shared" si="57"/>
        <v>Motors</v>
      </c>
      <c r="C107" s="13">
        <f t="shared" ref="C107:O107" si="68">C66*C84*C$91*C$94</f>
        <v>0</v>
      </c>
      <c r="D107" s="13">
        <f t="shared" si="68"/>
        <v>0</v>
      </c>
      <c r="E107" s="13">
        <f t="shared" si="68"/>
        <v>0</v>
      </c>
      <c r="F107" s="13">
        <f t="shared" si="68"/>
        <v>0</v>
      </c>
      <c r="G107" s="13">
        <f t="shared" si="68"/>
        <v>0</v>
      </c>
      <c r="H107" s="13">
        <f t="shared" si="68"/>
        <v>0</v>
      </c>
      <c r="I107" s="13">
        <f t="shared" si="68"/>
        <v>0</v>
      </c>
      <c r="J107" s="13">
        <f t="shared" si="68"/>
        <v>0</v>
      </c>
      <c r="K107" s="13">
        <f t="shared" si="68"/>
        <v>0</v>
      </c>
      <c r="L107" s="13">
        <f t="shared" si="68"/>
        <v>0</v>
      </c>
      <c r="M107" s="13">
        <f t="shared" si="68"/>
        <v>0</v>
      </c>
      <c r="N107" s="13">
        <f t="shared" si="68"/>
        <v>0</v>
      </c>
      <c r="O107" s="13">
        <f t="shared" si="68"/>
        <v>0</v>
      </c>
    </row>
    <row r="108" spans="1:15" ht="15.75" x14ac:dyDescent="0.25">
      <c r="A108" s="745"/>
      <c r="B108" s="8" t="str">
        <f t="shared" si="57"/>
        <v>Process</v>
      </c>
      <c r="C108" s="13">
        <f t="shared" ref="C108:O108" si="69">C67*C85*C$91*C$94</f>
        <v>0</v>
      </c>
      <c r="D108" s="13">
        <f t="shared" si="69"/>
        <v>0</v>
      </c>
      <c r="E108" s="13">
        <f t="shared" si="69"/>
        <v>0</v>
      </c>
      <c r="F108" s="13">
        <f t="shared" si="69"/>
        <v>0</v>
      </c>
      <c r="G108" s="13">
        <f t="shared" si="69"/>
        <v>0</v>
      </c>
      <c r="H108" s="13">
        <f t="shared" si="69"/>
        <v>0</v>
      </c>
      <c r="I108" s="13">
        <f t="shared" si="69"/>
        <v>0</v>
      </c>
      <c r="J108" s="13">
        <f t="shared" si="69"/>
        <v>0</v>
      </c>
      <c r="K108" s="13">
        <f t="shared" si="69"/>
        <v>0</v>
      </c>
      <c r="L108" s="13">
        <f t="shared" si="69"/>
        <v>0</v>
      </c>
      <c r="M108" s="13">
        <f t="shared" si="69"/>
        <v>0</v>
      </c>
      <c r="N108" s="13">
        <f t="shared" si="69"/>
        <v>0</v>
      </c>
      <c r="O108" s="13">
        <f t="shared" si="69"/>
        <v>0</v>
      </c>
    </row>
    <row r="109" spans="1:15" ht="15.75" x14ac:dyDescent="0.25">
      <c r="A109" s="745"/>
      <c r="B109" s="8" t="str">
        <f t="shared" si="57"/>
        <v>Refrigeration</v>
      </c>
      <c r="C109" s="13">
        <f t="shared" ref="C109:O109" si="70">C68*C86*C$91*C$94</f>
        <v>0</v>
      </c>
      <c r="D109" s="13">
        <f t="shared" si="70"/>
        <v>0</v>
      </c>
      <c r="E109" s="13">
        <f t="shared" si="70"/>
        <v>0</v>
      </c>
      <c r="F109" s="13">
        <f t="shared" si="70"/>
        <v>0</v>
      </c>
      <c r="G109" s="13">
        <f t="shared" si="70"/>
        <v>0</v>
      </c>
      <c r="H109" s="13">
        <f t="shared" si="70"/>
        <v>0</v>
      </c>
      <c r="I109" s="13">
        <f t="shared" si="70"/>
        <v>0</v>
      </c>
      <c r="J109" s="13">
        <f t="shared" si="70"/>
        <v>0</v>
      </c>
      <c r="K109" s="13">
        <f t="shared" si="70"/>
        <v>0</v>
      </c>
      <c r="L109" s="13">
        <f t="shared" si="70"/>
        <v>0</v>
      </c>
      <c r="M109" s="13">
        <f t="shared" si="70"/>
        <v>0</v>
      </c>
      <c r="N109" s="13">
        <f t="shared" si="70"/>
        <v>0</v>
      </c>
      <c r="O109" s="13">
        <f t="shared" si="70"/>
        <v>0</v>
      </c>
    </row>
    <row r="110" spans="1:15" ht="15.75" x14ac:dyDescent="0.25">
      <c r="A110" s="745"/>
      <c r="B110" s="8" t="str">
        <f t="shared" si="57"/>
        <v>Water Heating</v>
      </c>
      <c r="C110" s="13">
        <f t="shared" ref="C110:O110" si="71">C69*C87*C$91*C$94</f>
        <v>0</v>
      </c>
      <c r="D110" s="13">
        <f t="shared" si="71"/>
        <v>0</v>
      </c>
      <c r="E110" s="13">
        <f t="shared" si="71"/>
        <v>0</v>
      </c>
      <c r="F110" s="13">
        <f t="shared" si="71"/>
        <v>0</v>
      </c>
      <c r="G110" s="13">
        <f t="shared" si="71"/>
        <v>0</v>
      </c>
      <c r="H110" s="13">
        <f t="shared" si="71"/>
        <v>0</v>
      </c>
      <c r="I110" s="13">
        <f t="shared" si="71"/>
        <v>0</v>
      </c>
      <c r="J110" s="13">
        <f t="shared" si="71"/>
        <v>0</v>
      </c>
      <c r="K110" s="13">
        <f t="shared" si="71"/>
        <v>0</v>
      </c>
      <c r="L110" s="13">
        <f t="shared" si="71"/>
        <v>0</v>
      </c>
      <c r="M110" s="13">
        <f t="shared" si="71"/>
        <v>0</v>
      </c>
      <c r="N110" s="13">
        <f t="shared" si="71"/>
        <v>0</v>
      </c>
      <c r="O110" s="13">
        <f t="shared" si="71"/>
        <v>0</v>
      </c>
    </row>
    <row r="111" spans="1:15" ht="15.75" customHeight="1" x14ac:dyDescent="0.25">
      <c r="A111" s="745"/>
      <c r="B111" s="8" t="str">
        <f t="shared" si="57"/>
        <v xml:space="preserve"> 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ht="15.75" customHeight="1" x14ac:dyDescent="0.25">
      <c r="A112" s="745"/>
      <c r="B112" s="156" t="s">
        <v>24</v>
      </c>
      <c r="C112" s="13">
        <f>SUM(C98:C111)</f>
        <v>0</v>
      </c>
      <c r="D112" s="13">
        <f>SUM(D98:D111)</f>
        <v>0</v>
      </c>
      <c r="E112" s="13">
        <f t="shared" ref="E112:O112" si="72">SUM(E98:E111)</f>
        <v>0</v>
      </c>
      <c r="F112" s="13">
        <f t="shared" si="72"/>
        <v>0</v>
      </c>
      <c r="G112" s="13">
        <f t="shared" si="72"/>
        <v>138.48266607766243</v>
      </c>
      <c r="H112" s="13">
        <f t="shared" si="72"/>
        <v>321.69466194376059</v>
      </c>
      <c r="I112" s="13">
        <f t="shared" si="72"/>
        <v>424.66640656126015</v>
      </c>
      <c r="J112" s="13">
        <f t="shared" si="72"/>
        <v>352.51983550408499</v>
      </c>
      <c r="K112" s="13">
        <f t="shared" si="72"/>
        <v>372.16779229234561</v>
      </c>
      <c r="L112" s="13">
        <f t="shared" si="72"/>
        <v>275.81799067843684</v>
      </c>
      <c r="M112" s="13">
        <f t="shared" si="72"/>
        <v>230.25915302388768</v>
      </c>
      <c r="N112" s="13">
        <f t="shared" si="72"/>
        <v>297.73402621968643</v>
      </c>
      <c r="O112" s="13">
        <f t="shared" si="72"/>
        <v>373.34244503332042</v>
      </c>
    </row>
    <row r="113" spans="1:15" ht="16.5" customHeight="1" thickBot="1" x14ac:dyDescent="0.3">
      <c r="A113" s="746"/>
      <c r="B113" s="92" t="s">
        <v>25</v>
      </c>
      <c r="C113" s="14">
        <f>C112</f>
        <v>0</v>
      </c>
      <c r="D113" s="14">
        <f>C113+D112</f>
        <v>0</v>
      </c>
      <c r="E113" s="14">
        <f t="shared" ref="E113:O113" si="73">D113+E112</f>
        <v>0</v>
      </c>
      <c r="F113" s="14">
        <f t="shared" si="73"/>
        <v>0</v>
      </c>
      <c r="G113" s="14">
        <f t="shared" si="73"/>
        <v>138.48266607766243</v>
      </c>
      <c r="H113" s="14">
        <f t="shared" si="73"/>
        <v>460.17732802142302</v>
      </c>
      <c r="I113" s="14">
        <f t="shared" si="73"/>
        <v>884.84373458268317</v>
      </c>
      <c r="J113" s="14">
        <f t="shared" si="73"/>
        <v>1237.363570086768</v>
      </c>
      <c r="K113" s="14">
        <f t="shared" si="73"/>
        <v>1609.5313623791137</v>
      </c>
      <c r="L113" s="14">
        <f t="shared" si="73"/>
        <v>1885.3493530575506</v>
      </c>
      <c r="M113" s="14">
        <f t="shared" si="73"/>
        <v>2115.6085060814385</v>
      </c>
      <c r="N113" s="14">
        <f t="shared" si="73"/>
        <v>2413.3425323011247</v>
      </c>
      <c r="O113" s="14">
        <f t="shared" si="73"/>
        <v>2786.6849773344452</v>
      </c>
    </row>
    <row r="114" spans="1:15" x14ac:dyDescent="0.25">
      <c r="A114" s="301"/>
      <c r="B114" s="294"/>
      <c r="C114" s="294"/>
      <c r="D114" s="295"/>
      <c r="E114" s="294"/>
      <c r="F114" s="295"/>
      <c r="G114" s="294"/>
      <c r="H114" s="295"/>
      <c r="I114" s="294"/>
      <c r="J114" s="295"/>
      <c r="K114" s="294"/>
      <c r="L114" s="295"/>
      <c r="M114" s="294"/>
      <c r="N114" s="295"/>
      <c r="O114" s="294"/>
    </row>
    <row r="128" spans="1:15" x14ac:dyDescent="0.25">
      <c r="J128" s="3"/>
    </row>
    <row r="129" spans="4:4" x14ac:dyDescent="0.25">
      <c r="D129" s="4"/>
    </row>
  </sheetData>
  <mergeCells count="8">
    <mergeCell ref="B90:B91"/>
    <mergeCell ref="A2:A17"/>
    <mergeCell ref="A20:A35"/>
    <mergeCell ref="A38:A53"/>
    <mergeCell ref="A97:A113"/>
    <mergeCell ref="A90:A91"/>
    <mergeCell ref="A56:A71"/>
    <mergeCell ref="A74:A87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5" tint="0.59999389629810485"/>
  </sheetPr>
  <dimension ref="A1:W223"/>
  <sheetViews>
    <sheetView tabSelected="1" zoomScale="80" zoomScaleNormal="80" workbookViewId="0">
      <pane xSplit="2" topLeftCell="C1" activePane="topRight" state="frozen"/>
      <selection activeCell="A41" sqref="A41"/>
      <selection pane="topRight" activeCell="A41" sqref="A41"/>
    </sheetView>
  </sheetViews>
  <sheetFormatPr defaultRowHeight="15" x14ac:dyDescent="0.25"/>
  <cols>
    <col min="1" max="1" width="9.85546875" customWidth="1"/>
    <col min="2" max="2" width="24.85546875" customWidth="1"/>
    <col min="3" max="3" width="15.85546875" bestFit="1" customWidth="1"/>
    <col min="4" max="15" width="13.85546875" customWidth="1"/>
    <col min="16" max="16" width="10.5703125" bestFit="1" customWidth="1"/>
    <col min="17" max="23" width="12.140625" customWidth="1"/>
    <col min="28" max="28" width="9.140625" customWidth="1"/>
  </cols>
  <sheetData>
    <row r="1" spans="1:17" s="296" customFormat="1" ht="15.75" thickBot="1" x14ac:dyDescent="0.3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/>
      <c r="Q1"/>
    </row>
    <row r="2" spans="1:17" ht="15.75" customHeight="1" thickBot="1" x14ac:dyDescent="0.3">
      <c r="A2" s="735" t="s">
        <v>214</v>
      </c>
      <c r="B2" s="306" t="s">
        <v>10</v>
      </c>
      <c r="C2" s="100">
        <f>'1M - RES'!C2</f>
        <v>46023</v>
      </c>
      <c r="D2" s="100">
        <f>'1M - RES'!D2</f>
        <v>46054</v>
      </c>
      <c r="E2" s="100">
        <f>'1M - RES'!E2</f>
        <v>46082</v>
      </c>
      <c r="F2" s="100">
        <f>'1M - RES'!F2</f>
        <v>46113</v>
      </c>
      <c r="G2" s="100">
        <f>'1M - RES'!G2</f>
        <v>46143</v>
      </c>
      <c r="H2" s="100">
        <f>'1M - RES'!H2</f>
        <v>46174</v>
      </c>
      <c r="I2" s="100">
        <f>'1M - RES'!I2</f>
        <v>46204</v>
      </c>
      <c r="J2" s="100">
        <f>'1M - RES'!J2</f>
        <v>46235</v>
      </c>
      <c r="K2" s="100">
        <f>'1M - RES'!K2</f>
        <v>46266</v>
      </c>
      <c r="L2" s="100">
        <f>'1M - RES'!L2</f>
        <v>46296</v>
      </c>
      <c r="M2" s="100">
        <f>'1M - RES'!M2</f>
        <v>46327</v>
      </c>
      <c r="N2" s="100">
        <f>'1M - RES'!N2</f>
        <v>46357</v>
      </c>
      <c r="O2" s="100">
        <f>'1M - RES'!O2</f>
        <v>46388</v>
      </c>
    </row>
    <row r="3" spans="1:17" ht="15" customHeight="1" x14ac:dyDescent="0.25">
      <c r="A3" s="736"/>
      <c r="B3" s="305" t="s">
        <v>18</v>
      </c>
      <c r="C3" s="464">
        <f>'BIZ kWh ENTRY'!Y86</f>
        <v>0</v>
      </c>
      <c r="D3" s="464">
        <f>'BIZ kWh ENTRY'!Z86</f>
        <v>0</v>
      </c>
      <c r="E3" s="464">
        <f>'BIZ kWh ENTRY'!AA86</f>
        <v>0</v>
      </c>
      <c r="F3" s="464">
        <f>'BIZ kWh ENTRY'!AB86</f>
        <v>0</v>
      </c>
      <c r="G3" s="464">
        <f>'BIZ kWh ENTRY'!AC86</f>
        <v>0</v>
      </c>
      <c r="H3" s="464">
        <f>'BIZ kWh ENTRY'!AD86</f>
        <v>0</v>
      </c>
      <c r="I3" s="464">
        <f>'BIZ kWh ENTRY'!AE86</f>
        <v>0</v>
      </c>
      <c r="J3" s="464">
        <f>'BIZ kWh ENTRY'!AF86</f>
        <v>0</v>
      </c>
      <c r="K3" s="464">
        <f>'BIZ kWh ENTRY'!AG86</f>
        <v>0</v>
      </c>
      <c r="L3" s="464">
        <f>'BIZ kWh ENTRY'!AH86</f>
        <v>0</v>
      </c>
      <c r="M3" s="464">
        <f>'BIZ kWh ENTRY'!AI86</f>
        <v>0</v>
      </c>
      <c r="N3" s="464">
        <f>SUM('BIZ kWh ENTRY'!AJ86:AP86)</f>
        <v>0</v>
      </c>
      <c r="O3" s="106"/>
    </row>
    <row r="4" spans="1:17" x14ac:dyDescent="0.25">
      <c r="A4" s="736"/>
      <c r="B4" s="7" t="s">
        <v>0</v>
      </c>
      <c r="C4" s="464">
        <f>'BIZ kWh ENTRY'!Y87</f>
        <v>0</v>
      </c>
      <c r="D4" s="464">
        <f>'BIZ kWh ENTRY'!Z87</f>
        <v>0</v>
      </c>
      <c r="E4" s="464">
        <f>'BIZ kWh ENTRY'!AA87</f>
        <v>0</v>
      </c>
      <c r="F4" s="464">
        <f>'BIZ kWh ENTRY'!AB87</f>
        <v>0</v>
      </c>
      <c r="G4" s="464">
        <f>'BIZ kWh ENTRY'!AC87</f>
        <v>0</v>
      </c>
      <c r="H4" s="464">
        <f>'BIZ kWh ENTRY'!AD87</f>
        <v>0</v>
      </c>
      <c r="I4" s="464">
        <f>'BIZ kWh ENTRY'!AE87</f>
        <v>0</v>
      </c>
      <c r="J4" s="464">
        <f>'BIZ kWh ENTRY'!AF87</f>
        <v>0</v>
      </c>
      <c r="K4" s="464">
        <f>'BIZ kWh ENTRY'!AG87</f>
        <v>0</v>
      </c>
      <c r="L4" s="464">
        <f>'BIZ kWh ENTRY'!AH87</f>
        <v>0</v>
      </c>
      <c r="M4" s="464">
        <f>'BIZ kWh ENTRY'!AI87</f>
        <v>0</v>
      </c>
      <c r="N4" s="464">
        <f>SUM('BIZ kWh ENTRY'!AJ87:AP87)</f>
        <v>0</v>
      </c>
      <c r="O4" s="106"/>
    </row>
    <row r="5" spans="1:17" x14ac:dyDescent="0.25">
      <c r="A5" s="736"/>
      <c r="B5" s="6" t="s">
        <v>19</v>
      </c>
      <c r="C5" s="464">
        <f>'BIZ kWh ENTRY'!Y88</f>
        <v>0</v>
      </c>
      <c r="D5" s="464">
        <f>'BIZ kWh ENTRY'!Z88</f>
        <v>0</v>
      </c>
      <c r="E5" s="464">
        <f>'BIZ kWh ENTRY'!AA88</f>
        <v>0</v>
      </c>
      <c r="F5" s="464">
        <f>'BIZ kWh ENTRY'!AB88</f>
        <v>0</v>
      </c>
      <c r="G5" s="464">
        <f>'BIZ kWh ENTRY'!AC88</f>
        <v>0</v>
      </c>
      <c r="H5" s="464">
        <f>'BIZ kWh ENTRY'!AD88</f>
        <v>0</v>
      </c>
      <c r="I5" s="464">
        <f>'BIZ kWh ENTRY'!AE88</f>
        <v>0</v>
      </c>
      <c r="J5" s="464">
        <f>'BIZ kWh ENTRY'!AF88</f>
        <v>0</v>
      </c>
      <c r="K5" s="464">
        <f>'BIZ kWh ENTRY'!AG88</f>
        <v>0</v>
      </c>
      <c r="L5" s="464">
        <f>'BIZ kWh ENTRY'!AH88</f>
        <v>0</v>
      </c>
      <c r="M5" s="464">
        <f>'BIZ kWh ENTRY'!AI88</f>
        <v>0</v>
      </c>
      <c r="N5" s="464">
        <f>SUM('BIZ kWh ENTRY'!AJ88:AP88)</f>
        <v>0</v>
      </c>
      <c r="O5" s="106"/>
    </row>
    <row r="6" spans="1:17" x14ac:dyDescent="0.25">
      <c r="A6" s="736"/>
      <c r="B6" s="6" t="s">
        <v>1</v>
      </c>
      <c r="C6" s="464">
        <f>'BIZ kWh ENTRY'!Y89</f>
        <v>0</v>
      </c>
      <c r="D6" s="464">
        <f>'BIZ kWh ENTRY'!Z89</f>
        <v>0</v>
      </c>
      <c r="E6" s="464">
        <f>'BIZ kWh ENTRY'!AA89</f>
        <v>0</v>
      </c>
      <c r="F6" s="464">
        <f>'BIZ kWh ENTRY'!AB89</f>
        <v>0</v>
      </c>
      <c r="G6" s="464">
        <f>'BIZ kWh ENTRY'!AC89</f>
        <v>0</v>
      </c>
      <c r="H6" s="464">
        <f>'BIZ kWh ENTRY'!AD89</f>
        <v>0</v>
      </c>
      <c r="I6" s="464">
        <f>'BIZ kWh ENTRY'!AE89</f>
        <v>0</v>
      </c>
      <c r="J6" s="464">
        <f>'BIZ kWh ENTRY'!AF89</f>
        <v>0</v>
      </c>
      <c r="K6" s="464">
        <f>'BIZ kWh ENTRY'!AG89</f>
        <v>0</v>
      </c>
      <c r="L6" s="464">
        <f>'BIZ kWh ENTRY'!AH89</f>
        <v>0</v>
      </c>
      <c r="M6" s="464">
        <f>'BIZ kWh ENTRY'!AI89</f>
        <v>0</v>
      </c>
      <c r="N6" s="464">
        <f>SUM('BIZ kWh ENTRY'!AJ89:AP89)</f>
        <v>0</v>
      </c>
      <c r="O6" s="106"/>
    </row>
    <row r="7" spans="1:17" x14ac:dyDescent="0.25">
      <c r="A7" s="736"/>
      <c r="B7" s="7" t="s">
        <v>20</v>
      </c>
      <c r="C7" s="464">
        <f>'BIZ kWh ENTRY'!Y90</f>
        <v>0</v>
      </c>
      <c r="D7" s="464">
        <f>'BIZ kWh ENTRY'!Z90</f>
        <v>0</v>
      </c>
      <c r="E7" s="464">
        <f>'BIZ kWh ENTRY'!AA90</f>
        <v>0</v>
      </c>
      <c r="F7" s="464">
        <f>'BIZ kWh ENTRY'!AB90</f>
        <v>0</v>
      </c>
      <c r="G7" s="464">
        <f>'BIZ kWh ENTRY'!AC90</f>
        <v>0</v>
      </c>
      <c r="H7" s="464">
        <f>'BIZ kWh ENTRY'!AD90</f>
        <v>0</v>
      </c>
      <c r="I7" s="464">
        <f>'BIZ kWh ENTRY'!AE90</f>
        <v>0</v>
      </c>
      <c r="J7" s="464">
        <f>'BIZ kWh ENTRY'!AF90</f>
        <v>0</v>
      </c>
      <c r="K7" s="464">
        <f>'BIZ kWh ENTRY'!AG90</f>
        <v>0</v>
      </c>
      <c r="L7" s="464">
        <f>'BIZ kWh ENTRY'!AH90</f>
        <v>0</v>
      </c>
      <c r="M7" s="464">
        <f>'BIZ kWh ENTRY'!AI90</f>
        <v>0</v>
      </c>
      <c r="N7" s="464">
        <f>SUM('BIZ kWh ENTRY'!AJ90:AP90)</f>
        <v>0</v>
      </c>
      <c r="O7" s="106"/>
    </row>
    <row r="8" spans="1:17" x14ac:dyDescent="0.25">
      <c r="A8" s="736"/>
      <c r="B8" s="6" t="s">
        <v>9</v>
      </c>
      <c r="C8" s="464">
        <f>'BIZ kWh ENTRY'!Y91</f>
        <v>0</v>
      </c>
      <c r="D8" s="464">
        <f>'BIZ kWh ENTRY'!Z91</f>
        <v>0</v>
      </c>
      <c r="E8" s="464">
        <f>'BIZ kWh ENTRY'!AA91</f>
        <v>0</v>
      </c>
      <c r="F8" s="464">
        <f>'BIZ kWh ENTRY'!AB91</f>
        <v>0</v>
      </c>
      <c r="G8" s="464">
        <f>'BIZ kWh ENTRY'!AC91</f>
        <v>0</v>
      </c>
      <c r="H8" s="464">
        <f>'BIZ kWh ENTRY'!AD91</f>
        <v>0</v>
      </c>
      <c r="I8" s="464">
        <f>'BIZ kWh ENTRY'!AE91</f>
        <v>0</v>
      </c>
      <c r="J8" s="464">
        <f>'BIZ kWh ENTRY'!AF91</f>
        <v>0</v>
      </c>
      <c r="K8" s="464">
        <f>'BIZ kWh ENTRY'!AG91</f>
        <v>0</v>
      </c>
      <c r="L8" s="464">
        <f>'BIZ kWh ENTRY'!AH91</f>
        <v>0</v>
      </c>
      <c r="M8" s="464">
        <f>'BIZ kWh ENTRY'!AI91</f>
        <v>0</v>
      </c>
      <c r="N8" s="464">
        <f>SUM('BIZ kWh ENTRY'!AJ91:AP91)</f>
        <v>0</v>
      </c>
      <c r="O8" s="106"/>
    </row>
    <row r="9" spans="1:17" x14ac:dyDescent="0.25">
      <c r="A9" s="736"/>
      <c r="B9" s="6" t="s">
        <v>3</v>
      </c>
      <c r="C9" s="464">
        <f>'BIZ kWh ENTRY'!Y92</f>
        <v>0</v>
      </c>
      <c r="D9" s="464">
        <f>'BIZ kWh ENTRY'!Z92</f>
        <v>0</v>
      </c>
      <c r="E9" s="464">
        <f>'BIZ kWh ENTRY'!AA92</f>
        <v>0</v>
      </c>
      <c r="F9" s="464">
        <f>'BIZ kWh ENTRY'!AB92</f>
        <v>0</v>
      </c>
      <c r="G9" s="464">
        <f>'BIZ kWh ENTRY'!AC92</f>
        <v>0</v>
      </c>
      <c r="H9" s="464">
        <f>'BIZ kWh ENTRY'!AD92</f>
        <v>0</v>
      </c>
      <c r="I9" s="464">
        <f>'BIZ kWh ENTRY'!AE92</f>
        <v>0</v>
      </c>
      <c r="J9" s="464">
        <f>'BIZ kWh ENTRY'!AF92</f>
        <v>0</v>
      </c>
      <c r="K9" s="464">
        <f>'BIZ kWh ENTRY'!AG92</f>
        <v>0</v>
      </c>
      <c r="L9" s="464">
        <f>'BIZ kWh ENTRY'!AH92</f>
        <v>0</v>
      </c>
      <c r="M9" s="464">
        <f>'BIZ kWh ENTRY'!AI92</f>
        <v>0</v>
      </c>
      <c r="N9" s="464">
        <f>SUM('BIZ kWh ENTRY'!AJ92:AP92)</f>
        <v>0</v>
      </c>
      <c r="O9" s="106"/>
    </row>
    <row r="10" spans="1:17" x14ac:dyDescent="0.25">
      <c r="A10" s="736"/>
      <c r="B10" s="6" t="s">
        <v>4</v>
      </c>
      <c r="C10" s="464">
        <f>'BIZ kWh ENTRY'!Y93</f>
        <v>0</v>
      </c>
      <c r="D10" s="464">
        <f>'BIZ kWh ENTRY'!Z93</f>
        <v>0</v>
      </c>
      <c r="E10" s="464">
        <f>'BIZ kWh ENTRY'!AA93</f>
        <v>0</v>
      </c>
      <c r="F10" s="464">
        <f>'BIZ kWh ENTRY'!AB93</f>
        <v>0</v>
      </c>
      <c r="G10" s="464">
        <f>'BIZ kWh ENTRY'!AC93</f>
        <v>1372016.738806806</v>
      </c>
      <c r="H10" s="464">
        <f>'BIZ kWh ENTRY'!AD93</f>
        <v>1934141.7167743295</v>
      </c>
      <c r="I10" s="464">
        <f>'BIZ kWh ENTRY'!AE93</f>
        <v>466233.7886375424</v>
      </c>
      <c r="J10" s="464">
        <f>'BIZ kWh ENTRY'!AF93</f>
        <v>145482.10713213429</v>
      </c>
      <c r="K10" s="464">
        <f>'BIZ kWh ENTRY'!AG93</f>
        <v>0</v>
      </c>
      <c r="L10" s="464">
        <f>'BIZ kWh ENTRY'!AH93</f>
        <v>0</v>
      </c>
      <c r="M10" s="464">
        <f>'BIZ kWh ENTRY'!AI93</f>
        <v>0</v>
      </c>
      <c r="N10" s="464">
        <f>SUM('BIZ kWh ENTRY'!AJ93:AP93)</f>
        <v>2100366.5853802748</v>
      </c>
      <c r="O10" s="106"/>
    </row>
    <row r="11" spans="1:17" x14ac:dyDescent="0.25">
      <c r="A11" s="736"/>
      <c r="B11" s="6" t="s">
        <v>5</v>
      </c>
      <c r="C11" s="464">
        <f>'BIZ kWh ENTRY'!Y94</f>
        <v>0</v>
      </c>
      <c r="D11" s="464">
        <f>'BIZ kWh ENTRY'!Z94</f>
        <v>0</v>
      </c>
      <c r="E11" s="464">
        <f>'BIZ kWh ENTRY'!AA94</f>
        <v>0</v>
      </c>
      <c r="F11" s="464">
        <f>'BIZ kWh ENTRY'!AB94</f>
        <v>0</v>
      </c>
      <c r="G11" s="464">
        <f>'BIZ kWh ENTRY'!AC94</f>
        <v>0</v>
      </c>
      <c r="H11" s="464">
        <f>'BIZ kWh ENTRY'!AD94</f>
        <v>0</v>
      </c>
      <c r="I11" s="464">
        <f>'BIZ kWh ENTRY'!AE94</f>
        <v>0</v>
      </c>
      <c r="J11" s="464">
        <f>'BIZ kWh ENTRY'!AF94</f>
        <v>0</v>
      </c>
      <c r="K11" s="464">
        <f>'BIZ kWh ENTRY'!AG94</f>
        <v>0</v>
      </c>
      <c r="L11" s="464">
        <f>'BIZ kWh ENTRY'!AH94</f>
        <v>0</v>
      </c>
      <c r="M11" s="464">
        <f>'BIZ kWh ENTRY'!AI94</f>
        <v>0</v>
      </c>
      <c r="N11" s="464">
        <f>SUM('BIZ kWh ENTRY'!AJ94:AP94)</f>
        <v>0</v>
      </c>
      <c r="O11" s="106"/>
    </row>
    <row r="12" spans="1:17" x14ac:dyDescent="0.25">
      <c r="A12" s="736"/>
      <c r="B12" s="6" t="s">
        <v>21</v>
      </c>
      <c r="C12" s="464">
        <f>'BIZ kWh ENTRY'!Y95</f>
        <v>0</v>
      </c>
      <c r="D12" s="464">
        <f>'BIZ kWh ENTRY'!Z95</f>
        <v>0</v>
      </c>
      <c r="E12" s="464">
        <f>'BIZ kWh ENTRY'!AA95</f>
        <v>0</v>
      </c>
      <c r="F12" s="464">
        <f>'BIZ kWh ENTRY'!AB95</f>
        <v>0</v>
      </c>
      <c r="G12" s="464">
        <f>'BIZ kWh ENTRY'!AC95</f>
        <v>0</v>
      </c>
      <c r="H12" s="464">
        <f>'BIZ kWh ENTRY'!AD95</f>
        <v>0</v>
      </c>
      <c r="I12" s="464">
        <f>'BIZ kWh ENTRY'!AE95</f>
        <v>0</v>
      </c>
      <c r="J12" s="464">
        <f>'BIZ kWh ENTRY'!AF95</f>
        <v>0</v>
      </c>
      <c r="K12" s="464">
        <f>'BIZ kWh ENTRY'!AG95</f>
        <v>0</v>
      </c>
      <c r="L12" s="464">
        <f>'BIZ kWh ENTRY'!AH95</f>
        <v>0</v>
      </c>
      <c r="M12" s="464">
        <f>'BIZ kWh ENTRY'!AI95</f>
        <v>0</v>
      </c>
      <c r="N12" s="464">
        <f>SUM('BIZ kWh ENTRY'!AJ95:AP95)</f>
        <v>0</v>
      </c>
      <c r="O12" s="106"/>
    </row>
    <row r="13" spans="1:17" x14ac:dyDescent="0.25">
      <c r="A13" s="736"/>
      <c r="B13" s="6" t="s">
        <v>22</v>
      </c>
      <c r="C13" s="464">
        <f>'BIZ kWh ENTRY'!Y96</f>
        <v>0</v>
      </c>
      <c r="D13" s="464">
        <f>'BIZ kWh ENTRY'!Z96</f>
        <v>0</v>
      </c>
      <c r="E13" s="464">
        <f>'BIZ kWh ENTRY'!AA96</f>
        <v>0</v>
      </c>
      <c r="F13" s="464">
        <f>'BIZ kWh ENTRY'!AB96</f>
        <v>0</v>
      </c>
      <c r="G13" s="464">
        <f>'BIZ kWh ENTRY'!AC96</f>
        <v>0</v>
      </c>
      <c r="H13" s="464">
        <f>'BIZ kWh ENTRY'!AD96</f>
        <v>0</v>
      </c>
      <c r="I13" s="464">
        <f>'BIZ kWh ENTRY'!AE96</f>
        <v>0</v>
      </c>
      <c r="J13" s="464">
        <f>'BIZ kWh ENTRY'!AF96</f>
        <v>0</v>
      </c>
      <c r="K13" s="464">
        <f>'BIZ kWh ENTRY'!AG96</f>
        <v>0</v>
      </c>
      <c r="L13" s="464">
        <f>'BIZ kWh ENTRY'!AH96</f>
        <v>0</v>
      </c>
      <c r="M13" s="464">
        <f>'BIZ kWh ENTRY'!AI96</f>
        <v>0</v>
      </c>
      <c r="N13" s="464">
        <f>SUM('BIZ kWh ENTRY'!AJ96:AP96)</f>
        <v>0</v>
      </c>
      <c r="O13" s="106"/>
    </row>
    <row r="14" spans="1:17" x14ac:dyDescent="0.25">
      <c r="A14" s="736"/>
      <c r="B14" s="6" t="s">
        <v>7</v>
      </c>
      <c r="C14" s="464">
        <f>'BIZ kWh ENTRY'!Y97</f>
        <v>0</v>
      </c>
      <c r="D14" s="464">
        <f>'BIZ kWh ENTRY'!Z97</f>
        <v>0</v>
      </c>
      <c r="E14" s="464">
        <f>'BIZ kWh ENTRY'!AA97</f>
        <v>0</v>
      </c>
      <c r="F14" s="464">
        <f>'BIZ kWh ENTRY'!AB97</f>
        <v>0</v>
      </c>
      <c r="G14" s="464">
        <f>'BIZ kWh ENTRY'!AC97</f>
        <v>0</v>
      </c>
      <c r="H14" s="464">
        <f>'BIZ kWh ENTRY'!AD97</f>
        <v>0</v>
      </c>
      <c r="I14" s="464">
        <f>'BIZ kWh ENTRY'!AE97</f>
        <v>0</v>
      </c>
      <c r="J14" s="464">
        <f>'BIZ kWh ENTRY'!AF97</f>
        <v>0</v>
      </c>
      <c r="K14" s="464">
        <f>'BIZ kWh ENTRY'!AG97</f>
        <v>0</v>
      </c>
      <c r="L14" s="464">
        <f>'BIZ kWh ENTRY'!AH97</f>
        <v>0</v>
      </c>
      <c r="M14" s="464">
        <f>'BIZ kWh ENTRY'!AI97</f>
        <v>0</v>
      </c>
      <c r="N14" s="464">
        <f>SUM('BIZ kWh ENTRY'!AJ97:AP97)</f>
        <v>0</v>
      </c>
      <c r="O14" s="106"/>
    </row>
    <row r="15" spans="1:17" x14ac:dyDescent="0.25">
      <c r="A15" s="736"/>
      <c r="B15" s="6" t="s">
        <v>8</v>
      </c>
      <c r="C15" s="464">
        <f>'BIZ kWh ENTRY'!Y98</f>
        <v>0</v>
      </c>
      <c r="D15" s="464">
        <f>'BIZ kWh ENTRY'!Z98</f>
        <v>0</v>
      </c>
      <c r="E15" s="464">
        <f>'BIZ kWh ENTRY'!AA98</f>
        <v>0</v>
      </c>
      <c r="F15" s="464">
        <f>'BIZ kWh ENTRY'!AB98</f>
        <v>0</v>
      </c>
      <c r="G15" s="464">
        <f>'BIZ kWh ENTRY'!AC98</f>
        <v>0</v>
      </c>
      <c r="H15" s="464">
        <f>'BIZ kWh ENTRY'!AD98</f>
        <v>0</v>
      </c>
      <c r="I15" s="464">
        <f>'BIZ kWh ENTRY'!AE98</f>
        <v>0</v>
      </c>
      <c r="J15" s="464">
        <f>'BIZ kWh ENTRY'!AF98</f>
        <v>0</v>
      </c>
      <c r="K15" s="464">
        <f>'BIZ kWh ENTRY'!AG98</f>
        <v>0</v>
      </c>
      <c r="L15" s="464">
        <f>'BIZ kWh ENTRY'!AH98</f>
        <v>0</v>
      </c>
      <c r="M15" s="464">
        <f>'BIZ kWh ENTRY'!AI98</f>
        <v>0</v>
      </c>
      <c r="N15" s="464">
        <f>SUM('BIZ kWh ENTRY'!AJ98:AP98)</f>
        <v>0</v>
      </c>
      <c r="O15" s="106"/>
    </row>
    <row r="16" spans="1:17" x14ac:dyDescent="0.25">
      <c r="A16" s="736"/>
      <c r="B16" s="6" t="s">
        <v>11</v>
      </c>
      <c r="C16" s="2"/>
      <c r="D16" s="2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06"/>
    </row>
    <row r="17" spans="1:15" ht="15.75" thickBot="1" x14ac:dyDescent="0.3">
      <c r="A17" s="737"/>
      <c r="B17" s="133" t="str">
        <f>'LI 1M - RES'!B14</f>
        <v>Monthly kWh</v>
      </c>
      <c r="C17" s="154">
        <f>SUM(C3:C16)</f>
        <v>0</v>
      </c>
      <c r="D17" s="154">
        <f t="shared" ref="D17:O17" si="0">SUM(D3:D16)</f>
        <v>0</v>
      </c>
      <c r="E17" s="154">
        <f t="shared" si="0"/>
        <v>0</v>
      </c>
      <c r="F17" s="154">
        <f t="shared" si="0"/>
        <v>0</v>
      </c>
      <c r="G17" s="154">
        <f t="shared" si="0"/>
        <v>1372016.738806806</v>
      </c>
      <c r="H17" s="154">
        <f t="shared" si="0"/>
        <v>1934141.7167743295</v>
      </c>
      <c r="I17" s="154">
        <f t="shared" si="0"/>
        <v>466233.7886375424</v>
      </c>
      <c r="J17" s="154">
        <f t="shared" si="0"/>
        <v>145482.10713213429</v>
      </c>
      <c r="K17" s="154">
        <f t="shared" si="0"/>
        <v>0</v>
      </c>
      <c r="L17" s="154">
        <f t="shared" si="0"/>
        <v>0</v>
      </c>
      <c r="M17" s="154">
        <f t="shared" si="0"/>
        <v>0</v>
      </c>
      <c r="N17" s="154">
        <f t="shared" si="0"/>
        <v>2100366.5853802748</v>
      </c>
      <c r="O17" s="155">
        <f t="shared" si="0"/>
        <v>0</v>
      </c>
    </row>
    <row r="18" spans="1:15" x14ac:dyDescent="0.25">
      <c r="A18" s="293"/>
      <c r="B18" s="294"/>
      <c r="C18" s="294"/>
      <c r="D18" s="294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</row>
    <row r="19" spans="1:15" ht="15.75" thickBot="1" x14ac:dyDescent="0.3"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</row>
    <row r="20" spans="1:15" ht="16.350000000000001" customHeight="1" thickBot="1" x14ac:dyDescent="0.3">
      <c r="A20" s="738" t="s">
        <v>215</v>
      </c>
      <c r="B20" s="306" t="s">
        <v>10</v>
      </c>
      <c r="C20" s="100">
        <f>C$2</f>
        <v>46023</v>
      </c>
      <c r="D20" s="100">
        <f t="shared" ref="D20:O20" si="1">D$2</f>
        <v>46054</v>
      </c>
      <c r="E20" s="100">
        <f t="shared" si="1"/>
        <v>46082</v>
      </c>
      <c r="F20" s="100">
        <f t="shared" si="1"/>
        <v>46113</v>
      </c>
      <c r="G20" s="100">
        <f t="shared" si="1"/>
        <v>46143</v>
      </c>
      <c r="H20" s="100">
        <f t="shared" si="1"/>
        <v>46174</v>
      </c>
      <c r="I20" s="100">
        <f t="shared" si="1"/>
        <v>46204</v>
      </c>
      <c r="J20" s="100">
        <f t="shared" si="1"/>
        <v>46235</v>
      </c>
      <c r="K20" s="100">
        <f t="shared" si="1"/>
        <v>46266</v>
      </c>
      <c r="L20" s="100">
        <f t="shared" si="1"/>
        <v>46296</v>
      </c>
      <c r="M20" s="100">
        <f t="shared" si="1"/>
        <v>46327</v>
      </c>
      <c r="N20" s="100">
        <f t="shared" si="1"/>
        <v>46357</v>
      </c>
      <c r="O20" s="100">
        <f t="shared" si="1"/>
        <v>46388</v>
      </c>
    </row>
    <row r="21" spans="1:15" ht="15" customHeight="1" x14ac:dyDescent="0.25">
      <c r="A21" s="739"/>
      <c r="B21" s="305" t="str">
        <f t="shared" ref="B21:C35" si="2">B3</f>
        <v>Air Comp</v>
      </c>
      <c r="C21" s="2">
        <f>C3</f>
        <v>0</v>
      </c>
      <c r="D21" s="2">
        <f>IF(SUM($C$17:$N$17)=0,0,C21+D3)</f>
        <v>0</v>
      </c>
      <c r="E21" s="2">
        <f t="shared" ref="E21:O21" si="3">IF(SUM($C$17:$N$17)=0,0,D21+E3)</f>
        <v>0</v>
      </c>
      <c r="F21" s="2">
        <f t="shared" si="3"/>
        <v>0</v>
      </c>
      <c r="G21" s="2">
        <f t="shared" si="3"/>
        <v>0</v>
      </c>
      <c r="H21" s="2">
        <f t="shared" si="3"/>
        <v>0</v>
      </c>
      <c r="I21" s="2">
        <f t="shared" si="3"/>
        <v>0</v>
      </c>
      <c r="J21" s="2">
        <f t="shared" si="3"/>
        <v>0</v>
      </c>
      <c r="K21" s="2">
        <f t="shared" si="3"/>
        <v>0</v>
      </c>
      <c r="L21" s="2">
        <f t="shared" si="3"/>
        <v>0</v>
      </c>
      <c r="M21" s="2">
        <f t="shared" si="3"/>
        <v>0</v>
      </c>
      <c r="N21" s="64">
        <f t="shared" si="3"/>
        <v>0</v>
      </c>
      <c r="O21" s="2">
        <f t="shared" si="3"/>
        <v>0</v>
      </c>
    </row>
    <row r="22" spans="1:15" x14ac:dyDescent="0.25">
      <c r="A22" s="739"/>
      <c r="B22" s="7" t="str">
        <f t="shared" si="2"/>
        <v>Building Shell</v>
      </c>
      <c r="C22" s="2">
        <f t="shared" si="2"/>
        <v>0</v>
      </c>
      <c r="D22" s="2">
        <f t="shared" ref="D22:O22" si="4">IF(SUM($C$17:$N$17)=0,0,C22+D4)</f>
        <v>0</v>
      </c>
      <c r="E22" s="2">
        <f t="shared" si="4"/>
        <v>0</v>
      </c>
      <c r="F22" s="2">
        <f t="shared" si="4"/>
        <v>0</v>
      </c>
      <c r="G22" s="2">
        <f t="shared" si="4"/>
        <v>0</v>
      </c>
      <c r="H22" s="2">
        <f t="shared" si="4"/>
        <v>0</v>
      </c>
      <c r="I22" s="2">
        <f t="shared" si="4"/>
        <v>0</v>
      </c>
      <c r="J22" s="2">
        <f t="shared" si="4"/>
        <v>0</v>
      </c>
      <c r="K22" s="2">
        <f t="shared" si="4"/>
        <v>0</v>
      </c>
      <c r="L22" s="2">
        <f t="shared" si="4"/>
        <v>0</v>
      </c>
      <c r="M22" s="2">
        <f t="shared" si="4"/>
        <v>0</v>
      </c>
      <c r="N22" s="64">
        <f t="shared" si="4"/>
        <v>0</v>
      </c>
      <c r="O22" s="2">
        <f t="shared" si="4"/>
        <v>0</v>
      </c>
    </row>
    <row r="23" spans="1:15" x14ac:dyDescent="0.25">
      <c r="A23" s="739"/>
      <c r="B23" s="6" t="str">
        <f t="shared" si="2"/>
        <v>Cooking</v>
      </c>
      <c r="C23" s="2">
        <f t="shared" si="2"/>
        <v>0</v>
      </c>
      <c r="D23" s="2">
        <f t="shared" ref="D23:O23" si="5">IF(SUM($C$17:$N$17)=0,0,C23+D5)</f>
        <v>0</v>
      </c>
      <c r="E23" s="2">
        <f t="shared" si="5"/>
        <v>0</v>
      </c>
      <c r="F23" s="2">
        <f t="shared" si="5"/>
        <v>0</v>
      </c>
      <c r="G23" s="2">
        <f t="shared" si="5"/>
        <v>0</v>
      </c>
      <c r="H23" s="2">
        <f t="shared" si="5"/>
        <v>0</v>
      </c>
      <c r="I23" s="2">
        <f t="shared" si="5"/>
        <v>0</v>
      </c>
      <c r="J23" s="2">
        <f t="shared" si="5"/>
        <v>0</v>
      </c>
      <c r="K23" s="2">
        <f t="shared" si="5"/>
        <v>0</v>
      </c>
      <c r="L23" s="2">
        <f t="shared" si="5"/>
        <v>0</v>
      </c>
      <c r="M23" s="2">
        <f t="shared" si="5"/>
        <v>0</v>
      </c>
      <c r="N23" s="64">
        <f t="shared" si="5"/>
        <v>0</v>
      </c>
      <c r="O23" s="2">
        <f t="shared" si="5"/>
        <v>0</v>
      </c>
    </row>
    <row r="24" spans="1:15" x14ac:dyDescent="0.25">
      <c r="A24" s="739"/>
      <c r="B24" s="6" t="str">
        <f t="shared" si="2"/>
        <v>Cooling</v>
      </c>
      <c r="C24" s="2">
        <f t="shared" si="2"/>
        <v>0</v>
      </c>
      <c r="D24" s="2">
        <f t="shared" ref="D24:O24" si="6">IF(SUM($C$17:$N$17)=0,0,C24+D6)</f>
        <v>0</v>
      </c>
      <c r="E24" s="2">
        <f t="shared" si="6"/>
        <v>0</v>
      </c>
      <c r="F24" s="2">
        <f t="shared" si="6"/>
        <v>0</v>
      </c>
      <c r="G24" s="2">
        <f t="shared" si="6"/>
        <v>0</v>
      </c>
      <c r="H24" s="2">
        <f t="shared" si="6"/>
        <v>0</v>
      </c>
      <c r="I24" s="2">
        <f t="shared" si="6"/>
        <v>0</v>
      </c>
      <c r="J24" s="2">
        <f t="shared" si="6"/>
        <v>0</v>
      </c>
      <c r="K24" s="2">
        <f t="shared" si="6"/>
        <v>0</v>
      </c>
      <c r="L24" s="2">
        <f t="shared" si="6"/>
        <v>0</v>
      </c>
      <c r="M24" s="2">
        <f t="shared" si="6"/>
        <v>0</v>
      </c>
      <c r="N24" s="64">
        <f t="shared" si="6"/>
        <v>0</v>
      </c>
      <c r="O24" s="2">
        <f t="shared" si="6"/>
        <v>0</v>
      </c>
    </row>
    <row r="25" spans="1:15" x14ac:dyDescent="0.25">
      <c r="A25" s="739"/>
      <c r="B25" s="7" t="str">
        <f t="shared" si="2"/>
        <v>Ext Lighting</v>
      </c>
      <c r="C25" s="2">
        <f t="shared" si="2"/>
        <v>0</v>
      </c>
      <c r="D25" s="2">
        <f t="shared" ref="D25:O25" si="7">IF(SUM($C$17:$N$17)=0,0,C25+D7)</f>
        <v>0</v>
      </c>
      <c r="E25" s="2">
        <f t="shared" si="7"/>
        <v>0</v>
      </c>
      <c r="F25" s="2">
        <f t="shared" si="7"/>
        <v>0</v>
      </c>
      <c r="G25" s="2">
        <f t="shared" si="7"/>
        <v>0</v>
      </c>
      <c r="H25" s="2">
        <f t="shared" si="7"/>
        <v>0</v>
      </c>
      <c r="I25" s="2">
        <f t="shared" si="7"/>
        <v>0</v>
      </c>
      <c r="J25" s="2">
        <f t="shared" si="7"/>
        <v>0</v>
      </c>
      <c r="K25" s="2">
        <f t="shared" si="7"/>
        <v>0</v>
      </c>
      <c r="L25" s="2">
        <f t="shared" si="7"/>
        <v>0</v>
      </c>
      <c r="M25" s="2">
        <f t="shared" si="7"/>
        <v>0</v>
      </c>
      <c r="N25" s="64">
        <f t="shared" si="7"/>
        <v>0</v>
      </c>
      <c r="O25" s="2">
        <f t="shared" si="7"/>
        <v>0</v>
      </c>
    </row>
    <row r="26" spans="1:15" x14ac:dyDescent="0.25">
      <c r="A26" s="739"/>
      <c r="B26" s="6" t="str">
        <f t="shared" si="2"/>
        <v>Heating</v>
      </c>
      <c r="C26" s="2">
        <f t="shared" si="2"/>
        <v>0</v>
      </c>
      <c r="D26" s="2">
        <f t="shared" ref="D26:O26" si="8">IF(SUM($C$17:$N$17)=0,0,C26+D8)</f>
        <v>0</v>
      </c>
      <c r="E26" s="2">
        <f t="shared" si="8"/>
        <v>0</v>
      </c>
      <c r="F26" s="2">
        <f t="shared" si="8"/>
        <v>0</v>
      </c>
      <c r="G26" s="2">
        <f t="shared" si="8"/>
        <v>0</v>
      </c>
      <c r="H26" s="2">
        <f t="shared" si="8"/>
        <v>0</v>
      </c>
      <c r="I26" s="2">
        <f t="shared" si="8"/>
        <v>0</v>
      </c>
      <c r="J26" s="2">
        <f t="shared" si="8"/>
        <v>0</v>
      </c>
      <c r="K26" s="2">
        <f t="shared" si="8"/>
        <v>0</v>
      </c>
      <c r="L26" s="2">
        <f t="shared" si="8"/>
        <v>0</v>
      </c>
      <c r="M26" s="2">
        <f t="shared" si="8"/>
        <v>0</v>
      </c>
      <c r="N26" s="64">
        <f t="shared" si="8"/>
        <v>0</v>
      </c>
      <c r="O26" s="2">
        <f t="shared" si="8"/>
        <v>0</v>
      </c>
    </row>
    <row r="27" spans="1:15" x14ac:dyDescent="0.25">
      <c r="A27" s="739"/>
      <c r="B27" s="6" t="str">
        <f t="shared" si="2"/>
        <v>HVAC</v>
      </c>
      <c r="C27" s="2">
        <f t="shared" si="2"/>
        <v>0</v>
      </c>
      <c r="D27" s="2">
        <f t="shared" ref="D27:O27" si="9">IF(SUM($C$17:$N$17)=0,0,C27+D9)</f>
        <v>0</v>
      </c>
      <c r="E27" s="2">
        <f t="shared" si="9"/>
        <v>0</v>
      </c>
      <c r="F27" s="2">
        <f t="shared" si="9"/>
        <v>0</v>
      </c>
      <c r="G27" s="2">
        <f t="shared" si="9"/>
        <v>0</v>
      </c>
      <c r="H27" s="2">
        <f t="shared" si="9"/>
        <v>0</v>
      </c>
      <c r="I27" s="2">
        <f t="shared" si="9"/>
        <v>0</v>
      </c>
      <c r="J27" s="2">
        <f t="shared" si="9"/>
        <v>0</v>
      </c>
      <c r="K27" s="2">
        <f t="shared" si="9"/>
        <v>0</v>
      </c>
      <c r="L27" s="2">
        <f>IF(SUM($C$17:$N$17)=0,0,K27+L9)</f>
        <v>0</v>
      </c>
      <c r="M27" s="2">
        <f t="shared" si="9"/>
        <v>0</v>
      </c>
      <c r="N27" s="64">
        <f t="shared" si="9"/>
        <v>0</v>
      </c>
      <c r="O27" s="2">
        <f t="shared" si="9"/>
        <v>0</v>
      </c>
    </row>
    <row r="28" spans="1:15" x14ac:dyDescent="0.25">
      <c r="A28" s="739"/>
      <c r="B28" s="6" t="str">
        <f t="shared" si="2"/>
        <v>Lighting</v>
      </c>
      <c r="C28" s="2">
        <f t="shared" si="2"/>
        <v>0</v>
      </c>
      <c r="D28" s="2">
        <f t="shared" ref="D28:O28" si="10">IF(SUM($C$17:$N$17)=0,0,C28+D10)</f>
        <v>0</v>
      </c>
      <c r="E28" s="2">
        <f t="shared" si="10"/>
        <v>0</v>
      </c>
      <c r="F28" s="2">
        <f t="shared" si="10"/>
        <v>0</v>
      </c>
      <c r="G28" s="2">
        <f t="shared" si="10"/>
        <v>1372016.738806806</v>
      </c>
      <c r="H28" s="2">
        <f t="shared" si="10"/>
        <v>3306158.4555811356</v>
      </c>
      <c r="I28" s="2">
        <f t="shared" si="10"/>
        <v>3772392.2442186782</v>
      </c>
      <c r="J28" s="2">
        <f t="shared" si="10"/>
        <v>3917874.3513508127</v>
      </c>
      <c r="K28" s="2">
        <f t="shared" si="10"/>
        <v>3917874.3513508127</v>
      </c>
      <c r="L28" s="2">
        <f t="shared" si="10"/>
        <v>3917874.3513508127</v>
      </c>
      <c r="M28" s="2">
        <f t="shared" si="10"/>
        <v>3917874.3513508127</v>
      </c>
      <c r="N28" s="64">
        <f t="shared" si="10"/>
        <v>6018240.936731087</v>
      </c>
      <c r="O28" s="2">
        <f t="shared" si="10"/>
        <v>6018240.936731087</v>
      </c>
    </row>
    <row r="29" spans="1:15" x14ac:dyDescent="0.25">
      <c r="A29" s="739"/>
      <c r="B29" s="6" t="str">
        <f t="shared" si="2"/>
        <v>Miscellaneous</v>
      </c>
      <c r="C29" s="2">
        <f t="shared" si="2"/>
        <v>0</v>
      </c>
      <c r="D29" s="2">
        <f t="shared" ref="D29:O29" si="11">IF(SUM($C$17:$N$17)=0,0,C29+D11)</f>
        <v>0</v>
      </c>
      <c r="E29" s="2">
        <f t="shared" si="11"/>
        <v>0</v>
      </c>
      <c r="F29" s="2">
        <f t="shared" si="11"/>
        <v>0</v>
      </c>
      <c r="G29" s="2">
        <f t="shared" si="11"/>
        <v>0</v>
      </c>
      <c r="H29" s="2">
        <f t="shared" si="11"/>
        <v>0</v>
      </c>
      <c r="I29" s="2">
        <f t="shared" si="11"/>
        <v>0</v>
      </c>
      <c r="J29" s="2">
        <f t="shared" si="11"/>
        <v>0</v>
      </c>
      <c r="K29" s="2">
        <f t="shared" si="11"/>
        <v>0</v>
      </c>
      <c r="L29" s="2">
        <f t="shared" si="11"/>
        <v>0</v>
      </c>
      <c r="M29" s="2">
        <f t="shared" si="11"/>
        <v>0</v>
      </c>
      <c r="N29" s="64">
        <f t="shared" si="11"/>
        <v>0</v>
      </c>
      <c r="O29" s="2">
        <f t="shared" si="11"/>
        <v>0</v>
      </c>
    </row>
    <row r="30" spans="1:15" ht="15" customHeight="1" x14ac:dyDescent="0.25">
      <c r="A30" s="739"/>
      <c r="B30" s="6" t="str">
        <f t="shared" si="2"/>
        <v>Motors</v>
      </c>
      <c r="C30" s="2">
        <f t="shared" si="2"/>
        <v>0</v>
      </c>
      <c r="D30" s="2">
        <f t="shared" ref="D30:O30" si="12">IF(SUM($C$17:$N$17)=0,0,C30+D12)</f>
        <v>0</v>
      </c>
      <c r="E30" s="2">
        <f t="shared" si="12"/>
        <v>0</v>
      </c>
      <c r="F30" s="2">
        <f t="shared" si="12"/>
        <v>0</v>
      </c>
      <c r="G30" s="2">
        <f t="shared" si="12"/>
        <v>0</v>
      </c>
      <c r="H30" s="2">
        <f t="shared" si="12"/>
        <v>0</v>
      </c>
      <c r="I30" s="2">
        <f t="shared" si="12"/>
        <v>0</v>
      </c>
      <c r="J30" s="2">
        <f t="shared" si="12"/>
        <v>0</v>
      </c>
      <c r="K30" s="2">
        <f t="shared" si="12"/>
        <v>0</v>
      </c>
      <c r="L30" s="2">
        <f t="shared" si="12"/>
        <v>0</v>
      </c>
      <c r="M30" s="2">
        <f t="shared" si="12"/>
        <v>0</v>
      </c>
      <c r="N30" s="64">
        <f t="shared" si="12"/>
        <v>0</v>
      </c>
      <c r="O30" s="2">
        <f t="shared" si="12"/>
        <v>0</v>
      </c>
    </row>
    <row r="31" spans="1:15" x14ac:dyDescent="0.25">
      <c r="A31" s="739"/>
      <c r="B31" s="6" t="str">
        <f t="shared" si="2"/>
        <v>Process</v>
      </c>
      <c r="C31" s="2">
        <f t="shared" si="2"/>
        <v>0</v>
      </c>
      <c r="D31" s="2">
        <f t="shared" ref="D31:O31" si="13">IF(SUM($C$17:$N$17)=0,0,C31+D13)</f>
        <v>0</v>
      </c>
      <c r="E31" s="2">
        <f t="shared" si="13"/>
        <v>0</v>
      </c>
      <c r="F31" s="2">
        <f t="shared" si="13"/>
        <v>0</v>
      </c>
      <c r="G31" s="2">
        <f t="shared" si="13"/>
        <v>0</v>
      </c>
      <c r="H31" s="2">
        <f t="shared" si="13"/>
        <v>0</v>
      </c>
      <c r="I31" s="2">
        <f t="shared" si="13"/>
        <v>0</v>
      </c>
      <c r="J31" s="2">
        <f t="shared" si="13"/>
        <v>0</v>
      </c>
      <c r="K31" s="2">
        <f t="shared" si="13"/>
        <v>0</v>
      </c>
      <c r="L31" s="2">
        <f t="shared" si="13"/>
        <v>0</v>
      </c>
      <c r="M31" s="2">
        <f t="shared" si="13"/>
        <v>0</v>
      </c>
      <c r="N31" s="64">
        <f t="shared" si="13"/>
        <v>0</v>
      </c>
      <c r="O31" s="2">
        <f t="shared" si="13"/>
        <v>0</v>
      </c>
    </row>
    <row r="32" spans="1:15" x14ac:dyDescent="0.25">
      <c r="A32" s="739"/>
      <c r="B32" s="6" t="str">
        <f t="shared" si="2"/>
        <v>Refrigeration</v>
      </c>
      <c r="C32" s="2">
        <f t="shared" si="2"/>
        <v>0</v>
      </c>
      <c r="D32" s="2">
        <f t="shared" ref="D32:O32" si="14">IF(SUM($C$17:$N$17)=0,0,C32+D14)</f>
        <v>0</v>
      </c>
      <c r="E32" s="2">
        <f t="shared" si="14"/>
        <v>0</v>
      </c>
      <c r="F32" s="2">
        <f t="shared" si="14"/>
        <v>0</v>
      </c>
      <c r="G32" s="2">
        <f t="shared" si="14"/>
        <v>0</v>
      </c>
      <c r="H32" s="2">
        <f t="shared" si="14"/>
        <v>0</v>
      </c>
      <c r="I32" s="2">
        <f t="shared" si="14"/>
        <v>0</v>
      </c>
      <c r="J32" s="2">
        <f t="shared" si="14"/>
        <v>0</v>
      </c>
      <c r="K32" s="2">
        <f t="shared" si="14"/>
        <v>0</v>
      </c>
      <c r="L32" s="2">
        <f t="shared" si="14"/>
        <v>0</v>
      </c>
      <c r="M32" s="2">
        <f t="shared" si="14"/>
        <v>0</v>
      </c>
      <c r="N32" s="64">
        <f t="shared" si="14"/>
        <v>0</v>
      </c>
      <c r="O32" s="2">
        <f t="shared" si="14"/>
        <v>0</v>
      </c>
    </row>
    <row r="33" spans="1:15" x14ac:dyDescent="0.25">
      <c r="A33" s="739"/>
      <c r="B33" s="6" t="str">
        <f t="shared" si="2"/>
        <v>Water Heating</v>
      </c>
      <c r="C33" s="2">
        <f t="shared" si="2"/>
        <v>0</v>
      </c>
      <c r="D33" s="2">
        <f t="shared" ref="D33:O33" si="15">IF(SUM($C$17:$N$17)=0,0,C33+D15)</f>
        <v>0</v>
      </c>
      <c r="E33" s="2">
        <f t="shared" si="15"/>
        <v>0</v>
      </c>
      <c r="F33" s="2">
        <f t="shared" si="15"/>
        <v>0</v>
      </c>
      <c r="G33" s="2">
        <f t="shared" si="15"/>
        <v>0</v>
      </c>
      <c r="H33" s="2">
        <f t="shared" si="15"/>
        <v>0</v>
      </c>
      <c r="I33" s="2">
        <f t="shared" si="15"/>
        <v>0</v>
      </c>
      <c r="J33" s="2">
        <f t="shared" si="15"/>
        <v>0</v>
      </c>
      <c r="K33" s="2">
        <f t="shared" si="15"/>
        <v>0</v>
      </c>
      <c r="L33" s="2">
        <f t="shared" si="15"/>
        <v>0</v>
      </c>
      <c r="M33" s="2">
        <f t="shared" si="15"/>
        <v>0</v>
      </c>
      <c r="N33" s="64">
        <f t="shared" si="15"/>
        <v>0</v>
      </c>
      <c r="O33" s="2">
        <f t="shared" si="15"/>
        <v>0</v>
      </c>
    </row>
    <row r="34" spans="1:15" ht="15" customHeight="1" x14ac:dyDescent="0.25">
      <c r="A34" s="739"/>
      <c r="B34" s="6" t="str">
        <f t="shared" si="2"/>
        <v xml:space="preserve"> 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64"/>
      <c r="O34" s="2"/>
    </row>
    <row r="35" spans="1:15" ht="15" customHeight="1" thickBot="1" x14ac:dyDescent="0.3">
      <c r="A35" s="740"/>
      <c r="B35" s="133" t="str">
        <f t="shared" si="2"/>
        <v>Monthly kWh</v>
      </c>
      <c r="C35" s="154">
        <f>SUM(C21:C34)</f>
        <v>0</v>
      </c>
      <c r="D35" s="154">
        <f t="shared" ref="D35:O35" si="16">SUM(D21:D34)</f>
        <v>0</v>
      </c>
      <c r="E35" s="154">
        <f t="shared" si="16"/>
        <v>0</v>
      </c>
      <c r="F35" s="154">
        <f t="shared" si="16"/>
        <v>0</v>
      </c>
      <c r="G35" s="154">
        <f t="shared" si="16"/>
        <v>1372016.738806806</v>
      </c>
      <c r="H35" s="154">
        <f t="shared" si="16"/>
        <v>3306158.4555811356</v>
      </c>
      <c r="I35" s="154">
        <f t="shared" si="16"/>
        <v>3772392.2442186782</v>
      </c>
      <c r="J35" s="154">
        <f t="shared" si="16"/>
        <v>3917874.3513508127</v>
      </c>
      <c r="K35" s="154">
        <f t="shared" si="16"/>
        <v>3917874.3513508127</v>
      </c>
      <c r="L35" s="154">
        <f t="shared" si="16"/>
        <v>3917874.3513508127</v>
      </c>
      <c r="M35" s="154">
        <f t="shared" si="16"/>
        <v>3917874.3513508127</v>
      </c>
      <c r="N35" s="154">
        <f t="shared" si="16"/>
        <v>6018240.936731087</v>
      </c>
      <c r="O35" s="154">
        <f t="shared" si="16"/>
        <v>6018240.936731087</v>
      </c>
    </row>
    <row r="36" spans="1:15" x14ac:dyDescent="0.25">
      <c r="A36" s="301"/>
      <c r="B36" s="294"/>
      <c r="C36" s="295"/>
      <c r="D36" s="294"/>
      <c r="E36" s="295"/>
      <c r="F36" s="294"/>
      <c r="G36" s="294"/>
      <c r="H36" s="295"/>
      <c r="I36" s="294"/>
      <c r="J36" s="294"/>
      <c r="K36" s="295"/>
      <c r="L36" s="294"/>
      <c r="M36" s="294"/>
      <c r="N36" s="282" t="s">
        <v>178</v>
      </c>
      <c r="O36" s="204">
        <f>SUM(C3:N16)</f>
        <v>6018240.936731087</v>
      </c>
    </row>
    <row r="37" spans="1:15" ht="15.75" thickBot="1" x14ac:dyDescent="0.3"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</row>
    <row r="38" spans="1:15" ht="16.350000000000001" customHeight="1" thickBot="1" x14ac:dyDescent="0.3">
      <c r="A38" s="741" t="s">
        <v>14</v>
      </c>
      <c r="B38" s="306" t="s">
        <v>10</v>
      </c>
      <c r="C38" s="100">
        <f>C$2</f>
        <v>46023</v>
      </c>
      <c r="D38" s="100">
        <f t="shared" ref="D38:O38" si="17">D$2</f>
        <v>46054</v>
      </c>
      <c r="E38" s="100">
        <f t="shared" si="17"/>
        <v>46082</v>
      </c>
      <c r="F38" s="100">
        <f t="shared" si="17"/>
        <v>46113</v>
      </c>
      <c r="G38" s="100">
        <f t="shared" si="17"/>
        <v>46143</v>
      </c>
      <c r="H38" s="100">
        <f t="shared" si="17"/>
        <v>46174</v>
      </c>
      <c r="I38" s="100">
        <f t="shared" si="17"/>
        <v>46204</v>
      </c>
      <c r="J38" s="100">
        <f t="shared" si="17"/>
        <v>46235</v>
      </c>
      <c r="K38" s="100">
        <f t="shared" si="17"/>
        <v>46266</v>
      </c>
      <c r="L38" s="100">
        <f t="shared" si="17"/>
        <v>46296</v>
      </c>
      <c r="M38" s="100">
        <f t="shared" si="17"/>
        <v>46327</v>
      </c>
      <c r="N38" s="100">
        <f t="shared" si="17"/>
        <v>46357</v>
      </c>
      <c r="O38" s="100">
        <f t="shared" si="17"/>
        <v>46388</v>
      </c>
    </row>
    <row r="39" spans="1:15" ht="15" customHeight="1" x14ac:dyDescent="0.25">
      <c r="A39" s="742"/>
      <c r="B39" s="305" t="str">
        <f t="shared" ref="B39:B53" si="18">B21</f>
        <v>Air Comp</v>
      </c>
      <c r="C39" s="2">
        <v>0</v>
      </c>
      <c r="D39" s="2">
        <v>0</v>
      </c>
      <c r="E39" s="2">
        <v>0</v>
      </c>
      <c r="F39" s="2">
        <v>0</v>
      </c>
      <c r="G39" s="2">
        <f>F39</f>
        <v>0</v>
      </c>
      <c r="H39" s="2">
        <f t="shared" ref="H39:O39" si="19">G39</f>
        <v>0</v>
      </c>
      <c r="I39" s="2">
        <f t="shared" si="19"/>
        <v>0</v>
      </c>
      <c r="J39" s="2">
        <f t="shared" si="19"/>
        <v>0</v>
      </c>
      <c r="K39" s="2">
        <f t="shared" si="19"/>
        <v>0</v>
      </c>
      <c r="L39" s="2">
        <f t="shared" si="19"/>
        <v>0</v>
      </c>
      <c r="M39" s="2">
        <f t="shared" si="19"/>
        <v>0</v>
      </c>
      <c r="N39" s="2">
        <f t="shared" si="19"/>
        <v>0</v>
      </c>
      <c r="O39" s="2">
        <f t="shared" si="19"/>
        <v>0</v>
      </c>
    </row>
    <row r="40" spans="1:15" x14ac:dyDescent="0.25">
      <c r="A40" s="742"/>
      <c r="B40" s="7" t="str">
        <f t="shared" si="18"/>
        <v>Building Shell</v>
      </c>
      <c r="C40" s="2">
        <v>0</v>
      </c>
      <c r="D40" s="2">
        <v>0</v>
      </c>
      <c r="E40" s="2">
        <v>0</v>
      </c>
      <c r="F40" s="2">
        <v>0</v>
      </c>
      <c r="G40" s="2">
        <f t="shared" ref="G40:O40" si="20">F40</f>
        <v>0</v>
      </c>
      <c r="H40" s="2">
        <f t="shared" si="20"/>
        <v>0</v>
      </c>
      <c r="I40" s="2">
        <f t="shared" si="20"/>
        <v>0</v>
      </c>
      <c r="J40" s="2">
        <f t="shared" si="20"/>
        <v>0</v>
      </c>
      <c r="K40" s="2">
        <f t="shared" si="20"/>
        <v>0</v>
      </c>
      <c r="L40" s="2">
        <f t="shared" si="20"/>
        <v>0</v>
      </c>
      <c r="M40" s="2">
        <f t="shared" si="20"/>
        <v>0</v>
      </c>
      <c r="N40" s="2">
        <f t="shared" si="20"/>
        <v>0</v>
      </c>
      <c r="O40" s="2">
        <f t="shared" si="20"/>
        <v>0</v>
      </c>
    </row>
    <row r="41" spans="1:15" x14ac:dyDescent="0.25">
      <c r="A41" s="742"/>
      <c r="B41" s="6" t="str">
        <f t="shared" si="18"/>
        <v>Cooking</v>
      </c>
      <c r="C41" s="2">
        <v>0</v>
      </c>
      <c r="D41" s="2">
        <v>0</v>
      </c>
      <c r="E41" s="2">
        <v>0</v>
      </c>
      <c r="F41" s="2">
        <v>0</v>
      </c>
      <c r="G41" s="2">
        <f t="shared" ref="G41:O41" si="21">F41</f>
        <v>0</v>
      </c>
      <c r="H41" s="2">
        <f t="shared" si="21"/>
        <v>0</v>
      </c>
      <c r="I41" s="2">
        <f t="shared" si="21"/>
        <v>0</v>
      </c>
      <c r="J41" s="2">
        <f t="shared" si="21"/>
        <v>0</v>
      </c>
      <c r="K41" s="2">
        <f t="shared" si="21"/>
        <v>0</v>
      </c>
      <c r="L41" s="2">
        <f t="shared" si="21"/>
        <v>0</v>
      </c>
      <c r="M41" s="2">
        <f t="shared" si="21"/>
        <v>0</v>
      </c>
      <c r="N41" s="2">
        <f t="shared" si="21"/>
        <v>0</v>
      </c>
      <c r="O41" s="2">
        <f t="shared" si="21"/>
        <v>0</v>
      </c>
    </row>
    <row r="42" spans="1:15" x14ac:dyDescent="0.25">
      <c r="A42" s="742"/>
      <c r="B42" s="6" t="str">
        <f t="shared" si="18"/>
        <v>Cooling</v>
      </c>
      <c r="C42" s="2">
        <v>0</v>
      </c>
      <c r="D42" s="2">
        <v>0</v>
      </c>
      <c r="E42" s="2">
        <v>0</v>
      </c>
      <c r="F42" s="2">
        <v>0</v>
      </c>
      <c r="G42" s="2">
        <f t="shared" ref="G42:O42" si="22">F42</f>
        <v>0</v>
      </c>
      <c r="H42" s="2">
        <f t="shared" si="22"/>
        <v>0</v>
      </c>
      <c r="I42" s="2">
        <f t="shared" si="22"/>
        <v>0</v>
      </c>
      <c r="J42" s="2">
        <f t="shared" si="22"/>
        <v>0</v>
      </c>
      <c r="K42" s="2">
        <f t="shared" si="22"/>
        <v>0</v>
      </c>
      <c r="L42" s="2">
        <f t="shared" si="22"/>
        <v>0</v>
      </c>
      <c r="M42" s="2">
        <f t="shared" si="22"/>
        <v>0</v>
      </c>
      <c r="N42" s="2">
        <f t="shared" si="22"/>
        <v>0</v>
      </c>
      <c r="O42" s="2">
        <f t="shared" si="22"/>
        <v>0</v>
      </c>
    </row>
    <row r="43" spans="1:15" x14ac:dyDescent="0.25">
      <c r="A43" s="742"/>
      <c r="B43" s="7" t="str">
        <f t="shared" si="18"/>
        <v>Ext Lighting</v>
      </c>
      <c r="C43" s="2">
        <v>0</v>
      </c>
      <c r="D43" s="2">
        <v>0</v>
      </c>
      <c r="E43" s="2">
        <v>0</v>
      </c>
      <c r="F43" s="2">
        <v>0</v>
      </c>
      <c r="G43" s="2">
        <f t="shared" ref="G43:O43" si="23">F43</f>
        <v>0</v>
      </c>
      <c r="H43" s="2">
        <f t="shared" si="23"/>
        <v>0</v>
      </c>
      <c r="I43" s="2">
        <f t="shared" si="23"/>
        <v>0</v>
      </c>
      <c r="J43" s="2">
        <f t="shared" si="23"/>
        <v>0</v>
      </c>
      <c r="K43" s="2">
        <f t="shared" si="23"/>
        <v>0</v>
      </c>
      <c r="L43" s="2">
        <f t="shared" si="23"/>
        <v>0</v>
      </c>
      <c r="M43" s="2">
        <f t="shared" si="23"/>
        <v>0</v>
      </c>
      <c r="N43" s="2">
        <f t="shared" si="23"/>
        <v>0</v>
      </c>
      <c r="O43" s="2">
        <f t="shared" si="23"/>
        <v>0</v>
      </c>
    </row>
    <row r="44" spans="1:15" x14ac:dyDescent="0.25">
      <c r="A44" s="742"/>
      <c r="B44" s="6" t="str">
        <f t="shared" si="18"/>
        <v>Heating</v>
      </c>
      <c r="C44" s="2">
        <v>0</v>
      </c>
      <c r="D44" s="2">
        <v>0</v>
      </c>
      <c r="E44" s="2">
        <v>0</v>
      </c>
      <c r="F44" s="2">
        <v>0</v>
      </c>
      <c r="G44" s="2">
        <f t="shared" ref="G44:O44" si="24">F44</f>
        <v>0</v>
      </c>
      <c r="H44" s="2">
        <f t="shared" si="24"/>
        <v>0</v>
      </c>
      <c r="I44" s="2">
        <f t="shared" si="24"/>
        <v>0</v>
      </c>
      <c r="J44" s="2">
        <f t="shared" si="24"/>
        <v>0</v>
      </c>
      <c r="K44" s="2">
        <f t="shared" si="24"/>
        <v>0</v>
      </c>
      <c r="L44" s="2">
        <f t="shared" si="24"/>
        <v>0</v>
      </c>
      <c r="M44" s="2">
        <f t="shared" si="24"/>
        <v>0</v>
      </c>
      <c r="N44" s="2">
        <f t="shared" si="24"/>
        <v>0</v>
      </c>
      <c r="O44" s="2">
        <f t="shared" si="24"/>
        <v>0</v>
      </c>
    </row>
    <row r="45" spans="1:15" x14ac:dyDescent="0.25">
      <c r="A45" s="742"/>
      <c r="B45" s="6" t="str">
        <f t="shared" si="18"/>
        <v>HVAC</v>
      </c>
      <c r="C45" s="2">
        <v>0</v>
      </c>
      <c r="D45" s="2">
        <v>0</v>
      </c>
      <c r="E45" s="2">
        <v>0</v>
      </c>
      <c r="F45" s="2">
        <v>0</v>
      </c>
      <c r="G45" s="2">
        <f t="shared" ref="G45:O45" si="25">F45</f>
        <v>0</v>
      </c>
      <c r="H45" s="2">
        <f t="shared" si="25"/>
        <v>0</v>
      </c>
      <c r="I45" s="2">
        <f t="shared" si="25"/>
        <v>0</v>
      </c>
      <c r="J45" s="2">
        <f t="shared" si="25"/>
        <v>0</v>
      </c>
      <c r="K45" s="2">
        <f t="shared" si="25"/>
        <v>0</v>
      </c>
      <c r="L45" s="2">
        <f t="shared" si="25"/>
        <v>0</v>
      </c>
      <c r="M45" s="2">
        <f t="shared" si="25"/>
        <v>0</v>
      </c>
      <c r="N45" s="2">
        <f t="shared" si="25"/>
        <v>0</v>
      </c>
      <c r="O45" s="2">
        <f t="shared" si="25"/>
        <v>0</v>
      </c>
    </row>
    <row r="46" spans="1:15" x14ac:dyDescent="0.25">
      <c r="A46" s="742"/>
      <c r="B46" s="6" t="str">
        <f t="shared" si="18"/>
        <v>Lighting</v>
      </c>
      <c r="C46" s="2">
        <v>0</v>
      </c>
      <c r="D46" s="2">
        <v>0</v>
      </c>
      <c r="E46" s="2">
        <v>0</v>
      </c>
      <c r="F46" s="2">
        <v>0</v>
      </c>
      <c r="G46" s="2">
        <f t="shared" ref="G46:O46" si="26">F46</f>
        <v>0</v>
      </c>
      <c r="H46" s="2">
        <f t="shared" si="26"/>
        <v>0</v>
      </c>
      <c r="I46" s="2">
        <f t="shared" si="26"/>
        <v>0</v>
      </c>
      <c r="J46" s="2">
        <f t="shared" si="26"/>
        <v>0</v>
      </c>
      <c r="K46" s="2">
        <f t="shared" si="26"/>
        <v>0</v>
      </c>
      <c r="L46" s="2">
        <f t="shared" si="26"/>
        <v>0</v>
      </c>
      <c r="M46" s="2">
        <f t="shared" si="26"/>
        <v>0</v>
      </c>
      <c r="N46" s="2">
        <f t="shared" si="26"/>
        <v>0</v>
      </c>
      <c r="O46" s="2">
        <f t="shared" si="26"/>
        <v>0</v>
      </c>
    </row>
    <row r="47" spans="1:15" x14ac:dyDescent="0.25">
      <c r="A47" s="742"/>
      <c r="B47" s="6" t="str">
        <f t="shared" si="18"/>
        <v>Miscellaneous</v>
      </c>
      <c r="C47" s="2">
        <v>0</v>
      </c>
      <c r="D47" s="2">
        <v>0</v>
      </c>
      <c r="E47" s="2">
        <v>0</v>
      </c>
      <c r="F47" s="2">
        <v>0</v>
      </c>
      <c r="G47" s="2">
        <f t="shared" ref="G47:O47" si="27">F47</f>
        <v>0</v>
      </c>
      <c r="H47" s="2">
        <f t="shared" si="27"/>
        <v>0</v>
      </c>
      <c r="I47" s="2">
        <f t="shared" si="27"/>
        <v>0</v>
      </c>
      <c r="J47" s="2">
        <f t="shared" si="27"/>
        <v>0</v>
      </c>
      <c r="K47" s="2">
        <f t="shared" si="27"/>
        <v>0</v>
      </c>
      <c r="L47" s="2">
        <f t="shared" si="27"/>
        <v>0</v>
      </c>
      <c r="M47" s="2">
        <f t="shared" si="27"/>
        <v>0</v>
      </c>
      <c r="N47" s="2">
        <f t="shared" si="27"/>
        <v>0</v>
      </c>
      <c r="O47" s="2">
        <f t="shared" si="27"/>
        <v>0</v>
      </c>
    </row>
    <row r="48" spans="1:15" ht="15" customHeight="1" x14ac:dyDescent="0.25">
      <c r="A48" s="742"/>
      <c r="B48" s="6" t="str">
        <f t="shared" si="18"/>
        <v>Motors</v>
      </c>
      <c r="C48" s="2">
        <v>0</v>
      </c>
      <c r="D48" s="2">
        <v>0</v>
      </c>
      <c r="E48" s="2">
        <v>0</v>
      </c>
      <c r="F48" s="2">
        <v>0</v>
      </c>
      <c r="G48" s="2">
        <f t="shared" ref="G48:O48" si="28">F48</f>
        <v>0</v>
      </c>
      <c r="H48" s="2">
        <f t="shared" si="28"/>
        <v>0</v>
      </c>
      <c r="I48" s="2">
        <f t="shared" si="28"/>
        <v>0</v>
      </c>
      <c r="J48" s="2">
        <f t="shared" si="28"/>
        <v>0</v>
      </c>
      <c r="K48" s="2">
        <f t="shared" si="28"/>
        <v>0</v>
      </c>
      <c r="L48" s="2">
        <f t="shared" si="28"/>
        <v>0</v>
      </c>
      <c r="M48" s="2">
        <f t="shared" si="28"/>
        <v>0</v>
      </c>
      <c r="N48" s="2">
        <f t="shared" si="28"/>
        <v>0</v>
      </c>
      <c r="O48" s="2">
        <f t="shared" si="28"/>
        <v>0</v>
      </c>
    </row>
    <row r="49" spans="1:16" x14ac:dyDescent="0.25">
      <c r="A49" s="742"/>
      <c r="B49" s="6" t="str">
        <f t="shared" si="18"/>
        <v>Process</v>
      </c>
      <c r="C49" s="2">
        <v>0</v>
      </c>
      <c r="D49" s="2">
        <v>0</v>
      </c>
      <c r="E49" s="2">
        <v>0</v>
      </c>
      <c r="F49" s="2">
        <v>0</v>
      </c>
      <c r="G49" s="2">
        <f t="shared" ref="G49:O49" si="29">F49</f>
        <v>0</v>
      </c>
      <c r="H49" s="2">
        <f t="shared" si="29"/>
        <v>0</v>
      </c>
      <c r="I49" s="2">
        <f t="shared" si="29"/>
        <v>0</v>
      </c>
      <c r="J49" s="2">
        <f t="shared" si="29"/>
        <v>0</v>
      </c>
      <c r="K49" s="2">
        <f t="shared" si="29"/>
        <v>0</v>
      </c>
      <c r="L49" s="2">
        <f t="shared" si="29"/>
        <v>0</v>
      </c>
      <c r="M49" s="2">
        <f t="shared" si="29"/>
        <v>0</v>
      </c>
      <c r="N49" s="2">
        <f t="shared" si="29"/>
        <v>0</v>
      </c>
      <c r="O49" s="2">
        <f t="shared" si="29"/>
        <v>0</v>
      </c>
    </row>
    <row r="50" spans="1:16" x14ac:dyDescent="0.25">
      <c r="A50" s="742"/>
      <c r="B50" s="6" t="str">
        <f t="shared" si="18"/>
        <v>Refrigeration</v>
      </c>
      <c r="C50" s="2">
        <v>0</v>
      </c>
      <c r="D50" s="2">
        <v>0</v>
      </c>
      <c r="E50" s="2">
        <v>0</v>
      </c>
      <c r="F50" s="2">
        <v>0</v>
      </c>
      <c r="G50" s="2">
        <f t="shared" ref="G50:O50" si="30">F50</f>
        <v>0</v>
      </c>
      <c r="H50" s="2">
        <f t="shared" si="30"/>
        <v>0</v>
      </c>
      <c r="I50" s="2">
        <f t="shared" si="30"/>
        <v>0</v>
      </c>
      <c r="J50" s="2">
        <f t="shared" si="30"/>
        <v>0</v>
      </c>
      <c r="K50" s="2">
        <f t="shared" si="30"/>
        <v>0</v>
      </c>
      <c r="L50" s="2">
        <f t="shared" si="30"/>
        <v>0</v>
      </c>
      <c r="M50" s="2">
        <f t="shared" si="30"/>
        <v>0</v>
      </c>
      <c r="N50" s="2">
        <f t="shared" si="30"/>
        <v>0</v>
      </c>
      <c r="O50" s="2">
        <f t="shared" si="30"/>
        <v>0</v>
      </c>
    </row>
    <row r="51" spans="1:16" x14ac:dyDescent="0.25">
      <c r="A51" s="742"/>
      <c r="B51" s="6" t="str">
        <f t="shared" si="18"/>
        <v>Water Heating</v>
      </c>
      <c r="C51" s="2">
        <v>0</v>
      </c>
      <c r="D51" s="2">
        <v>0</v>
      </c>
      <c r="E51" s="2">
        <v>0</v>
      </c>
      <c r="F51" s="2">
        <v>0</v>
      </c>
      <c r="G51" s="2">
        <f t="shared" ref="G51:O51" si="31">F51</f>
        <v>0</v>
      </c>
      <c r="H51" s="2">
        <f t="shared" si="31"/>
        <v>0</v>
      </c>
      <c r="I51" s="2">
        <f t="shared" si="31"/>
        <v>0</v>
      </c>
      <c r="J51" s="2">
        <f t="shared" si="31"/>
        <v>0</v>
      </c>
      <c r="K51" s="2">
        <f t="shared" si="31"/>
        <v>0</v>
      </c>
      <c r="L51" s="2">
        <f t="shared" si="31"/>
        <v>0</v>
      </c>
      <c r="M51" s="2">
        <f t="shared" si="31"/>
        <v>0</v>
      </c>
      <c r="N51" s="2">
        <f t="shared" si="31"/>
        <v>0</v>
      </c>
      <c r="O51" s="2">
        <f t="shared" si="31"/>
        <v>0</v>
      </c>
    </row>
    <row r="52" spans="1:16" ht="15" customHeight="1" x14ac:dyDescent="0.25">
      <c r="A52" s="742"/>
      <c r="B52" s="6" t="str">
        <f t="shared" si="18"/>
        <v xml:space="preserve"> 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6" ht="15" customHeight="1" thickBot="1" x14ac:dyDescent="0.3">
      <c r="A53" s="743"/>
      <c r="B53" s="133" t="str">
        <f t="shared" si="18"/>
        <v>Monthly kWh</v>
      </c>
      <c r="C53" s="154">
        <f>SUM(C39:C52)</f>
        <v>0</v>
      </c>
      <c r="D53" s="154">
        <f t="shared" ref="D53:O53" si="32">SUM(D39:D52)</f>
        <v>0</v>
      </c>
      <c r="E53" s="154">
        <f t="shared" si="32"/>
        <v>0</v>
      </c>
      <c r="F53" s="154">
        <f t="shared" si="32"/>
        <v>0</v>
      </c>
      <c r="G53" s="154">
        <f t="shared" si="32"/>
        <v>0</v>
      </c>
      <c r="H53" s="154">
        <f t="shared" si="32"/>
        <v>0</v>
      </c>
      <c r="I53" s="154">
        <f t="shared" si="32"/>
        <v>0</v>
      </c>
      <c r="J53" s="154">
        <f t="shared" si="32"/>
        <v>0</v>
      </c>
      <c r="K53" s="154">
        <f t="shared" si="32"/>
        <v>0</v>
      </c>
      <c r="L53" s="154">
        <f t="shared" si="32"/>
        <v>0</v>
      </c>
      <c r="M53" s="154">
        <f t="shared" si="32"/>
        <v>0</v>
      </c>
      <c r="N53" s="154">
        <f t="shared" si="32"/>
        <v>0</v>
      </c>
      <c r="O53" s="154">
        <f t="shared" si="32"/>
        <v>0</v>
      </c>
    </row>
    <row r="54" spans="1:16" x14ac:dyDescent="0.25">
      <c r="A54" s="301"/>
      <c r="B54" s="294"/>
      <c r="C54" s="295"/>
      <c r="D54" s="294"/>
      <c r="E54" s="295"/>
      <c r="F54" s="294"/>
      <c r="G54" s="294"/>
      <c r="H54" s="295"/>
      <c r="I54" s="294"/>
      <c r="J54" s="294"/>
      <c r="K54" s="295"/>
      <c r="L54" s="294"/>
      <c r="M54" s="294"/>
      <c r="N54" s="295"/>
      <c r="O54" s="294"/>
    </row>
    <row r="55" spans="1:16" ht="15.75" thickBot="1" x14ac:dyDescent="0.3">
      <c r="A55" s="291" t="s">
        <v>216</v>
      </c>
      <c r="B55" s="289"/>
      <c r="C55" s="289"/>
      <c r="D55" s="289"/>
      <c r="E55" s="289"/>
      <c r="F55" s="289"/>
      <c r="G55" s="289"/>
      <c r="H55" s="301"/>
      <c r="I55" s="301"/>
      <c r="J55" s="301"/>
      <c r="K55" s="301"/>
      <c r="L55" s="301"/>
      <c r="M55" s="301"/>
      <c r="N55" s="301"/>
      <c r="O55" s="301"/>
      <c r="P55" s="134"/>
    </row>
    <row r="56" spans="1:16" ht="16.350000000000001" customHeight="1" thickBot="1" x14ac:dyDescent="0.3">
      <c r="A56" s="750" t="s">
        <v>217</v>
      </c>
      <c r="B56" s="306" t="s">
        <v>10</v>
      </c>
      <c r="C56" s="100">
        <f>C$2</f>
        <v>46023</v>
      </c>
      <c r="D56" s="100">
        <f t="shared" ref="D56:O56" si="33">D$2</f>
        <v>46054</v>
      </c>
      <c r="E56" s="100">
        <f t="shared" si="33"/>
        <v>46082</v>
      </c>
      <c r="F56" s="100">
        <f t="shared" si="33"/>
        <v>46113</v>
      </c>
      <c r="G56" s="100">
        <f t="shared" si="33"/>
        <v>46143</v>
      </c>
      <c r="H56" s="100">
        <f t="shared" si="33"/>
        <v>46174</v>
      </c>
      <c r="I56" s="100">
        <f t="shared" si="33"/>
        <v>46204</v>
      </c>
      <c r="J56" s="100">
        <f t="shared" si="33"/>
        <v>46235</v>
      </c>
      <c r="K56" s="100">
        <f t="shared" si="33"/>
        <v>46266</v>
      </c>
      <c r="L56" s="100">
        <f t="shared" si="33"/>
        <v>46296</v>
      </c>
      <c r="M56" s="100">
        <f t="shared" si="33"/>
        <v>46327</v>
      </c>
      <c r="N56" s="100">
        <f t="shared" si="33"/>
        <v>46357</v>
      </c>
      <c r="O56" s="100">
        <f t="shared" si="33"/>
        <v>46388</v>
      </c>
    </row>
    <row r="57" spans="1:16" ht="15" customHeight="1" x14ac:dyDescent="0.25">
      <c r="A57" s="751"/>
      <c r="B57" s="305" t="str">
        <f t="shared" ref="B57:B71" si="34">B39</f>
        <v>Air Comp</v>
      </c>
      <c r="C57" s="2">
        <f>(C3*0.5)-C39</f>
        <v>0</v>
      </c>
      <c r="D57" s="2">
        <f>(D3*0.5)+C21-D39</f>
        <v>0</v>
      </c>
      <c r="E57" s="2">
        <f t="shared" ref="E57:O57" si="35">(E3*0.5)+D21-E39</f>
        <v>0</v>
      </c>
      <c r="F57" s="2">
        <f t="shared" si="35"/>
        <v>0</v>
      </c>
      <c r="G57" s="2">
        <f t="shared" si="35"/>
        <v>0</v>
      </c>
      <c r="H57" s="2">
        <f t="shared" si="35"/>
        <v>0</v>
      </c>
      <c r="I57" s="2">
        <f t="shared" si="35"/>
        <v>0</v>
      </c>
      <c r="J57" s="2">
        <f t="shared" si="35"/>
        <v>0</v>
      </c>
      <c r="K57" s="2">
        <f t="shared" si="35"/>
        <v>0</v>
      </c>
      <c r="L57" s="2">
        <f t="shared" si="35"/>
        <v>0</v>
      </c>
      <c r="M57" s="2">
        <f t="shared" si="35"/>
        <v>0</v>
      </c>
      <c r="N57" s="2">
        <f t="shared" si="35"/>
        <v>0</v>
      </c>
      <c r="O57" s="2">
        <f t="shared" si="35"/>
        <v>0</v>
      </c>
    </row>
    <row r="58" spans="1:16" x14ac:dyDescent="0.25">
      <c r="A58" s="751"/>
      <c r="B58" s="7" t="str">
        <f t="shared" si="34"/>
        <v>Building Shell</v>
      </c>
      <c r="C58" s="2">
        <f t="shared" ref="C58:C69" si="36">(C4*0.5)-C40</f>
        <v>0</v>
      </c>
      <c r="D58" s="2">
        <f t="shared" ref="D58:O58" si="37">(D4*0.5)+C22-D40</f>
        <v>0</v>
      </c>
      <c r="E58" s="2">
        <f t="shared" si="37"/>
        <v>0</v>
      </c>
      <c r="F58" s="2">
        <f t="shared" si="37"/>
        <v>0</v>
      </c>
      <c r="G58" s="2">
        <f t="shared" si="37"/>
        <v>0</v>
      </c>
      <c r="H58" s="2">
        <f t="shared" si="37"/>
        <v>0</v>
      </c>
      <c r="I58" s="2">
        <f t="shared" si="37"/>
        <v>0</v>
      </c>
      <c r="J58" s="2">
        <f t="shared" si="37"/>
        <v>0</v>
      </c>
      <c r="K58" s="2">
        <f t="shared" si="37"/>
        <v>0</v>
      </c>
      <c r="L58" s="2">
        <f t="shared" si="37"/>
        <v>0</v>
      </c>
      <c r="M58" s="2">
        <f t="shared" si="37"/>
        <v>0</v>
      </c>
      <c r="N58" s="2">
        <f t="shared" si="37"/>
        <v>0</v>
      </c>
      <c r="O58" s="2">
        <f t="shared" si="37"/>
        <v>0</v>
      </c>
    </row>
    <row r="59" spans="1:16" x14ac:dyDescent="0.25">
      <c r="A59" s="751"/>
      <c r="B59" s="6" t="str">
        <f t="shared" si="34"/>
        <v>Cooking</v>
      </c>
      <c r="C59" s="2">
        <f t="shared" si="36"/>
        <v>0</v>
      </c>
      <c r="D59" s="2">
        <f t="shared" ref="D59:O59" si="38">(D5*0.5)+C23-D41</f>
        <v>0</v>
      </c>
      <c r="E59" s="2">
        <f t="shared" si="38"/>
        <v>0</v>
      </c>
      <c r="F59" s="2">
        <f t="shared" si="38"/>
        <v>0</v>
      </c>
      <c r="G59" s="2">
        <f t="shared" si="38"/>
        <v>0</v>
      </c>
      <c r="H59" s="2">
        <f t="shared" si="38"/>
        <v>0</v>
      </c>
      <c r="I59" s="2">
        <f t="shared" si="38"/>
        <v>0</v>
      </c>
      <c r="J59" s="2">
        <f t="shared" si="38"/>
        <v>0</v>
      </c>
      <c r="K59" s="2">
        <f t="shared" si="38"/>
        <v>0</v>
      </c>
      <c r="L59" s="2">
        <f t="shared" si="38"/>
        <v>0</v>
      </c>
      <c r="M59" s="2">
        <f t="shared" si="38"/>
        <v>0</v>
      </c>
      <c r="N59" s="2">
        <f t="shared" si="38"/>
        <v>0</v>
      </c>
      <c r="O59" s="2">
        <f t="shared" si="38"/>
        <v>0</v>
      </c>
    </row>
    <row r="60" spans="1:16" x14ac:dyDescent="0.25">
      <c r="A60" s="751"/>
      <c r="B60" s="6" t="str">
        <f t="shared" si="34"/>
        <v>Cooling</v>
      </c>
      <c r="C60" s="2">
        <f t="shared" si="36"/>
        <v>0</v>
      </c>
      <c r="D60" s="2">
        <f t="shared" ref="D60:O60" si="39">(D6*0.5)+C24-D42</f>
        <v>0</v>
      </c>
      <c r="E60" s="2">
        <f t="shared" si="39"/>
        <v>0</v>
      </c>
      <c r="F60" s="2">
        <f t="shared" si="39"/>
        <v>0</v>
      </c>
      <c r="G60" s="2">
        <f t="shared" si="39"/>
        <v>0</v>
      </c>
      <c r="H60" s="2">
        <f t="shared" si="39"/>
        <v>0</v>
      </c>
      <c r="I60" s="2">
        <f t="shared" si="39"/>
        <v>0</v>
      </c>
      <c r="J60" s="2">
        <f t="shared" si="39"/>
        <v>0</v>
      </c>
      <c r="K60" s="2">
        <f t="shared" si="39"/>
        <v>0</v>
      </c>
      <c r="L60" s="2">
        <f t="shared" si="39"/>
        <v>0</v>
      </c>
      <c r="M60" s="2">
        <f t="shared" si="39"/>
        <v>0</v>
      </c>
      <c r="N60" s="2">
        <f t="shared" si="39"/>
        <v>0</v>
      </c>
      <c r="O60" s="2">
        <f t="shared" si="39"/>
        <v>0</v>
      </c>
    </row>
    <row r="61" spans="1:16" x14ac:dyDescent="0.25">
      <c r="A61" s="751"/>
      <c r="B61" s="7" t="str">
        <f t="shared" si="34"/>
        <v>Ext Lighting</v>
      </c>
      <c r="C61" s="2">
        <f t="shared" si="36"/>
        <v>0</v>
      </c>
      <c r="D61" s="2">
        <f t="shared" ref="D61:O61" si="40">(D7*0.5)+C25-D43</f>
        <v>0</v>
      </c>
      <c r="E61" s="2">
        <f t="shared" si="40"/>
        <v>0</v>
      </c>
      <c r="F61" s="2">
        <f t="shared" si="40"/>
        <v>0</v>
      </c>
      <c r="G61" s="2">
        <f t="shared" si="40"/>
        <v>0</v>
      </c>
      <c r="H61" s="2">
        <f t="shared" si="40"/>
        <v>0</v>
      </c>
      <c r="I61" s="2">
        <f t="shared" si="40"/>
        <v>0</v>
      </c>
      <c r="J61" s="2">
        <f t="shared" si="40"/>
        <v>0</v>
      </c>
      <c r="K61" s="2">
        <f t="shared" si="40"/>
        <v>0</v>
      </c>
      <c r="L61" s="2">
        <f t="shared" si="40"/>
        <v>0</v>
      </c>
      <c r="M61" s="2">
        <f t="shared" si="40"/>
        <v>0</v>
      </c>
      <c r="N61" s="2">
        <f t="shared" si="40"/>
        <v>0</v>
      </c>
      <c r="O61" s="2">
        <f t="shared" si="40"/>
        <v>0</v>
      </c>
    </row>
    <row r="62" spans="1:16" x14ac:dyDescent="0.25">
      <c r="A62" s="751"/>
      <c r="B62" s="6" t="str">
        <f t="shared" si="34"/>
        <v>Heating</v>
      </c>
      <c r="C62" s="2">
        <f t="shared" si="36"/>
        <v>0</v>
      </c>
      <c r="D62" s="2">
        <f t="shared" ref="D62:O62" si="41">(D8*0.5)+C26-D44</f>
        <v>0</v>
      </c>
      <c r="E62" s="2">
        <f t="shared" si="41"/>
        <v>0</v>
      </c>
      <c r="F62" s="2">
        <f t="shared" si="41"/>
        <v>0</v>
      </c>
      <c r="G62" s="2">
        <f t="shared" si="41"/>
        <v>0</v>
      </c>
      <c r="H62" s="2">
        <f t="shared" si="41"/>
        <v>0</v>
      </c>
      <c r="I62" s="2">
        <f t="shared" si="41"/>
        <v>0</v>
      </c>
      <c r="J62" s="2">
        <f t="shared" si="41"/>
        <v>0</v>
      </c>
      <c r="K62" s="2">
        <f t="shared" si="41"/>
        <v>0</v>
      </c>
      <c r="L62" s="2">
        <f t="shared" si="41"/>
        <v>0</v>
      </c>
      <c r="M62" s="2">
        <f t="shared" si="41"/>
        <v>0</v>
      </c>
      <c r="N62" s="2">
        <f t="shared" si="41"/>
        <v>0</v>
      </c>
      <c r="O62" s="2">
        <f t="shared" si="41"/>
        <v>0</v>
      </c>
    </row>
    <row r="63" spans="1:16" x14ac:dyDescent="0.25">
      <c r="A63" s="751"/>
      <c r="B63" s="6" t="str">
        <f t="shared" si="34"/>
        <v>HVAC</v>
      </c>
      <c r="C63" s="2">
        <f t="shared" si="36"/>
        <v>0</v>
      </c>
      <c r="D63" s="2">
        <f t="shared" ref="D63:O63" si="42">(D9*0.5)+C27-D45</f>
        <v>0</v>
      </c>
      <c r="E63" s="2">
        <f t="shared" si="42"/>
        <v>0</v>
      </c>
      <c r="F63" s="2">
        <f t="shared" si="42"/>
        <v>0</v>
      </c>
      <c r="G63" s="2">
        <f t="shared" si="42"/>
        <v>0</v>
      </c>
      <c r="H63" s="2">
        <f t="shared" si="42"/>
        <v>0</v>
      </c>
      <c r="I63" s="2">
        <f t="shared" si="42"/>
        <v>0</v>
      </c>
      <c r="J63" s="2">
        <f t="shared" si="42"/>
        <v>0</v>
      </c>
      <c r="K63" s="2">
        <f t="shared" si="42"/>
        <v>0</v>
      </c>
      <c r="L63" s="2">
        <f t="shared" si="42"/>
        <v>0</v>
      </c>
      <c r="M63" s="2">
        <f t="shared" si="42"/>
        <v>0</v>
      </c>
      <c r="N63" s="2">
        <f t="shared" si="42"/>
        <v>0</v>
      </c>
      <c r="O63" s="2">
        <f t="shared" si="42"/>
        <v>0</v>
      </c>
    </row>
    <row r="64" spans="1:16" x14ac:dyDescent="0.25">
      <c r="A64" s="751"/>
      <c r="B64" s="6" t="str">
        <f t="shared" si="34"/>
        <v>Lighting</v>
      </c>
      <c r="C64" s="2">
        <f t="shared" si="36"/>
        <v>0</v>
      </c>
      <c r="D64" s="2">
        <f t="shared" ref="D64:O64" si="43">(D10*0.5)+C28-D46</f>
        <v>0</v>
      </c>
      <c r="E64" s="2">
        <f t="shared" si="43"/>
        <v>0</v>
      </c>
      <c r="F64" s="2">
        <f t="shared" si="43"/>
        <v>0</v>
      </c>
      <c r="G64" s="2">
        <f t="shared" si="43"/>
        <v>686008.36940340302</v>
      </c>
      <c r="H64" s="2">
        <f t="shared" si="43"/>
        <v>2339087.5971939708</v>
      </c>
      <c r="I64" s="2">
        <f t="shared" si="43"/>
        <v>3539275.3498999067</v>
      </c>
      <c r="J64" s="2">
        <f t="shared" si="43"/>
        <v>3845133.2977847452</v>
      </c>
      <c r="K64" s="2">
        <f t="shared" si="43"/>
        <v>3917874.3513508127</v>
      </c>
      <c r="L64" s="2">
        <f t="shared" si="43"/>
        <v>3917874.3513508127</v>
      </c>
      <c r="M64" s="2">
        <f t="shared" si="43"/>
        <v>3917874.3513508127</v>
      </c>
      <c r="N64" s="2">
        <f t="shared" si="43"/>
        <v>4968057.6440409496</v>
      </c>
      <c r="O64" s="2">
        <f t="shared" si="43"/>
        <v>6018240.936731087</v>
      </c>
    </row>
    <row r="65" spans="1:23" x14ac:dyDescent="0.25">
      <c r="A65" s="751"/>
      <c r="B65" s="6" t="str">
        <f t="shared" si="34"/>
        <v>Miscellaneous</v>
      </c>
      <c r="C65" s="2">
        <f t="shared" si="36"/>
        <v>0</v>
      </c>
      <c r="D65" s="2">
        <f t="shared" ref="D65:O65" si="44">(D11*0.5)+C29-D47</f>
        <v>0</v>
      </c>
      <c r="E65" s="2">
        <f t="shared" si="44"/>
        <v>0</v>
      </c>
      <c r="F65" s="2">
        <f t="shared" si="44"/>
        <v>0</v>
      </c>
      <c r="G65" s="2">
        <f t="shared" si="44"/>
        <v>0</v>
      </c>
      <c r="H65" s="2">
        <f t="shared" si="44"/>
        <v>0</v>
      </c>
      <c r="I65" s="2">
        <f t="shared" si="44"/>
        <v>0</v>
      </c>
      <c r="J65" s="2">
        <f t="shared" si="44"/>
        <v>0</v>
      </c>
      <c r="K65" s="2">
        <f t="shared" si="44"/>
        <v>0</v>
      </c>
      <c r="L65" s="2">
        <f t="shared" si="44"/>
        <v>0</v>
      </c>
      <c r="M65" s="2">
        <f t="shared" si="44"/>
        <v>0</v>
      </c>
      <c r="N65" s="2">
        <f t="shared" si="44"/>
        <v>0</v>
      </c>
      <c r="O65" s="2">
        <f t="shared" si="44"/>
        <v>0</v>
      </c>
    </row>
    <row r="66" spans="1:23" ht="15" customHeight="1" x14ac:dyDescent="0.25">
      <c r="A66" s="751"/>
      <c r="B66" s="6" t="str">
        <f t="shared" si="34"/>
        <v>Motors</v>
      </c>
      <c r="C66" s="2">
        <f t="shared" si="36"/>
        <v>0</v>
      </c>
      <c r="D66" s="2">
        <f t="shared" ref="D66:O66" si="45">(D12*0.5)+C30-D48</f>
        <v>0</v>
      </c>
      <c r="E66" s="2">
        <f t="shared" si="45"/>
        <v>0</v>
      </c>
      <c r="F66" s="2">
        <f t="shared" si="45"/>
        <v>0</v>
      </c>
      <c r="G66" s="2">
        <f t="shared" si="45"/>
        <v>0</v>
      </c>
      <c r="H66" s="2">
        <f t="shared" si="45"/>
        <v>0</v>
      </c>
      <c r="I66" s="2">
        <f t="shared" si="45"/>
        <v>0</v>
      </c>
      <c r="J66" s="2">
        <f t="shared" si="45"/>
        <v>0</v>
      </c>
      <c r="K66" s="2">
        <f t="shared" si="45"/>
        <v>0</v>
      </c>
      <c r="L66" s="2">
        <f t="shared" si="45"/>
        <v>0</v>
      </c>
      <c r="M66" s="2">
        <f t="shared" si="45"/>
        <v>0</v>
      </c>
      <c r="N66" s="2">
        <f t="shared" si="45"/>
        <v>0</v>
      </c>
      <c r="O66" s="2">
        <f t="shared" si="45"/>
        <v>0</v>
      </c>
    </row>
    <row r="67" spans="1:23" x14ac:dyDescent="0.25">
      <c r="A67" s="751"/>
      <c r="B67" s="6" t="str">
        <f t="shared" si="34"/>
        <v>Process</v>
      </c>
      <c r="C67" s="2">
        <f t="shared" si="36"/>
        <v>0</v>
      </c>
      <c r="D67" s="2">
        <f t="shared" ref="D67:O67" si="46">(D13*0.5)+C31-D49</f>
        <v>0</v>
      </c>
      <c r="E67" s="2">
        <f t="shared" si="46"/>
        <v>0</v>
      </c>
      <c r="F67" s="2">
        <f t="shared" si="46"/>
        <v>0</v>
      </c>
      <c r="G67" s="2">
        <f t="shared" si="46"/>
        <v>0</v>
      </c>
      <c r="H67" s="2">
        <f t="shared" si="46"/>
        <v>0</v>
      </c>
      <c r="I67" s="2">
        <f t="shared" si="46"/>
        <v>0</v>
      </c>
      <c r="J67" s="2">
        <f t="shared" si="46"/>
        <v>0</v>
      </c>
      <c r="K67" s="2">
        <f t="shared" si="46"/>
        <v>0</v>
      </c>
      <c r="L67" s="2">
        <f t="shared" si="46"/>
        <v>0</v>
      </c>
      <c r="M67" s="2">
        <f t="shared" si="46"/>
        <v>0</v>
      </c>
      <c r="N67" s="2">
        <f t="shared" si="46"/>
        <v>0</v>
      </c>
      <c r="O67" s="2">
        <f t="shared" si="46"/>
        <v>0</v>
      </c>
    </row>
    <row r="68" spans="1:23" x14ac:dyDescent="0.25">
      <c r="A68" s="751"/>
      <c r="B68" s="6" t="str">
        <f t="shared" si="34"/>
        <v>Refrigeration</v>
      </c>
      <c r="C68" s="2">
        <f t="shared" si="36"/>
        <v>0</v>
      </c>
      <c r="D68" s="2">
        <f t="shared" ref="D68:O68" si="47">(D14*0.5)+C32-D50</f>
        <v>0</v>
      </c>
      <c r="E68" s="2">
        <f t="shared" si="47"/>
        <v>0</v>
      </c>
      <c r="F68" s="2">
        <f t="shared" si="47"/>
        <v>0</v>
      </c>
      <c r="G68" s="2">
        <f t="shared" si="47"/>
        <v>0</v>
      </c>
      <c r="H68" s="2">
        <f t="shared" si="47"/>
        <v>0</v>
      </c>
      <c r="I68" s="2">
        <f t="shared" si="47"/>
        <v>0</v>
      </c>
      <c r="J68" s="2">
        <f t="shared" si="47"/>
        <v>0</v>
      </c>
      <c r="K68" s="2">
        <f t="shared" si="47"/>
        <v>0</v>
      </c>
      <c r="L68" s="2">
        <f t="shared" si="47"/>
        <v>0</v>
      </c>
      <c r="M68" s="2">
        <f t="shared" si="47"/>
        <v>0</v>
      </c>
      <c r="N68" s="2">
        <f t="shared" si="47"/>
        <v>0</v>
      </c>
      <c r="O68" s="2">
        <f t="shared" si="47"/>
        <v>0</v>
      </c>
    </row>
    <row r="69" spans="1:23" x14ac:dyDescent="0.25">
      <c r="A69" s="751"/>
      <c r="B69" s="6" t="str">
        <f t="shared" si="34"/>
        <v>Water Heating</v>
      </c>
      <c r="C69" s="2">
        <f t="shared" si="36"/>
        <v>0</v>
      </c>
      <c r="D69" s="2">
        <f t="shared" ref="D69:O69" si="48">(D15*0.5)+C33-D51</f>
        <v>0</v>
      </c>
      <c r="E69" s="2">
        <f t="shared" si="48"/>
        <v>0</v>
      </c>
      <c r="F69" s="2">
        <f t="shared" si="48"/>
        <v>0</v>
      </c>
      <c r="G69" s="2">
        <f t="shared" si="48"/>
        <v>0</v>
      </c>
      <c r="H69" s="2">
        <f t="shared" si="48"/>
        <v>0</v>
      </c>
      <c r="I69" s="2">
        <f t="shared" si="48"/>
        <v>0</v>
      </c>
      <c r="J69" s="2">
        <f t="shared" si="48"/>
        <v>0</v>
      </c>
      <c r="K69" s="2">
        <f t="shared" si="48"/>
        <v>0</v>
      </c>
      <c r="L69" s="2">
        <f t="shared" si="48"/>
        <v>0</v>
      </c>
      <c r="M69" s="2">
        <f t="shared" si="48"/>
        <v>0</v>
      </c>
      <c r="N69" s="2">
        <f t="shared" si="48"/>
        <v>0</v>
      </c>
      <c r="O69" s="2">
        <f t="shared" si="48"/>
        <v>0</v>
      </c>
    </row>
    <row r="70" spans="1:23" ht="15" customHeight="1" x14ac:dyDescent="0.25">
      <c r="A70" s="751"/>
      <c r="B70" s="6" t="str">
        <f t="shared" si="34"/>
        <v xml:space="preserve"> 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23" ht="15" customHeight="1" thickBot="1" x14ac:dyDescent="0.3">
      <c r="A71" s="752"/>
      <c r="B71" s="133" t="str">
        <f t="shared" si="34"/>
        <v>Monthly kWh</v>
      </c>
      <c r="C71" s="154">
        <f>SUM(C57:C70)</f>
        <v>0</v>
      </c>
      <c r="D71" s="154">
        <f t="shared" ref="D71:O71" si="49">SUM(D57:D70)</f>
        <v>0</v>
      </c>
      <c r="E71" s="154">
        <f t="shared" si="49"/>
        <v>0</v>
      </c>
      <c r="F71" s="154">
        <f t="shared" si="49"/>
        <v>0</v>
      </c>
      <c r="G71" s="154">
        <f t="shared" si="49"/>
        <v>686008.36940340302</v>
      </c>
      <c r="H71" s="154">
        <f t="shared" si="49"/>
        <v>2339087.5971939708</v>
      </c>
      <c r="I71" s="154">
        <f t="shared" si="49"/>
        <v>3539275.3498999067</v>
      </c>
      <c r="J71" s="154">
        <f t="shared" si="49"/>
        <v>3845133.2977847452</v>
      </c>
      <c r="K71" s="154">
        <f t="shared" si="49"/>
        <v>3917874.3513508127</v>
      </c>
      <c r="L71" s="154">
        <f t="shared" si="49"/>
        <v>3917874.3513508127</v>
      </c>
      <c r="M71" s="154">
        <f t="shared" si="49"/>
        <v>3917874.3513508127</v>
      </c>
      <c r="N71" s="154">
        <f t="shared" si="49"/>
        <v>4968057.6440409496</v>
      </c>
      <c r="O71" s="154">
        <f t="shared" si="49"/>
        <v>6018240.936731087</v>
      </c>
    </row>
    <row r="72" spans="1:23" x14ac:dyDescent="0.25">
      <c r="A72" s="301"/>
      <c r="B72" s="294"/>
      <c r="C72" s="295"/>
      <c r="D72" s="294"/>
      <c r="E72" s="295"/>
      <c r="F72" s="294"/>
      <c r="G72" s="294"/>
      <c r="H72" s="295"/>
      <c r="I72" s="294"/>
      <c r="J72" s="294"/>
      <c r="K72" s="295"/>
      <c r="L72" s="294"/>
      <c r="M72" s="294"/>
      <c r="N72" s="295"/>
      <c r="O72" s="294"/>
    </row>
    <row r="73" spans="1:23" ht="15.75" thickBot="1" x14ac:dyDescent="0.3">
      <c r="B73" s="304"/>
      <c r="C73" s="301"/>
      <c r="D73" s="301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134"/>
    </row>
    <row r="74" spans="1:23" ht="16.5" thickBot="1" x14ac:dyDescent="0.3">
      <c r="A74" s="747" t="s">
        <v>12</v>
      </c>
      <c r="B74" s="306" t="s">
        <v>12</v>
      </c>
      <c r="C74" s="100">
        <f>C$2</f>
        <v>46023</v>
      </c>
      <c r="D74" s="100">
        <f t="shared" ref="D74:O74" si="50">D$2</f>
        <v>46054</v>
      </c>
      <c r="E74" s="100">
        <f t="shared" si="50"/>
        <v>46082</v>
      </c>
      <c r="F74" s="100">
        <f t="shared" si="50"/>
        <v>46113</v>
      </c>
      <c r="G74" s="100">
        <f t="shared" si="50"/>
        <v>46143</v>
      </c>
      <c r="H74" s="100">
        <f t="shared" si="50"/>
        <v>46174</v>
      </c>
      <c r="I74" s="100">
        <f t="shared" si="50"/>
        <v>46204</v>
      </c>
      <c r="J74" s="100">
        <f t="shared" si="50"/>
        <v>46235</v>
      </c>
      <c r="K74" s="100">
        <f t="shared" si="50"/>
        <v>46266</v>
      </c>
      <c r="L74" s="100">
        <f t="shared" si="50"/>
        <v>46296</v>
      </c>
      <c r="M74" s="100">
        <f t="shared" si="50"/>
        <v>46327</v>
      </c>
      <c r="N74" s="100">
        <f t="shared" si="50"/>
        <v>46357</v>
      </c>
      <c r="O74" s="100">
        <f t="shared" si="50"/>
        <v>46388</v>
      </c>
      <c r="Q74" s="135" t="s">
        <v>226</v>
      </c>
    </row>
    <row r="75" spans="1:23" ht="15.75" customHeight="1" x14ac:dyDescent="0.25">
      <c r="A75" s="748"/>
      <c r="B75" s="310" t="str">
        <f t="shared" ref="B75:B87" si="51">B110</f>
        <v>Air Comp</v>
      </c>
      <c r="C75" s="473">
        <f>'2M - SGS'!C75</f>
        <v>8.5109000000000004E-2</v>
      </c>
      <c r="D75" s="473">
        <f>'2M - SGS'!D75</f>
        <v>7.7715000000000006E-2</v>
      </c>
      <c r="E75" s="473">
        <f>'2M - SGS'!E75</f>
        <v>8.6136000000000004E-2</v>
      </c>
      <c r="F75" s="473">
        <f>'2M - SGS'!F75</f>
        <v>7.9796000000000006E-2</v>
      </c>
      <c r="G75" s="473">
        <f>'2M - SGS'!G75</f>
        <v>8.5334999999999994E-2</v>
      </c>
      <c r="H75" s="473">
        <f>'2M - SGS'!H75</f>
        <v>8.1994999999999998E-2</v>
      </c>
      <c r="I75" s="473">
        <f>'2M - SGS'!I75</f>
        <v>8.4098999999999993E-2</v>
      </c>
      <c r="J75" s="473">
        <f>'2M - SGS'!J75</f>
        <v>8.4198999999999996E-2</v>
      </c>
      <c r="K75" s="473">
        <f>'2M - SGS'!K75</f>
        <v>8.2512000000000002E-2</v>
      </c>
      <c r="L75" s="473">
        <f>'2M - SGS'!L75</f>
        <v>8.5277000000000006E-2</v>
      </c>
      <c r="M75" s="473">
        <f>'2M - SGS'!M75</f>
        <v>8.2588999999999996E-2</v>
      </c>
      <c r="N75" s="473">
        <f>'2M - SGS'!N75</f>
        <v>8.5237999999999994E-2</v>
      </c>
      <c r="O75" s="197">
        <f>'2M - SGS'!O75</f>
        <v>8.5109000000000004E-2</v>
      </c>
      <c r="Q75" s="342">
        <f t="shared" ref="Q75:Q87" si="52">SUM(C75:N75)</f>
        <v>1.0000000000000002</v>
      </c>
      <c r="R75" s="342"/>
      <c r="S75" s="342"/>
      <c r="T75" s="342"/>
      <c r="U75" s="342"/>
      <c r="V75" s="342"/>
      <c r="W75" s="342"/>
    </row>
    <row r="76" spans="1:23" ht="15.75" x14ac:dyDescent="0.25">
      <c r="A76" s="748"/>
      <c r="B76" s="8" t="str">
        <f t="shared" si="51"/>
        <v>Building Shell</v>
      </c>
      <c r="C76" s="473">
        <f>'2M - SGS'!C76</f>
        <v>0.107824</v>
      </c>
      <c r="D76" s="473">
        <f>'2M - SGS'!D76</f>
        <v>9.1051999999999994E-2</v>
      </c>
      <c r="E76" s="473">
        <f>'2M - SGS'!E76</f>
        <v>7.1135000000000004E-2</v>
      </c>
      <c r="F76" s="473">
        <f>'2M - SGS'!F76</f>
        <v>4.1179E-2</v>
      </c>
      <c r="G76" s="473">
        <f>'2M - SGS'!G76</f>
        <v>4.4423999999999998E-2</v>
      </c>
      <c r="H76" s="473">
        <f>'2M - SGS'!H76</f>
        <v>0.106128</v>
      </c>
      <c r="I76" s="473">
        <f>'2M - SGS'!I76</f>
        <v>0.14288100000000001</v>
      </c>
      <c r="J76" s="473">
        <f>'2M - SGS'!J76</f>
        <v>0.133494</v>
      </c>
      <c r="K76" s="473">
        <f>'2M - SGS'!K76</f>
        <v>5.781E-2</v>
      </c>
      <c r="L76" s="473">
        <f>'2M - SGS'!L76</f>
        <v>3.8018000000000003E-2</v>
      </c>
      <c r="M76" s="473">
        <f>'2M - SGS'!M76</f>
        <v>6.2103999999999999E-2</v>
      </c>
      <c r="N76" s="473">
        <f>'2M - SGS'!N76</f>
        <v>0.103951</v>
      </c>
      <c r="O76" s="197">
        <f>'2M - SGS'!O76</f>
        <v>0.107824</v>
      </c>
      <c r="Q76" s="342">
        <f t="shared" si="52"/>
        <v>1</v>
      </c>
      <c r="R76" s="342"/>
      <c r="S76" s="342"/>
      <c r="T76" s="342"/>
      <c r="U76" s="342"/>
      <c r="V76" s="342"/>
      <c r="W76" s="342"/>
    </row>
    <row r="77" spans="1:23" ht="15.75" x14ac:dyDescent="0.25">
      <c r="A77" s="748"/>
      <c r="B77" s="8" t="str">
        <f t="shared" si="51"/>
        <v>Cooking</v>
      </c>
      <c r="C77" s="473">
        <f>'2M - SGS'!C77</f>
        <v>8.6096000000000006E-2</v>
      </c>
      <c r="D77" s="473">
        <f>'2M - SGS'!D77</f>
        <v>7.8608999999999998E-2</v>
      </c>
      <c r="E77" s="473">
        <f>'2M - SGS'!E77</f>
        <v>8.1547999999999995E-2</v>
      </c>
      <c r="F77" s="473">
        <f>'2M - SGS'!F77</f>
        <v>7.2947999999999999E-2</v>
      </c>
      <c r="G77" s="473">
        <f>'2M - SGS'!G77</f>
        <v>8.6277000000000006E-2</v>
      </c>
      <c r="H77" s="473">
        <f>'2M - SGS'!H77</f>
        <v>8.3294000000000007E-2</v>
      </c>
      <c r="I77" s="473">
        <f>'2M - SGS'!I77</f>
        <v>8.5859000000000005E-2</v>
      </c>
      <c r="J77" s="473">
        <f>'2M - SGS'!J77</f>
        <v>8.5885000000000003E-2</v>
      </c>
      <c r="K77" s="473">
        <f>'2M - SGS'!K77</f>
        <v>8.3474999999999994E-2</v>
      </c>
      <c r="L77" s="473">
        <f>'2M - SGS'!L77</f>
        <v>8.6262000000000005E-2</v>
      </c>
      <c r="M77" s="473">
        <f>'2M - SGS'!M77</f>
        <v>8.3496000000000001E-2</v>
      </c>
      <c r="N77" s="473">
        <f>'2M - SGS'!N77</f>
        <v>8.6250999999999994E-2</v>
      </c>
      <c r="O77" s="197">
        <f>'2M - SGS'!O77</f>
        <v>8.6096000000000006E-2</v>
      </c>
      <c r="Q77" s="342">
        <f t="shared" si="52"/>
        <v>0.99999999999999989</v>
      </c>
      <c r="R77" s="342"/>
      <c r="S77" s="342"/>
      <c r="T77" s="342"/>
      <c r="U77" s="342"/>
      <c r="V77" s="342"/>
      <c r="W77" s="342"/>
    </row>
    <row r="78" spans="1:23" ht="15.75" x14ac:dyDescent="0.25">
      <c r="A78" s="748"/>
      <c r="B78" s="8" t="str">
        <f t="shared" si="51"/>
        <v>Cooling</v>
      </c>
      <c r="C78" s="473">
        <f>'2M - SGS'!C78</f>
        <v>6.0000000000000002E-6</v>
      </c>
      <c r="D78" s="473">
        <f>'2M - SGS'!D78</f>
        <v>2.4699999999999999E-4</v>
      </c>
      <c r="E78" s="473">
        <f>'2M - SGS'!E78</f>
        <v>7.2360000000000002E-3</v>
      </c>
      <c r="F78" s="473">
        <f>'2M - SGS'!F78</f>
        <v>2.1690999999999998E-2</v>
      </c>
      <c r="G78" s="473">
        <f>'2M - SGS'!G78</f>
        <v>6.2979999999999994E-2</v>
      </c>
      <c r="H78" s="473">
        <f>'2M - SGS'!H78</f>
        <v>0.21317</v>
      </c>
      <c r="I78" s="473">
        <f>'2M - SGS'!I78</f>
        <v>0.29002899999999998</v>
      </c>
      <c r="J78" s="473">
        <f>'2M - SGS'!J78</f>
        <v>0.270206</v>
      </c>
      <c r="K78" s="473">
        <f>'2M - SGS'!K78</f>
        <v>0.108695</v>
      </c>
      <c r="L78" s="473">
        <f>'2M - SGS'!L78</f>
        <v>1.9643000000000001E-2</v>
      </c>
      <c r="M78" s="473">
        <f>'2M - SGS'!M78</f>
        <v>6.0299999999999998E-3</v>
      </c>
      <c r="N78" s="473">
        <f>'2M - SGS'!N78</f>
        <v>6.7000000000000002E-5</v>
      </c>
      <c r="O78" s="197">
        <f>'2M - SGS'!O78</f>
        <v>6.0000000000000002E-6</v>
      </c>
      <c r="Q78" s="342">
        <f t="shared" si="52"/>
        <v>0.99999999999999989</v>
      </c>
      <c r="R78" s="342"/>
      <c r="S78" s="342"/>
      <c r="T78" s="342"/>
      <c r="U78" s="342"/>
      <c r="V78" s="342"/>
      <c r="W78" s="342"/>
    </row>
    <row r="79" spans="1:23" ht="15.75" x14ac:dyDescent="0.25">
      <c r="A79" s="748"/>
      <c r="B79" s="8" t="str">
        <f t="shared" si="51"/>
        <v>Ext Lighting</v>
      </c>
      <c r="C79" s="473">
        <f>'2M - SGS'!C79</f>
        <v>0.106265</v>
      </c>
      <c r="D79" s="473">
        <f>'2M - SGS'!D79</f>
        <v>8.2161999999999999E-2</v>
      </c>
      <c r="E79" s="473">
        <f>'2M - SGS'!E79</f>
        <v>7.0887000000000006E-2</v>
      </c>
      <c r="F79" s="473">
        <f>'2M - SGS'!F79</f>
        <v>6.8145999999999998E-2</v>
      </c>
      <c r="G79" s="473">
        <f>'2M - SGS'!G79</f>
        <v>8.1852999999999995E-2</v>
      </c>
      <c r="H79" s="473">
        <f>'2M - SGS'!H79</f>
        <v>6.7163E-2</v>
      </c>
      <c r="I79" s="473">
        <f>'2M - SGS'!I79</f>
        <v>8.6751999999999996E-2</v>
      </c>
      <c r="J79" s="473">
        <f>'2M - SGS'!J79</f>
        <v>6.9401000000000004E-2</v>
      </c>
      <c r="K79" s="473">
        <f>'2M - SGS'!K79</f>
        <v>8.2907999999999996E-2</v>
      </c>
      <c r="L79" s="473">
        <f>'2M - SGS'!L79</f>
        <v>0.100507</v>
      </c>
      <c r="M79" s="473">
        <f>'2M - SGS'!M79</f>
        <v>8.7251999999999996E-2</v>
      </c>
      <c r="N79" s="473">
        <f>'2M - SGS'!N79</f>
        <v>9.6703999999999998E-2</v>
      </c>
      <c r="O79" s="197">
        <f>'2M - SGS'!O79</f>
        <v>0.106265</v>
      </c>
      <c r="Q79" s="342">
        <f t="shared" si="52"/>
        <v>1</v>
      </c>
      <c r="R79" s="342"/>
      <c r="S79" s="342"/>
      <c r="T79" s="342"/>
      <c r="U79" s="342"/>
      <c r="V79" s="342"/>
      <c r="W79" s="342"/>
    </row>
    <row r="80" spans="1:23" ht="15.75" x14ac:dyDescent="0.25">
      <c r="A80" s="748"/>
      <c r="B80" s="8" t="str">
        <f t="shared" si="51"/>
        <v>Heating</v>
      </c>
      <c r="C80" s="473">
        <f>'2M - SGS'!C80</f>
        <v>0.210397</v>
      </c>
      <c r="D80" s="473">
        <f>'2M - SGS'!D80</f>
        <v>0.17743600000000001</v>
      </c>
      <c r="E80" s="473">
        <f>'2M - SGS'!E80</f>
        <v>0.13192400000000001</v>
      </c>
      <c r="F80" s="473">
        <f>'2M - SGS'!F80</f>
        <v>5.9718E-2</v>
      </c>
      <c r="G80" s="473">
        <f>'2M - SGS'!G80</f>
        <v>2.6769000000000001E-2</v>
      </c>
      <c r="H80" s="473">
        <f>'2M - SGS'!H80</f>
        <v>4.2950000000000002E-3</v>
      </c>
      <c r="I80" s="473">
        <f>'2M - SGS'!I80</f>
        <v>2.895E-3</v>
      </c>
      <c r="J80" s="473">
        <f>'2M - SGS'!J80</f>
        <v>3.4320000000000002E-3</v>
      </c>
      <c r="K80" s="473">
        <f>'2M - SGS'!K80</f>
        <v>9.4020000000000006E-3</v>
      </c>
      <c r="L80" s="473">
        <f>'2M - SGS'!L80</f>
        <v>5.5496999999999998E-2</v>
      </c>
      <c r="M80" s="473">
        <f>'2M - SGS'!M80</f>
        <v>0.115452</v>
      </c>
      <c r="N80" s="473">
        <f>'2M - SGS'!N80</f>
        <v>0.20278299999999999</v>
      </c>
      <c r="O80" s="197">
        <f>'2M - SGS'!O80</f>
        <v>0.210397</v>
      </c>
      <c r="Q80" s="342">
        <f t="shared" si="52"/>
        <v>1.0000000000000002</v>
      </c>
      <c r="R80" s="342"/>
      <c r="S80" s="342"/>
      <c r="T80" s="342"/>
      <c r="U80" s="342"/>
      <c r="V80" s="342"/>
      <c r="W80" s="342"/>
    </row>
    <row r="81" spans="1:23" ht="15.75" x14ac:dyDescent="0.25">
      <c r="A81" s="748"/>
      <c r="B81" s="8" t="str">
        <f t="shared" si="51"/>
        <v>HVAC</v>
      </c>
      <c r="C81" s="473">
        <f>'2M - SGS'!C81</f>
        <v>0.107824</v>
      </c>
      <c r="D81" s="473">
        <f>'2M - SGS'!D81</f>
        <v>9.1051999999999994E-2</v>
      </c>
      <c r="E81" s="473">
        <f>'2M - SGS'!E81</f>
        <v>7.1135000000000004E-2</v>
      </c>
      <c r="F81" s="473">
        <f>'2M - SGS'!F81</f>
        <v>4.1179E-2</v>
      </c>
      <c r="G81" s="473">
        <f>'2M - SGS'!G81</f>
        <v>4.4423999999999998E-2</v>
      </c>
      <c r="H81" s="473">
        <f>'2M - SGS'!H81</f>
        <v>0.106128</v>
      </c>
      <c r="I81" s="473">
        <f>'2M - SGS'!I81</f>
        <v>0.14288100000000001</v>
      </c>
      <c r="J81" s="473">
        <f>'2M - SGS'!J81</f>
        <v>0.133494</v>
      </c>
      <c r="K81" s="473">
        <f>'2M - SGS'!K81</f>
        <v>5.781E-2</v>
      </c>
      <c r="L81" s="473">
        <f>'2M - SGS'!L81</f>
        <v>3.8018000000000003E-2</v>
      </c>
      <c r="M81" s="473">
        <f>'2M - SGS'!M81</f>
        <v>6.2103999999999999E-2</v>
      </c>
      <c r="N81" s="473">
        <f>'2M - SGS'!N81</f>
        <v>0.103951</v>
      </c>
      <c r="O81" s="197">
        <f>'2M - SGS'!O81</f>
        <v>0.107824</v>
      </c>
      <c r="Q81" s="342">
        <f t="shared" si="52"/>
        <v>1</v>
      </c>
      <c r="R81" s="342"/>
      <c r="S81" s="342"/>
      <c r="T81" s="342"/>
      <c r="U81" s="342"/>
      <c r="V81" s="342"/>
      <c r="W81" s="342"/>
    </row>
    <row r="82" spans="1:23" ht="15.75" x14ac:dyDescent="0.25">
      <c r="A82" s="748"/>
      <c r="B82" s="8" t="str">
        <f t="shared" si="51"/>
        <v>Lighting</v>
      </c>
      <c r="C82" s="473">
        <f>'2M - SGS'!C82</f>
        <v>9.3563999999999994E-2</v>
      </c>
      <c r="D82" s="473">
        <f>'2M - SGS'!D82</f>
        <v>7.2162000000000004E-2</v>
      </c>
      <c r="E82" s="473">
        <f>'2M - SGS'!E82</f>
        <v>7.8372999999999998E-2</v>
      </c>
      <c r="F82" s="473">
        <f>'2M - SGS'!F82</f>
        <v>7.6534000000000005E-2</v>
      </c>
      <c r="G82" s="473">
        <f>'2M - SGS'!G82</f>
        <v>9.4246999999999997E-2</v>
      </c>
      <c r="H82" s="473">
        <f>'2M - SGS'!H82</f>
        <v>7.5599E-2</v>
      </c>
      <c r="I82" s="473">
        <f>'2M - SGS'!I82</f>
        <v>9.6199999999999994E-2</v>
      </c>
      <c r="J82" s="473">
        <f>'2M - SGS'!J82</f>
        <v>7.7077999999999994E-2</v>
      </c>
      <c r="K82" s="473">
        <f>'2M - SGS'!K82</f>
        <v>8.1374000000000002E-2</v>
      </c>
      <c r="L82" s="473">
        <f>'2M - SGS'!L82</f>
        <v>9.4072000000000003E-2</v>
      </c>
      <c r="M82" s="473">
        <f>'2M - SGS'!M82</f>
        <v>7.6706999999999997E-2</v>
      </c>
      <c r="N82" s="473">
        <f>'2M - SGS'!N82</f>
        <v>8.4089999999999998E-2</v>
      </c>
      <c r="O82" s="197">
        <f>'2M - SGS'!O82</f>
        <v>9.3563999999999994E-2</v>
      </c>
      <c r="Q82" s="342">
        <f t="shared" si="52"/>
        <v>1</v>
      </c>
      <c r="R82" s="342"/>
      <c r="S82" s="342"/>
      <c r="T82" s="342"/>
      <c r="U82" s="342"/>
      <c r="V82" s="342"/>
      <c r="W82" s="342"/>
    </row>
    <row r="83" spans="1:23" ht="15.75" x14ac:dyDescent="0.25">
      <c r="A83" s="748"/>
      <c r="B83" s="8" t="str">
        <f t="shared" si="51"/>
        <v>Miscellaneous</v>
      </c>
      <c r="C83" s="473">
        <f>'2M - SGS'!C83</f>
        <v>8.5109000000000004E-2</v>
      </c>
      <c r="D83" s="473">
        <f>'2M - SGS'!D83</f>
        <v>7.7715000000000006E-2</v>
      </c>
      <c r="E83" s="473">
        <f>'2M - SGS'!E83</f>
        <v>8.6136000000000004E-2</v>
      </c>
      <c r="F83" s="473">
        <f>'2M - SGS'!F83</f>
        <v>7.9796000000000006E-2</v>
      </c>
      <c r="G83" s="473">
        <f>'2M - SGS'!G83</f>
        <v>8.5334999999999994E-2</v>
      </c>
      <c r="H83" s="473">
        <f>'2M - SGS'!H83</f>
        <v>8.1994999999999998E-2</v>
      </c>
      <c r="I83" s="473">
        <f>'2M - SGS'!I83</f>
        <v>8.4098999999999993E-2</v>
      </c>
      <c r="J83" s="473">
        <f>'2M - SGS'!J83</f>
        <v>8.4198999999999996E-2</v>
      </c>
      <c r="K83" s="473">
        <f>'2M - SGS'!K83</f>
        <v>8.2512000000000002E-2</v>
      </c>
      <c r="L83" s="473">
        <f>'2M - SGS'!L83</f>
        <v>8.5277000000000006E-2</v>
      </c>
      <c r="M83" s="473">
        <f>'2M - SGS'!M83</f>
        <v>8.2588999999999996E-2</v>
      </c>
      <c r="N83" s="473">
        <f>'2M - SGS'!N83</f>
        <v>8.5237999999999994E-2</v>
      </c>
      <c r="O83" s="197">
        <f>'2M - SGS'!O83</f>
        <v>8.5109000000000004E-2</v>
      </c>
      <c r="Q83" s="342">
        <f t="shared" si="52"/>
        <v>1.0000000000000002</v>
      </c>
      <c r="R83" s="342"/>
      <c r="S83" s="342"/>
      <c r="T83" s="342"/>
      <c r="U83" s="342"/>
      <c r="V83" s="342"/>
      <c r="W83" s="342"/>
    </row>
    <row r="84" spans="1:23" ht="15.75" x14ac:dyDescent="0.25">
      <c r="A84" s="748"/>
      <c r="B84" s="8" t="str">
        <f t="shared" si="51"/>
        <v>Motors</v>
      </c>
      <c r="C84" s="473">
        <f>'2M - SGS'!C84</f>
        <v>8.5109000000000004E-2</v>
      </c>
      <c r="D84" s="473">
        <f>'2M - SGS'!D84</f>
        <v>7.7715000000000006E-2</v>
      </c>
      <c r="E84" s="473">
        <f>'2M - SGS'!E84</f>
        <v>8.6136000000000004E-2</v>
      </c>
      <c r="F84" s="473">
        <f>'2M - SGS'!F84</f>
        <v>7.9796000000000006E-2</v>
      </c>
      <c r="G84" s="473">
        <f>'2M - SGS'!G84</f>
        <v>8.5334999999999994E-2</v>
      </c>
      <c r="H84" s="473">
        <f>'2M - SGS'!H84</f>
        <v>8.1994999999999998E-2</v>
      </c>
      <c r="I84" s="473">
        <f>'2M - SGS'!I84</f>
        <v>8.4098999999999993E-2</v>
      </c>
      <c r="J84" s="473">
        <f>'2M - SGS'!J84</f>
        <v>8.4198999999999996E-2</v>
      </c>
      <c r="K84" s="473">
        <f>'2M - SGS'!K84</f>
        <v>8.2512000000000002E-2</v>
      </c>
      <c r="L84" s="473">
        <f>'2M - SGS'!L84</f>
        <v>8.5277000000000006E-2</v>
      </c>
      <c r="M84" s="473">
        <f>'2M - SGS'!M84</f>
        <v>8.2588999999999996E-2</v>
      </c>
      <c r="N84" s="473">
        <f>'2M - SGS'!N84</f>
        <v>8.5237999999999994E-2</v>
      </c>
      <c r="O84" s="197">
        <f>'2M - SGS'!O84</f>
        <v>8.5109000000000004E-2</v>
      </c>
      <c r="Q84" s="342">
        <f t="shared" si="52"/>
        <v>1.0000000000000002</v>
      </c>
      <c r="R84" s="342"/>
      <c r="S84" s="342"/>
      <c r="T84" s="342"/>
      <c r="U84" s="342"/>
      <c r="V84" s="342"/>
      <c r="W84" s="342"/>
    </row>
    <row r="85" spans="1:23" ht="15.75" x14ac:dyDescent="0.25">
      <c r="A85" s="748"/>
      <c r="B85" s="8" t="str">
        <f t="shared" si="51"/>
        <v>Process</v>
      </c>
      <c r="C85" s="473">
        <f>'2M - SGS'!C85</f>
        <v>8.5109000000000004E-2</v>
      </c>
      <c r="D85" s="473">
        <f>'2M - SGS'!D85</f>
        <v>7.7715000000000006E-2</v>
      </c>
      <c r="E85" s="473">
        <f>'2M - SGS'!E85</f>
        <v>8.6136000000000004E-2</v>
      </c>
      <c r="F85" s="473">
        <f>'2M - SGS'!F85</f>
        <v>7.9796000000000006E-2</v>
      </c>
      <c r="G85" s="473">
        <f>'2M - SGS'!G85</f>
        <v>8.5334999999999994E-2</v>
      </c>
      <c r="H85" s="473">
        <f>'2M - SGS'!H85</f>
        <v>8.1994999999999998E-2</v>
      </c>
      <c r="I85" s="473">
        <f>'2M - SGS'!I85</f>
        <v>8.4098999999999993E-2</v>
      </c>
      <c r="J85" s="473">
        <f>'2M - SGS'!J85</f>
        <v>8.4198999999999996E-2</v>
      </c>
      <c r="K85" s="473">
        <f>'2M - SGS'!K85</f>
        <v>8.2512000000000002E-2</v>
      </c>
      <c r="L85" s="473">
        <f>'2M - SGS'!L85</f>
        <v>8.5277000000000006E-2</v>
      </c>
      <c r="M85" s="473">
        <f>'2M - SGS'!M85</f>
        <v>8.2588999999999996E-2</v>
      </c>
      <c r="N85" s="473">
        <f>'2M - SGS'!N85</f>
        <v>8.5237999999999994E-2</v>
      </c>
      <c r="O85" s="197">
        <f>'2M - SGS'!O85</f>
        <v>8.5109000000000004E-2</v>
      </c>
      <c r="Q85" s="342">
        <f t="shared" si="52"/>
        <v>1.0000000000000002</v>
      </c>
      <c r="R85" s="342"/>
      <c r="S85" s="342"/>
      <c r="T85" s="342"/>
      <c r="U85" s="342"/>
      <c r="V85" s="342"/>
      <c r="W85" s="342"/>
    </row>
    <row r="86" spans="1:23" ht="15.75" x14ac:dyDescent="0.25">
      <c r="A86" s="748"/>
      <c r="B86" s="8" t="str">
        <f t="shared" si="51"/>
        <v>Refrigeration</v>
      </c>
      <c r="C86" s="473">
        <f>'2M - SGS'!C86</f>
        <v>8.3486000000000005E-2</v>
      </c>
      <c r="D86" s="473">
        <f>'2M - SGS'!D86</f>
        <v>7.6158000000000003E-2</v>
      </c>
      <c r="E86" s="473">
        <f>'2M - SGS'!E86</f>
        <v>8.3346000000000003E-2</v>
      </c>
      <c r="F86" s="473">
        <f>'2M - SGS'!F86</f>
        <v>8.0782999999999994E-2</v>
      </c>
      <c r="G86" s="473">
        <f>'2M - SGS'!G86</f>
        <v>8.5133E-2</v>
      </c>
      <c r="H86" s="473">
        <f>'2M - SGS'!H86</f>
        <v>8.4294999999999995E-2</v>
      </c>
      <c r="I86" s="473">
        <f>'2M - SGS'!I86</f>
        <v>8.7456999999999993E-2</v>
      </c>
      <c r="J86" s="473">
        <f>'2M - SGS'!J86</f>
        <v>8.7230000000000002E-2</v>
      </c>
      <c r="K86" s="473">
        <f>'2M - SGS'!K86</f>
        <v>8.3319000000000004E-2</v>
      </c>
      <c r="L86" s="473">
        <f>'2M - SGS'!L86</f>
        <v>8.4562999999999999E-2</v>
      </c>
      <c r="M86" s="473">
        <f>'2M - SGS'!M86</f>
        <v>8.1112000000000004E-2</v>
      </c>
      <c r="N86" s="473">
        <f>'2M - SGS'!N86</f>
        <v>8.3117999999999997E-2</v>
      </c>
      <c r="O86" s="197">
        <f>'2M - SGS'!O86</f>
        <v>8.3486000000000005E-2</v>
      </c>
      <c r="Q86" s="342">
        <f t="shared" si="52"/>
        <v>1</v>
      </c>
      <c r="R86" s="342"/>
      <c r="S86" s="342"/>
      <c r="T86" s="342"/>
      <c r="U86" s="342"/>
      <c r="V86" s="342"/>
      <c r="W86" s="342"/>
    </row>
    <row r="87" spans="1:23" ht="16.5" thickBot="1" x14ac:dyDescent="0.3">
      <c r="A87" s="749"/>
      <c r="B87" s="9" t="str">
        <f t="shared" si="51"/>
        <v>Water Heating</v>
      </c>
      <c r="C87" s="474">
        <f>'2M - SGS'!C87</f>
        <v>0.108255</v>
      </c>
      <c r="D87" s="474">
        <f>'2M - SGS'!D87</f>
        <v>9.1078000000000006E-2</v>
      </c>
      <c r="E87" s="474">
        <f>'2M - SGS'!E87</f>
        <v>8.5239999999999996E-2</v>
      </c>
      <c r="F87" s="474">
        <f>'2M - SGS'!F87</f>
        <v>7.2980000000000003E-2</v>
      </c>
      <c r="G87" s="474">
        <f>'2M - SGS'!G87</f>
        <v>7.9849000000000003E-2</v>
      </c>
      <c r="H87" s="474">
        <f>'2M - SGS'!H87</f>
        <v>7.2720999999999994E-2</v>
      </c>
      <c r="I87" s="474">
        <f>'2M - SGS'!I87</f>
        <v>7.4929999999999997E-2</v>
      </c>
      <c r="J87" s="474">
        <f>'2M - SGS'!J87</f>
        <v>7.5861999999999999E-2</v>
      </c>
      <c r="K87" s="474">
        <f>'2M - SGS'!K87</f>
        <v>7.5733999999999996E-2</v>
      </c>
      <c r="L87" s="474">
        <f>'2M - SGS'!L87</f>
        <v>8.2808000000000007E-2</v>
      </c>
      <c r="M87" s="474">
        <f>'2M - SGS'!M87</f>
        <v>8.6345000000000005E-2</v>
      </c>
      <c r="N87" s="474">
        <f>'2M - SGS'!N87</f>
        <v>9.4198000000000004E-2</v>
      </c>
      <c r="O87" s="198">
        <f>'2M - SGS'!O87</f>
        <v>0.108255</v>
      </c>
      <c r="Q87" s="342">
        <f t="shared" si="52"/>
        <v>1</v>
      </c>
      <c r="R87" s="342"/>
      <c r="S87" s="342"/>
      <c r="T87" s="342"/>
      <c r="U87" s="342"/>
      <c r="V87" s="342"/>
      <c r="W87" s="342"/>
    </row>
    <row r="88" spans="1:23" x14ac:dyDescent="0.25">
      <c r="B88" s="345" t="s">
        <v>229</v>
      </c>
      <c r="Q88" s="135" t="s">
        <v>227</v>
      </c>
    </row>
    <row r="89" spans="1:23" ht="15.75" thickBot="1" x14ac:dyDescent="0.3">
      <c r="Q89" s="135"/>
    </row>
    <row r="90" spans="1:23" ht="15" customHeight="1" thickBot="1" x14ac:dyDescent="0.3">
      <c r="A90" s="762" t="s">
        <v>26</v>
      </c>
      <c r="B90" s="307" t="s">
        <v>29</v>
      </c>
      <c r="C90" s="100">
        <f>C$2</f>
        <v>46023</v>
      </c>
      <c r="D90" s="100">
        <f t="shared" ref="D90:O90" si="53">D$2</f>
        <v>46054</v>
      </c>
      <c r="E90" s="100">
        <f t="shared" si="53"/>
        <v>46082</v>
      </c>
      <c r="F90" s="100">
        <f t="shared" si="53"/>
        <v>46113</v>
      </c>
      <c r="G90" s="100">
        <f t="shared" si="53"/>
        <v>46143</v>
      </c>
      <c r="H90" s="100">
        <f t="shared" si="53"/>
        <v>46174</v>
      </c>
      <c r="I90" s="100">
        <f t="shared" si="53"/>
        <v>46204</v>
      </c>
      <c r="J90" s="100">
        <f t="shared" si="53"/>
        <v>46235</v>
      </c>
      <c r="K90" s="100">
        <f t="shared" si="53"/>
        <v>46266</v>
      </c>
      <c r="L90" s="100">
        <f t="shared" si="53"/>
        <v>46296</v>
      </c>
      <c r="M90" s="100">
        <f t="shared" si="53"/>
        <v>46327</v>
      </c>
      <c r="N90" s="100">
        <f t="shared" si="53"/>
        <v>46357</v>
      </c>
      <c r="O90" s="100">
        <f t="shared" si="53"/>
        <v>46388</v>
      </c>
    </row>
    <row r="91" spans="1:23" ht="15.75" customHeight="1" x14ac:dyDescent="0.25">
      <c r="A91" s="763"/>
      <c r="B91" s="305" t="s">
        <v>18</v>
      </c>
      <c r="C91" s="623">
        <f>'3M - LGS'!C91</f>
        <v>4.5540999999999998E-2</v>
      </c>
      <c r="D91" s="623">
        <f>'3M - LGS'!D91</f>
        <v>4.6175000000000001E-2</v>
      </c>
      <c r="E91" s="623">
        <f>'3M - LGS'!E91</f>
        <v>4.8189000000000003E-2</v>
      </c>
      <c r="F91" s="623">
        <f>'3M - LGS'!F91</f>
        <v>4.8322999999999998E-2</v>
      </c>
      <c r="G91" s="623">
        <f>'3M - LGS'!G91</f>
        <v>5.0555999999999997E-2</v>
      </c>
      <c r="H91" s="623">
        <f>'3M - LGS'!H91</f>
        <v>9.3449000000000004E-2</v>
      </c>
      <c r="I91" s="623">
        <f>'3M - LGS'!I91</f>
        <v>9.0008000000000005E-2</v>
      </c>
      <c r="J91" s="623">
        <f>'3M - LGS'!J91</f>
        <v>9.2378000000000002E-2</v>
      </c>
      <c r="K91" s="623">
        <f>'3M - LGS'!K91</f>
        <v>9.1634999999999994E-2</v>
      </c>
      <c r="L91" s="623">
        <f>'3M - LGS'!L91</f>
        <v>4.8993000000000002E-2</v>
      </c>
      <c r="M91" s="623">
        <f>'3M - LGS'!M91</f>
        <v>4.9782E-2</v>
      </c>
      <c r="N91" s="623">
        <f>'3M - LGS'!N91</f>
        <v>4.7262999999999999E-2</v>
      </c>
      <c r="O91" s="346">
        <f>'3M - LGS'!O91</f>
        <v>4.5540999999999998E-2</v>
      </c>
      <c r="Q91" s="135"/>
    </row>
    <row r="92" spans="1:23" x14ac:dyDescent="0.25">
      <c r="A92" s="763"/>
      <c r="B92" s="6" t="s">
        <v>0</v>
      </c>
      <c r="C92" s="623">
        <f>'3M - LGS'!C92</f>
        <v>4.9581E-2</v>
      </c>
      <c r="D92" s="623">
        <f>'3M - LGS'!D92</f>
        <v>5.1304000000000002E-2</v>
      </c>
      <c r="E92" s="623">
        <f>'3M - LGS'!E92</f>
        <v>5.4989000000000003E-2</v>
      </c>
      <c r="F92" s="623">
        <f>'3M - LGS'!F92</f>
        <v>5.1714000000000003E-2</v>
      </c>
      <c r="G92" s="623">
        <f>'3M - LGS'!G92</f>
        <v>5.7715000000000002E-2</v>
      </c>
      <c r="H92" s="623">
        <f>'3M - LGS'!H92</f>
        <v>0.11771</v>
      </c>
      <c r="I92" s="623">
        <f>'3M - LGS'!I92</f>
        <v>0.11006199999999999</v>
      </c>
      <c r="J92" s="623">
        <f>'3M - LGS'!J92</f>
        <v>0.115067</v>
      </c>
      <c r="K92" s="623">
        <f>'3M - LGS'!K92</f>
        <v>0.117149</v>
      </c>
      <c r="L92" s="623">
        <f>'3M - LGS'!L92</f>
        <v>5.4709000000000001E-2</v>
      </c>
      <c r="M92" s="623">
        <f>'3M - LGS'!M92</f>
        <v>5.5188000000000001E-2</v>
      </c>
      <c r="N92" s="623">
        <f>'3M - LGS'!N92</f>
        <v>5.0938999999999998E-2</v>
      </c>
      <c r="O92" s="346">
        <f>'3M - LGS'!O92</f>
        <v>4.9581E-2</v>
      </c>
    </row>
    <row r="93" spans="1:23" x14ac:dyDescent="0.25">
      <c r="A93" s="763"/>
      <c r="B93" s="6" t="s">
        <v>19</v>
      </c>
      <c r="C93" s="623">
        <f>'3M - LGS'!C93</f>
        <v>4.6939000000000002E-2</v>
      </c>
      <c r="D93" s="623">
        <f>'3M - LGS'!D93</f>
        <v>4.7252000000000002E-2</v>
      </c>
      <c r="E93" s="623">
        <f>'3M - LGS'!E93</f>
        <v>4.9273999999999998E-2</v>
      </c>
      <c r="F93" s="623">
        <f>'3M - LGS'!F93</f>
        <v>5.1881999999999998E-2</v>
      </c>
      <c r="G93" s="623">
        <f>'3M - LGS'!G93</f>
        <v>5.3364000000000002E-2</v>
      </c>
      <c r="H93" s="623">
        <f>'3M - LGS'!H93</f>
        <v>0.10091700000000001</v>
      </c>
      <c r="I93" s="623">
        <f>'3M - LGS'!I93</f>
        <v>9.6921999999999994E-2</v>
      </c>
      <c r="J93" s="623">
        <f>'3M - LGS'!J93</f>
        <v>9.9885000000000002E-2</v>
      </c>
      <c r="K93" s="623">
        <f>'3M - LGS'!K93</f>
        <v>9.7788E-2</v>
      </c>
      <c r="L93" s="623">
        <f>'3M - LGS'!L93</f>
        <v>5.1683E-2</v>
      </c>
      <c r="M93" s="623">
        <f>'3M - LGS'!M93</f>
        <v>5.1910999999999999E-2</v>
      </c>
      <c r="N93" s="623">
        <f>'3M - LGS'!N93</f>
        <v>4.9077999999999997E-2</v>
      </c>
      <c r="O93" s="346">
        <f>'3M - LGS'!O93</f>
        <v>4.6939000000000002E-2</v>
      </c>
    </row>
    <row r="94" spans="1:23" x14ac:dyDescent="0.25">
      <c r="A94" s="763"/>
      <c r="B94" s="6" t="s">
        <v>1</v>
      </c>
      <c r="C94" s="623">
        <f>'3M - LGS'!C94</f>
        <v>4.3274E-2</v>
      </c>
      <c r="D94" s="623">
        <f>'3M - LGS'!D94</f>
        <v>4.4956000000000003E-2</v>
      </c>
      <c r="E94" s="623">
        <f>'3M - LGS'!E94</f>
        <v>4.6625E-2</v>
      </c>
      <c r="F94" s="623">
        <f>'3M - LGS'!F94</f>
        <v>5.8855999999999999E-2</v>
      </c>
      <c r="G94" s="623">
        <f>'3M - LGS'!G94</f>
        <v>6.6559999999999994E-2</v>
      </c>
      <c r="H94" s="623">
        <f>'3M - LGS'!H94</f>
        <v>0.11895500000000001</v>
      </c>
      <c r="I94" s="623">
        <f>'3M - LGS'!I94</f>
        <v>0.11064</v>
      </c>
      <c r="J94" s="623">
        <f>'3M - LGS'!J94</f>
        <v>0.11584</v>
      </c>
      <c r="K94" s="623">
        <f>'3M - LGS'!K94</f>
        <v>0.122415</v>
      </c>
      <c r="L94" s="623">
        <f>'3M - LGS'!L94</f>
        <v>6.2344999999999998E-2</v>
      </c>
      <c r="M94" s="623">
        <f>'3M - LGS'!M94</f>
        <v>6.0421999999999997E-2</v>
      </c>
      <c r="N94" s="623">
        <f>'3M - LGS'!N94</f>
        <v>4.6781999999999997E-2</v>
      </c>
      <c r="O94" s="346">
        <f>'3M - LGS'!O94</f>
        <v>4.3274E-2</v>
      </c>
    </row>
    <row r="95" spans="1:23" x14ac:dyDescent="0.25">
      <c r="A95" s="763"/>
      <c r="B95" s="6" t="s">
        <v>20</v>
      </c>
      <c r="C95" s="623">
        <f>'3M - LGS'!C95</f>
        <v>3.3161999999999997E-2</v>
      </c>
      <c r="D95" s="623">
        <f>'3M - LGS'!D95</f>
        <v>3.3721000000000001E-2</v>
      </c>
      <c r="E95" s="623">
        <f>'3M - LGS'!E95</f>
        <v>3.4806999999999998E-2</v>
      </c>
      <c r="F95" s="623">
        <f>'3M - LGS'!F95</f>
        <v>3.6195999999999999E-2</v>
      </c>
      <c r="G95" s="623">
        <f>'3M - LGS'!G95</f>
        <v>3.5977000000000002E-2</v>
      </c>
      <c r="H95" s="623">
        <f>'3M - LGS'!H95</f>
        <v>5.9283000000000002E-2</v>
      </c>
      <c r="I95" s="623">
        <f>'3M - LGS'!I95</f>
        <v>5.7278999999999997E-2</v>
      </c>
      <c r="J95" s="623">
        <f>'3M - LGS'!J95</f>
        <v>5.8050999999999998E-2</v>
      </c>
      <c r="K95" s="623">
        <f>'3M - LGS'!K95</f>
        <v>6.0310000000000002E-2</v>
      </c>
      <c r="L95" s="623">
        <f>'3M - LGS'!L95</f>
        <v>3.4962E-2</v>
      </c>
      <c r="M95" s="623">
        <f>'3M - LGS'!M95</f>
        <v>3.5576000000000003E-2</v>
      </c>
      <c r="N95" s="623">
        <f>'3M - LGS'!N95</f>
        <v>3.4347999999999997E-2</v>
      </c>
      <c r="O95" s="346">
        <f>'3M - LGS'!O95</f>
        <v>3.3161999999999997E-2</v>
      </c>
    </row>
    <row r="96" spans="1:23" x14ac:dyDescent="0.25">
      <c r="A96" s="763"/>
      <c r="B96" s="6" t="s">
        <v>9</v>
      </c>
      <c r="C96" s="623">
        <f>'3M - LGS'!C96</f>
        <v>4.7364999999999997E-2</v>
      </c>
      <c r="D96" s="623">
        <f>'3M - LGS'!D96</f>
        <v>4.8853000000000001E-2</v>
      </c>
      <c r="E96" s="623">
        <f>'3M - LGS'!E96</f>
        <v>5.2965999999999999E-2</v>
      </c>
      <c r="F96" s="623">
        <f>'3M - LGS'!F96</f>
        <v>5.0692000000000001E-2</v>
      </c>
      <c r="G96" s="623">
        <f>'3M - LGS'!G96</f>
        <v>5.0089000000000002E-2</v>
      </c>
      <c r="H96" s="623">
        <f>'3M - LGS'!H96</f>
        <v>5.8623000000000001E-2</v>
      </c>
      <c r="I96" s="623">
        <f>'3M - LGS'!I96</f>
        <v>5.6649999999999999E-2</v>
      </c>
      <c r="J96" s="623">
        <f>'3M - LGS'!J96</f>
        <v>5.7266999999999998E-2</v>
      </c>
      <c r="K96" s="623">
        <f>'3M - LGS'!K96</f>
        <v>9.4729999999999995E-2</v>
      </c>
      <c r="L96" s="623">
        <f>'3M - LGS'!L96</f>
        <v>4.9228000000000001E-2</v>
      </c>
      <c r="M96" s="623">
        <f>'3M - LGS'!M96</f>
        <v>5.1515999999999999E-2</v>
      </c>
      <c r="N96" s="623">
        <f>'3M - LGS'!N96</f>
        <v>4.8013E-2</v>
      </c>
      <c r="O96" s="346">
        <f>'3M - LGS'!O96</f>
        <v>4.7364999999999997E-2</v>
      </c>
    </row>
    <row r="97" spans="1:15" x14ac:dyDescent="0.25">
      <c r="A97" s="763"/>
      <c r="B97" s="6" t="s">
        <v>3</v>
      </c>
      <c r="C97" s="623">
        <f>'3M - LGS'!C97</f>
        <v>4.9581E-2</v>
      </c>
      <c r="D97" s="623">
        <f>'3M - LGS'!D97</f>
        <v>5.1304000000000002E-2</v>
      </c>
      <c r="E97" s="623">
        <f>'3M - LGS'!E97</f>
        <v>5.4989000000000003E-2</v>
      </c>
      <c r="F97" s="623">
        <f>'3M - LGS'!F97</f>
        <v>5.1714000000000003E-2</v>
      </c>
      <c r="G97" s="623">
        <f>'3M - LGS'!G97</f>
        <v>5.7715000000000002E-2</v>
      </c>
      <c r="H97" s="623">
        <f>'3M - LGS'!H97</f>
        <v>0.11771</v>
      </c>
      <c r="I97" s="623">
        <f>'3M - LGS'!I97</f>
        <v>0.11006199999999999</v>
      </c>
      <c r="J97" s="623">
        <f>'3M - LGS'!J97</f>
        <v>0.115067</v>
      </c>
      <c r="K97" s="623">
        <f>'3M - LGS'!K97</f>
        <v>0.117149</v>
      </c>
      <c r="L97" s="623">
        <f>'3M - LGS'!L97</f>
        <v>5.4709000000000001E-2</v>
      </c>
      <c r="M97" s="623">
        <f>'3M - LGS'!M97</f>
        <v>5.5188000000000001E-2</v>
      </c>
      <c r="N97" s="623">
        <f>'3M - LGS'!N97</f>
        <v>5.0938999999999998E-2</v>
      </c>
      <c r="O97" s="346">
        <f>'3M - LGS'!O97</f>
        <v>4.9581E-2</v>
      </c>
    </row>
    <row r="98" spans="1:15" x14ac:dyDescent="0.25">
      <c r="A98" s="763"/>
      <c r="B98" s="6" t="s">
        <v>4</v>
      </c>
      <c r="C98" s="623">
        <f>'3M - LGS'!C98</f>
        <v>4.7953000000000003E-2</v>
      </c>
      <c r="D98" s="623">
        <f>'3M - LGS'!D98</f>
        <v>4.8263E-2</v>
      </c>
      <c r="E98" s="623">
        <f>'3M - LGS'!E98</f>
        <v>5.0624000000000002E-2</v>
      </c>
      <c r="F98" s="623">
        <f>'3M - LGS'!F98</f>
        <v>5.1560000000000002E-2</v>
      </c>
      <c r="G98" s="623">
        <f>'3M - LGS'!G98</f>
        <v>5.3745000000000001E-2</v>
      </c>
      <c r="H98" s="623">
        <f>'3M - LGS'!H98</f>
        <v>9.9451999999999999E-2</v>
      </c>
      <c r="I98" s="623">
        <f>'3M - LGS'!I98</f>
        <v>9.5723000000000003E-2</v>
      </c>
      <c r="J98" s="623">
        <f>'3M - LGS'!J98</f>
        <v>9.8280999999999993E-2</v>
      </c>
      <c r="K98" s="623">
        <f>'3M - LGS'!K98</f>
        <v>9.4449000000000005E-2</v>
      </c>
      <c r="L98" s="623">
        <f>'3M - LGS'!L98</f>
        <v>5.2073000000000001E-2</v>
      </c>
      <c r="M98" s="623">
        <f>'3M - LGS'!M98</f>
        <v>5.2239000000000001E-2</v>
      </c>
      <c r="N98" s="623">
        <f>'3M - LGS'!N98</f>
        <v>4.8925999999999997E-2</v>
      </c>
      <c r="O98" s="346">
        <f>'3M - LGS'!O98</f>
        <v>4.7953000000000003E-2</v>
      </c>
    </row>
    <row r="99" spans="1:15" x14ac:dyDescent="0.25">
      <c r="A99" s="763"/>
      <c r="B99" s="6" t="s">
        <v>5</v>
      </c>
      <c r="C99" s="623">
        <f>'3M - LGS'!C99</f>
        <v>4.5540999999999998E-2</v>
      </c>
      <c r="D99" s="623">
        <f>'3M - LGS'!D99</f>
        <v>4.6175000000000001E-2</v>
      </c>
      <c r="E99" s="623">
        <f>'3M - LGS'!E99</f>
        <v>4.8189000000000003E-2</v>
      </c>
      <c r="F99" s="623">
        <f>'3M - LGS'!F99</f>
        <v>4.8322999999999998E-2</v>
      </c>
      <c r="G99" s="623">
        <f>'3M - LGS'!G99</f>
        <v>5.0555999999999997E-2</v>
      </c>
      <c r="H99" s="623">
        <f>'3M - LGS'!H99</f>
        <v>9.3449000000000004E-2</v>
      </c>
      <c r="I99" s="623">
        <f>'3M - LGS'!I99</f>
        <v>9.0008000000000005E-2</v>
      </c>
      <c r="J99" s="623">
        <f>'3M - LGS'!J99</f>
        <v>9.2378000000000002E-2</v>
      </c>
      <c r="K99" s="623">
        <f>'3M - LGS'!K99</f>
        <v>9.1634999999999994E-2</v>
      </c>
      <c r="L99" s="623">
        <f>'3M - LGS'!L99</f>
        <v>4.8993000000000002E-2</v>
      </c>
      <c r="M99" s="623">
        <f>'3M - LGS'!M99</f>
        <v>4.9782E-2</v>
      </c>
      <c r="N99" s="623">
        <f>'3M - LGS'!N99</f>
        <v>4.7262999999999999E-2</v>
      </c>
      <c r="O99" s="346">
        <f>'3M - LGS'!O99</f>
        <v>4.5540999999999998E-2</v>
      </c>
    </row>
    <row r="100" spans="1:15" x14ac:dyDescent="0.25">
      <c r="A100" s="763"/>
      <c r="B100" s="6" t="s">
        <v>21</v>
      </c>
      <c r="C100" s="623">
        <f>'3M - LGS'!C100</f>
        <v>4.5540999999999998E-2</v>
      </c>
      <c r="D100" s="623">
        <f>'3M - LGS'!D100</f>
        <v>4.6175000000000001E-2</v>
      </c>
      <c r="E100" s="623">
        <f>'3M - LGS'!E100</f>
        <v>4.8189000000000003E-2</v>
      </c>
      <c r="F100" s="623">
        <f>'3M - LGS'!F100</f>
        <v>4.8322999999999998E-2</v>
      </c>
      <c r="G100" s="623">
        <f>'3M - LGS'!G100</f>
        <v>5.0555999999999997E-2</v>
      </c>
      <c r="H100" s="623">
        <f>'3M - LGS'!H100</f>
        <v>9.3449000000000004E-2</v>
      </c>
      <c r="I100" s="623">
        <f>'3M - LGS'!I100</f>
        <v>9.0008000000000005E-2</v>
      </c>
      <c r="J100" s="623">
        <f>'3M - LGS'!J100</f>
        <v>9.2378000000000002E-2</v>
      </c>
      <c r="K100" s="623">
        <f>'3M - LGS'!K100</f>
        <v>9.1634999999999994E-2</v>
      </c>
      <c r="L100" s="623">
        <f>'3M - LGS'!L100</f>
        <v>4.8993000000000002E-2</v>
      </c>
      <c r="M100" s="623">
        <f>'3M - LGS'!M100</f>
        <v>4.9782E-2</v>
      </c>
      <c r="N100" s="623">
        <f>'3M - LGS'!N100</f>
        <v>4.7262999999999999E-2</v>
      </c>
      <c r="O100" s="346">
        <f>'3M - LGS'!O100</f>
        <v>4.5540999999999998E-2</v>
      </c>
    </row>
    <row r="101" spans="1:15" x14ac:dyDescent="0.25">
      <c r="A101" s="763"/>
      <c r="B101" s="6" t="s">
        <v>22</v>
      </c>
      <c r="C101" s="623">
        <f>'3M - LGS'!C101</f>
        <v>4.5540999999999998E-2</v>
      </c>
      <c r="D101" s="623">
        <f>'3M - LGS'!D101</f>
        <v>4.6175000000000001E-2</v>
      </c>
      <c r="E101" s="623">
        <f>'3M - LGS'!E101</f>
        <v>4.8189000000000003E-2</v>
      </c>
      <c r="F101" s="623">
        <f>'3M - LGS'!F101</f>
        <v>4.8322999999999998E-2</v>
      </c>
      <c r="G101" s="623">
        <f>'3M - LGS'!G101</f>
        <v>5.0555999999999997E-2</v>
      </c>
      <c r="H101" s="623">
        <f>'3M - LGS'!H101</f>
        <v>9.3449000000000004E-2</v>
      </c>
      <c r="I101" s="623">
        <f>'3M - LGS'!I101</f>
        <v>9.0008000000000005E-2</v>
      </c>
      <c r="J101" s="623">
        <f>'3M - LGS'!J101</f>
        <v>9.2378000000000002E-2</v>
      </c>
      <c r="K101" s="623">
        <f>'3M - LGS'!K101</f>
        <v>9.1634999999999994E-2</v>
      </c>
      <c r="L101" s="623">
        <f>'3M - LGS'!L101</f>
        <v>4.8993000000000002E-2</v>
      </c>
      <c r="M101" s="623">
        <f>'3M - LGS'!M101</f>
        <v>4.9782E-2</v>
      </c>
      <c r="N101" s="623">
        <f>'3M - LGS'!N101</f>
        <v>4.7262999999999999E-2</v>
      </c>
      <c r="O101" s="346">
        <f>'3M - LGS'!O101</f>
        <v>4.5540999999999998E-2</v>
      </c>
    </row>
    <row r="102" spans="1:15" x14ac:dyDescent="0.25">
      <c r="A102" s="763"/>
      <c r="B102" s="6" t="s">
        <v>7</v>
      </c>
      <c r="C102" s="623">
        <f>'3M - LGS'!C102</f>
        <v>4.3611999999999998E-2</v>
      </c>
      <c r="D102" s="623">
        <f>'3M - LGS'!D102</f>
        <v>4.4098999999999999E-2</v>
      </c>
      <c r="E102" s="623">
        <f>'3M - LGS'!E102</f>
        <v>4.5934000000000003E-2</v>
      </c>
      <c r="F102" s="623">
        <f>'3M - LGS'!F102</f>
        <v>4.7032999999999998E-2</v>
      </c>
      <c r="G102" s="623">
        <f>'3M - LGS'!G102</f>
        <v>4.8451000000000001E-2</v>
      </c>
      <c r="H102" s="623">
        <f>'3M - LGS'!H102</f>
        <v>8.9113999999999999E-2</v>
      </c>
      <c r="I102" s="623">
        <f>'3M - LGS'!I102</f>
        <v>8.5700999999999999E-2</v>
      </c>
      <c r="J102" s="623">
        <f>'3M - LGS'!J102</f>
        <v>8.8127999999999998E-2</v>
      </c>
      <c r="K102" s="623">
        <f>'3M - LGS'!K102</f>
        <v>8.7461999999999998E-2</v>
      </c>
      <c r="L102" s="623">
        <f>'3M - LGS'!L102</f>
        <v>4.6955999999999998E-2</v>
      </c>
      <c r="M102" s="623">
        <f>'3M - LGS'!M102</f>
        <v>4.7667000000000001E-2</v>
      </c>
      <c r="N102" s="623">
        <f>'3M - LGS'!N102</f>
        <v>4.5307E-2</v>
      </c>
      <c r="O102" s="346">
        <f>'3M - LGS'!O102</f>
        <v>4.3611999999999998E-2</v>
      </c>
    </row>
    <row r="103" spans="1:15" ht="15.75" thickBot="1" x14ac:dyDescent="0.3">
      <c r="A103" s="764"/>
      <c r="B103" s="10" t="s">
        <v>8</v>
      </c>
      <c r="C103" s="621">
        <f>'3M - LGS'!C103</f>
        <v>4.6360999999999999E-2</v>
      </c>
      <c r="D103" s="621">
        <f>'3M - LGS'!D103</f>
        <v>4.6393999999999998E-2</v>
      </c>
      <c r="E103" s="621">
        <f>'3M - LGS'!E103</f>
        <v>4.7904000000000002E-2</v>
      </c>
      <c r="F103" s="621">
        <f>'3M - LGS'!F103</f>
        <v>5.1082000000000002E-2</v>
      </c>
      <c r="G103" s="621">
        <f>'3M - LGS'!G103</f>
        <v>5.2753000000000001E-2</v>
      </c>
      <c r="H103" s="621">
        <f>'3M - LGS'!H103</f>
        <v>0.100799</v>
      </c>
      <c r="I103" s="621">
        <f>'3M - LGS'!I103</f>
        <v>9.6923999999999996E-2</v>
      </c>
      <c r="J103" s="621">
        <f>'3M - LGS'!J103</f>
        <v>9.9787000000000001E-2</v>
      </c>
      <c r="K103" s="621">
        <f>'3M - LGS'!K103</f>
        <v>9.6407999999999994E-2</v>
      </c>
      <c r="L103" s="621">
        <f>'3M - LGS'!L103</f>
        <v>5.1095000000000002E-2</v>
      </c>
      <c r="M103" s="621">
        <f>'3M - LGS'!M103</f>
        <v>5.1493999999999998E-2</v>
      </c>
      <c r="N103" s="621">
        <f>'3M - LGS'!N103</f>
        <v>4.8736000000000002E-2</v>
      </c>
      <c r="O103" s="344">
        <f>'3M - LGS'!O103</f>
        <v>4.6360999999999999E-2</v>
      </c>
    </row>
    <row r="104" spans="1:15" x14ac:dyDescent="0.25">
      <c r="C104" s="622" t="s">
        <v>301</v>
      </c>
    </row>
    <row r="105" spans="1:15" ht="15.75" thickBot="1" x14ac:dyDescent="0.3">
      <c r="A105" s="480" t="s">
        <v>275</v>
      </c>
      <c r="B105" s="361"/>
      <c r="C105" s="361"/>
      <c r="E105" s="134"/>
    </row>
    <row r="106" spans="1:15" s="287" customFormat="1" ht="19.5" thickBot="1" x14ac:dyDescent="0.3">
      <c r="A106" s="290" t="s">
        <v>219</v>
      </c>
      <c r="B106" s="322" t="s">
        <v>13</v>
      </c>
      <c r="C106" s="323">
        <f>'1M - RES'!C79</f>
        <v>1</v>
      </c>
      <c r="D106" s="323">
        <f>C106</f>
        <v>1</v>
      </c>
      <c r="E106" s="286">
        <f t="shared" ref="E106:O106" si="54">D106</f>
        <v>1</v>
      </c>
      <c r="F106" s="324">
        <f t="shared" si="54"/>
        <v>1</v>
      </c>
      <c r="G106" s="324">
        <f t="shared" si="54"/>
        <v>1</v>
      </c>
      <c r="H106" s="324">
        <f t="shared" si="54"/>
        <v>1</v>
      </c>
      <c r="I106" s="324">
        <f t="shared" si="54"/>
        <v>1</v>
      </c>
      <c r="J106" s="324">
        <f t="shared" si="54"/>
        <v>1</v>
      </c>
      <c r="K106" s="324">
        <f t="shared" si="54"/>
        <v>1</v>
      </c>
      <c r="L106" s="324">
        <f t="shared" si="54"/>
        <v>1</v>
      </c>
      <c r="M106" s="324">
        <f t="shared" si="54"/>
        <v>1</v>
      </c>
      <c r="N106" s="324">
        <f t="shared" si="54"/>
        <v>1</v>
      </c>
      <c r="O106" s="324">
        <f t="shared" si="54"/>
        <v>1</v>
      </c>
    </row>
    <row r="107" spans="1:15" x14ac:dyDescent="0.25"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</row>
    <row r="108" spans="1:15" ht="15.75" thickBot="1" x14ac:dyDescent="0.3">
      <c r="A108" s="292" t="s">
        <v>162</v>
      </c>
      <c r="B108" s="288"/>
      <c r="C108" s="288"/>
      <c r="D108" s="288"/>
      <c r="E108" s="288"/>
      <c r="F108" s="288"/>
      <c r="G108" s="288"/>
      <c r="H108" s="288"/>
      <c r="I108" s="288"/>
      <c r="J108" s="283"/>
      <c r="K108" s="215"/>
      <c r="L108" s="215"/>
      <c r="M108" s="215"/>
      <c r="N108" s="215"/>
      <c r="O108" s="215"/>
    </row>
    <row r="109" spans="1:15" ht="16.5" thickBot="1" x14ac:dyDescent="0.3">
      <c r="A109" s="744" t="s">
        <v>15</v>
      </c>
      <c r="B109" s="306" t="s">
        <v>10</v>
      </c>
      <c r="C109" s="100">
        <f>C$2</f>
        <v>46023</v>
      </c>
      <c r="D109" s="100">
        <f t="shared" ref="D109:O109" si="55">D$2</f>
        <v>46054</v>
      </c>
      <c r="E109" s="100">
        <f t="shared" si="55"/>
        <v>46082</v>
      </c>
      <c r="F109" s="100">
        <f t="shared" si="55"/>
        <v>46113</v>
      </c>
      <c r="G109" s="100">
        <f t="shared" si="55"/>
        <v>46143</v>
      </c>
      <c r="H109" s="100">
        <f t="shared" si="55"/>
        <v>46174</v>
      </c>
      <c r="I109" s="100">
        <f t="shared" si="55"/>
        <v>46204</v>
      </c>
      <c r="J109" s="100">
        <f t="shared" si="55"/>
        <v>46235</v>
      </c>
      <c r="K109" s="100">
        <f t="shared" si="55"/>
        <v>46266</v>
      </c>
      <c r="L109" s="100">
        <f t="shared" si="55"/>
        <v>46296</v>
      </c>
      <c r="M109" s="100">
        <f t="shared" si="55"/>
        <v>46327</v>
      </c>
      <c r="N109" s="100">
        <f t="shared" si="55"/>
        <v>46357</v>
      </c>
      <c r="O109" s="100">
        <f t="shared" si="55"/>
        <v>46388</v>
      </c>
    </row>
    <row r="110" spans="1:15" ht="15" customHeight="1" x14ac:dyDescent="0.25">
      <c r="A110" s="745"/>
      <c r="B110" s="310" t="str">
        <f t="shared" ref="B110:B123" si="56">B39</f>
        <v>Air Comp</v>
      </c>
      <c r="C110" s="13">
        <f>C57*C75*C91*C$106</f>
        <v>0</v>
      </c>
      <c r="D110" s="13">
        <f t="shared" ref="D110:O110" si="57">D57*D75*D91*D$106</f>
        <v>0</v>
      </c>
      <c r="E110" s="13">
        <f t="shared" si="57"/>
        <v>0</v>
      </c>
      <c r="F110" s="13">
        <f t="shared" si="57"/>
        <v>0</v>
      </c>
      <c r="G110" s="13">
        <f t="shared" si="57"/>
        <v>0</v>
      </c>
      <c r="H110" s="13">
        <f t="shared" si="57"/>
        <v>0</v>
      </c>
      <c r="I110" s="13">
        <f t="shared" si="57"/>
        <v>0</v>
      </c>
      <c r="J110" s="13">
        <f t="shared" si="57"/>
        <v>0</v>
      </c>
      <c r="K110" s="13">
        <f t="shared" si="57"/>
        <v>0</v>
      </c>
      <c r="L110" s="13">
        <f t="shared" si="57"/>
        <v>0</v>
      </c>
      <c r="M110" s="13">
        <f t="shared" si="57"/>
        <v>0</v>
      </c>
      <c r="N110" s="13">
        <f t="shared" si="57"/>
        <v>0</v>
      </c>
      <c r="O110" s="13">
        <f t="shared" si="57"/>
        <v>0</v>
      </c>
    </row>
    <row r="111" spans="1:15" ht="15.75" x14ac:dyDescent="0.25">
      <c r="A111" s="745"/>
      <c r="B111" s="8" t="str">
        <f t="shared" si="56"/>
        <v>Building Shell</v>
      </c>
      <c r="C111" s="13">
        <f t="shared" ref="C111:O111" si="58">C58*C76*C92*C$106</f>
        <v>0</v>
      </c>
      <c r="D111" s="13">
        <f t="shared" si="58"/>
        <v>0</v>
      </c>
      <c r="E111" s="13">
        <f t="shared" si="58"/>
        <v>0</v>
      </c>
      <c r="F111" s="13">
        <f t="shared" si="58"/>
        <v>0</v>
      </c>
      <c r="G111" s="13">
        <f t="shared" si="58"/>
        <v>0</v>
      </c>
      <c r="H111" s="13">
        <f t="shared" si="58"/>
        <v>0</v>
      </c>
      <c r="I111" s="13">
        <f t="shared" si="58"/>
        <v>0</v>
      </c>
      <c r="J111" s="13">
        <f t="shared" si="58"/>
        <v>0</v>
      </c>
      <c r="K111" s="13">
        <f t="shared" si="58"/>
        <v>0</v>
      </c>
      <c r="L111" s="13">
        <f t="shared" si="58"/>
        <v>0</v>
      </c>
      <c r="M111" s="13">
        <f t="shared" si="58"/>
        <v>0</v>
      </c>
      <c r="N111" s="13">
        <f t="shared" si="58"/>
        <v>0</v>
      </c>
      <c r="O111" s="13">
        <f t="shared" si="58"/>
        <v>0</v>
      </c>
    </row>
    <row r="112" spans="1:15" ht="15.75" x14ac:dyDescent="0.25">
      <c r="A112" s="745"/>
      <c r="B112" s="8" t="str">
        <f t="shared" si="56"/>
        <v>Cooking</v>
      </c>
      <c r="C112" s="13">
        <f t="shared" ref="C112:O112" si="59">C59*C77*C93*C$106</f>
        <v>0</v>
      </c>
      <c r="D112" s="13">
        <f t="shared" si="59"/>
        <v>0</v>
      </c>
      <c r="E112" s="13">
        <f t="shared" si="59"/>
        <v>0</v>
      </c>
      <c r="F112" s="13">
        <f t="shared" si="59"/>
        <v>0</v>
      </c>
      <c r="G112" s="13">
        <f t="shared" si="59"/>
        <v>0</v>
      </c>
      <c r="H112" s="13">
        <f t="shared" si="59"/>
        <v>0</v>
      </c>
      <c r="I112" s="13">
        <f t="shared" si="59"/>
        <v>0</v>
      </c>
      <c r="J112" s="13">
        <f t="shared" si="59"/>
        <v>0</v>
      </c>
      <c r="K112" s="13">
        <f t="shared" si="59"/>
        <v>0</v>
      </c>
      <c r="L112" s="13">
        <f t="shared" si="59"/>
        <v>0</v>
      </c>
      <c r="M112" s="13">
        <f t="shared" si="59"/>
        <v>0</v>
      </c>
      <c r="N112" s="13">
        <f t="shared" si="59"/>
        <v>0</v>
      </c>
      <c r="O112" s="13">
        <f t="shared" si="59"/>
        <v>0</v>
      </c>
    </row>
    <row r="113" spans="1:15" ht="15.75" x14ac:dyDescent="0.25">
      <c r="A113" s="745"/>
      <c r="B113" s="8" t="str">
        <f t="shared" si="56"/>
        <v>Cooling</v>
      </c>
      <c r="C113" s="13">
        <f t="shared" ref="C113:O113" si="60">C60*C78*C94*C$106</f>
        <v>0</v>
      </c>
      <c r="D113" s="13">
        <f t="shared" si="60"/>
        <v>0</v>
      </c>
      <c r="E113" s="13">
        <f t="shared" si="60"/>
        <v>0</v>
      </c>
      <c r="F113" s="13">
        <f t="shared" si="60"/>
        <v>0</v>
      </c>
      <c r="G113" s="13">
        <f t="shared" si="60"/>
        <v>0</v>
      </c>
      <c r="H113" s="13">
        <f t="shared" si="60"/>
        <v>0</v>
      </c>
      <c r="I113" s="13">
        <f t="shared" si="60"/>
        <v>0</v>
      </c>
      <c r="J113" s="13">
        <f t="shared" si="60"/>
        <v>0</v>
      </c>
      <c r="K113" s="13">
        <f t="shared" si="60"/>
        <v>0</v>
      </c>
      <c r="L113" s="13">
        <f t="shared" si="60"/>
        <v>0</v>
      </c>
      <c r="M113" s="13">
        <f t="shared" si="60"/>
        <v>0</v>
      </c>
      <c r="N113" s="13">
        <f t="shared" si="60"/>
        <v>0</v>
      </c>
      <c r="O113" s="13">
        <f t="shared" si="60"/>
        <v>0</v>
      </c>
    </row>
    <row r="114" spans="1:15" ht="15.75" x14ac:dyDescent="0.25">
      <c r="A114" s="745"/>
      <c r="B114" s="8" t="str">
        <f t="shared" si="56"/>
        <v>Ext Lighting</v>
      </c>
      <c r="C114" s="13">
        <f t="shared" ref="C114:O114" si="61">C61*C79*C95*C$106</f>
        <v>0</v>
      </c>
      <c r="D114" s="13">
        <f t="shared" si="61"/>
        <v>0</v>
      </c>
      <c r="E114" s="13">
        <f t="shared" si="61"/>
        <v>0</v>
      </c>
      <c r="F114" s="13">
        <f t="shared" si="61"/>
        <v>0</v>
      </c>
      <c r="G114" s="13">
        <f t="shared" si="61"/>
        <v>0</v>
      </c>
      <c r="H114" s="13">
        <f t="shared" si="61"/>
        <v>0</v>
      </c>
      <c r="I114" s="13">
        <f t="shared" si="61"/>
        <v>0</v>
      </c>
      <c r="J114" s="13">
        <f t="shared" si="61"/>
        <v>0</v>
      </c>
      <c r="K114" s="13">
        <f t="shared" si="61"/>
        <v>0</v>
      </c>
      <c r="L114" s="13">
        <f t="shared" si="61"/>
        <v>0</v>
      </c>
      <c r="M114" s="13">
        <f t="shared" si="61"/>
        <v>0</v>
      </c>
      <c r="N114" s="13">
        <f t="shared" si="61"/>
        <v>0</v>
      </c>
      <c r="O114" s="13">
        <f t="shared" si="61"/>
        <v>0</v>
      </c>
    </row>
    <row r="115" spans="1:15" ht="15.75" x14ac:dyDescent="0.25">
      <c r="A115" s="745"/>
      <c r="B115" s="8" t="str">
        <f t="shared" si="56"/>
        <v>Heating</v>
      </c>
      <c r="C115" s="13">
        <f t="shared" ref="C115:O115" si="62">C62*C80*C96*C$106</f>
        <v>0</v>
      </c>
      <c r="D115" s="13">
        <f t="shared" si="62"/>
        <v>0</v>
      </c>
      <c r="E115" s="13">
        <f t="shared" si="62"/>
        <v>0</v>
      </c>
      <c r="F115" s="13">
        <f t="shared" si="62"/>
        <v>0</v>
      </c>
      <c r="G115" s="13">
        <f t="shared" si="62"/>
        <v>0</v>
      </c>
      <c r="H115" s="13">
        <f t="shared" si="62"/>
        <v>0</v>
      </c>
      <c r="I115" s="13">
        <f t="shared" si="62"/>
        <v>0</v>
      </c>
      <c r="J115" s="13">
        <f t="shared" si="62"/>
        <v>0</v>
      </c>
      <c r="K115" s="13">
        <f t="shared" si="62"/>
        <v>0</v>
      </c>
      <c r="L115" s="13">
        <f t="shared" si="62"/>
        <v>0</v>
      </c>
      <c r="M115" s="13">
        <f t="shared" si="62"/>
        <v>0</v>
      </c>
      <c r="N115" s="13">
        <f t="shared" si="62"/>
        <v>0</v>
      </c>
      <c r="O115" s="13">
        <f t="shared" si="62"/>
        <v>0</v>
      </c>
    </row>
    <row r="116" spans="1:15" ht="15.75" x14ac:dyDescent="0.25">
      <c r="A116" s="745"/>
      <c r="B116" s="8" t="str">
        <f t="shared" si="56"/>
        <v>HVAC</v>
      </c>
      <c r="C116" s="13">
        <f t="shared" ref="C116:O116" si="63">C63*C81*C97*C$106</f>
        <v>0</v>
      </c>
      <c r="D116" s="13">
        <f t="shared" si="63"/>
        <v>0</v>
      </c>
      <c r="E116" s="13">
        <f t="shared" si="63"/>
        <v>0</v>
      </c>
      <c r="F116" s="13">
        <f t="shared" si="63"/>
        <v>0</v>
      </c>
      <c r="G116" s="13">
        <f t="shared" si="63"/>
        <v>0</v>
      </c>
      <c r="H116" s="13">
        <f t="shared" si="63"/>
        <v>0</v>
      </c>
      <c r="I116" s="13">
        <f t="shared" si="63"/>
        <v>0</v>
      </c>
      <c r="J116" s="13">
        <f t="shared" si="63"/>
        <v>0</v>
      </c>
      <c r="K116" s="13">
        <f t="shared" si="63"/>
        <v>0</v>
      </c>
      <c r="L116" s="13">
        <f t="shared" si="63"/>
        <v>0</v>
      </c>
      <c r="M116" s="13">
        <f t="shared" si="63"/>
        <v>0</v>
      </c>
      <c r="N116" s="13">
        <f t="shared" si="63"/>
        <v>0</v>
      </c>
      <c r="O116" s="13">
        <f t="shared" si="63"/>
        <v>0</v>
      </c>
    </row>
    <row r="117" spans="1:15" ht="15.75" x14ac:dyDescent="0.25">
      <c r="A117" s="745"/>
      <c r="B117" s="8" t="str">
        <f t="shared" si="56"/>
        <v>Lighting</v>
      </c>
      <c r="C117" s="13">
        <f t="shared" ref="C117:O117" si="64">C64*C82*C98*C$106</f>
        <v>0</v>
      </c>
      <c r="D117" s="13">
        <f t="shared" si="64"/>
        <v>0</v>
      </c>
      <c r="E117" s="13">
        <f t="shared" si="64"/>
        <v>0</v>
      </c>
      <c r="F117" s="13">
        <f t="shared" si="64"/>
        <v>0</v>
      </c>
      <c r="G117" s="13">
        <f t="shared" si="64"/>
        <v>3474.8416338710299</v>
      </c>
      <c r="H117" s="13">
        <f t="shared" si="64"/>
        <v>17586.364015600073</v>
      </c>
      <c r="I117" s="13">
        <f t="shared" si="64"/>
        <v>32591.603225436691</v>
      </c>
      <c r="J117" s="13">
        <f t="shared" si="64"/>
        <v>29128.049490807738</v>
      </c>
      <c r="K117" s="13">
        <f t="shared" si="64"/>
        <v>30111.579187133782</v>
      </c>
      <c r="L117" s="13">
        <f t="shared" si="64"/>
        <v>19192.143397120792</v>
      </c>
      <c r="M117" s="13">
        <f t="shared" si="64"/>
        <v>15699.30245389218</v>
      </c>
      <c r="N117" s="13">
        <f t="shared" si="64"/>
        <v>20439.519863503501</v>
      </c>
      <c r="O117" s="13">
        <f t="shared" si="64"/>
        <v>27001.888097541556</v>
      </c>
    </row>
    <row r="118" spans="1:15" ht="15.75" x14ac:dyDescent="0.25">
      <c r="A118" s="745"/>
      <c r="B118" s="8" t="str">
        <f t="shared" si="56"/>
        <v>Miscellaneous</v>
      </c>
      <c r="C118" s="13">
        <f t="shared" ref="C118:O118" si="65">C65*C83*C99*C$106</f>
        <v>0</v>
      </c>
      <c r="D118" s="13">
        <f t="shared" si="65"/>
        <v>0</v>
      </c>
      <c r="E118" s="13">
        <f t="shared" si="65"/>
        <v>0</v>
      </c>
      <c r="F118" s="13">
        <f t="shared" si="65"/>
        <v>0</v>
      </c>
      <c r="G118" s="13">
        <f t="shared" si="65"/>
        <v>0</v>
      </c>
      <c r="H118" s="13">
        <f t="shared" si="65"/>
        <v>0</v>
      </c>
      <c r="I118" s="13">
        <f t="shared" si="65"/>
        <v>0</v>
      </c>
      <c r="J118" s="13">
        <f t="shared" si="65"/>
        <v>0</v>
      </c>
      <c r="K118" s="13">
        <f t="shared" si="65"/>
        <v>0</v>
      </c>
      <c r="L118" s="13">
        <f t="shared" si="65"/>
        <v>0</v>
      </c>
      <c r="M118" s="13">
        <f t="shared" si="65"/>
        <v>0</v>
      </c>
      <c r="N118" s="13">
        <f t="shared" si="65"/>
        <v>0</v>
      </c>
      <c r="O118" s="13">
        <f t="shared" si="65"/>
        <v>0</v>
      </c>
    </row>
    <row r="119" spans="1:15" ht="15.75" customHeight="1" x14ac:dyDescent="0.25">
      <c r="A119" s="745"/>
      <c r="B119" s="8" t="str">
        <f t="shared" si="56"/>
        <v>Motors</v>
      </c>
      <c r="C119" s="13">
        <f t="shared" ref="C119:O119" si="66">C66*C84*C100*C$106</f>
        <v>0</v>
      </c>
      <c r="D119" s="13">
        <f t="shared" si="66"/>
        <v>0</v>
      </c>
      <c r="E119" s="13">
        <f t="shared" si="66"/>
        <v>0</v>
      </c>
      <c r="F119" s="13">
        <f t="shared" si="66"/>
        <v>0</v>
      </c>
      <c r="G119" s="13">
        <f t="shared" si="66"/>
        <v>0</v>
      </c>
      <c r="H119" s="13">
        <f t="shared" si="66"/>
        <v>0</v>
      </c>
      <c r="I119" s="13">
        <f t="shared" si="66"/>
        <v>0</v>
      </c>
      <c r="J119" s="13">
        <f t="shared" si="66"/>
        <v>0</v>
      </c>
      <c r="K119" s="13">
        <f t="shared" si="66"/>
        <v>0</v>
      </c>
      <c r="L119" s="13">
        <f t="shared" si="66"/>
        <v>0</v>
      </c>
      <c r="M119" s="13">
        <f t="shared" si="66"/>
        <v>0</v>
      </c>
      <c r="N119" s="13">
        <f t="shared" si="66"/>
        <v>0</v>
      </c>
      <c r="O119" s="13">
        <f t="shared" si="66"/>
        <v>0</v>
      </c>
    </row>
    <row r="120" spans="1:15" ht="15.75" x14ac:dyDescent="0.25">
      <c r="A120" s="745"/>
      <c r="B120" s="8" t="str">
        <f t="shared" si="56"/>
        <v>Process</v>
      </c>
      <c r="C120" s="13">
        <f t="shared" ref="C120:O120" si="67">C67*C85*C101*C$106</f>
        <v>0</v>
      </c>
      <c r="D120" s="13">
        <f t="shared" si="67"/>
        <v>0</v>
      </c>
      <c r="E120" s="13">
        <f t="shared" si="67"/>
        <v>0</v>
      </c>
      <c r="F120" s="13">
        <f t="shared" si="67"/>
        <v>0</v>
      </c>
      <c r="G120" s="13">
        <f t="shared" si="67"/>
        <v>0</v>
      </c>
      <c r="H120" s="13">
        <f t="shared" si="67"/>
        <v>0</v>
      </c>
      <c r="I120" s="13">
        <f t="shared" si="67"/>
        <v>0</v>
      </c>
      <c r="J120" s="13">
        <f t="shared" si="67"/>
        <v>0</v>
      </c>
      <c r="K120" s="13">
        <f t="shared" si="67"/>
        <v>0</v>
      </c>
      <c r="L120" s="13">
        <f t="shared" si="67"/>
        <v>0</v>
      </c>
      <c r="M120" s="13">
        <f t="shared" si="67"/>
        <v>0</v>
      </c>
      <c r="N120" s="13">
        <f t="shared" si="67"/>
        <v>0</v>
      </c>
      <c r="O120" s="13">
        <f t="shared" si="67"/>
        <v>0</v>
      </c>
    </row>
    <row r="121" spans="1:15" ht="15.75" x14ac:dyDescent="0.25">
      <c r="A121" s="745"/>
      <c r="B121" s="8" t="str">
        <f t="shared" si="56"/>
        <v>Refrigeration</v>
      </c>
      <c r="C121" s="13">
        <f t="shared" ref="C121:O121" si="68">C68*C86*C102*C$106</f>
        <v>0</v>
      </c>
      <c r="D121" s="13">
        <f t="shared" si="68"/>
        <v>0</v>
      </c>
      <c r="E121" s="13">
        <f t="shared" si="68"/>
        <v>0</v>
      </c>
      <c r="F121" s="13">
        <f t="shared" si="68"/>
        <v>0</v>
      </c>
      <c r="G121" s="13">
        <f t="shared" si="68"/>
        <v>0</v>
      </c>
      <c r="H121" s="13">
        <f t="shared" si="68"/>
        <v>0</v>
      </c>
      <c r="I121" s="13">
        <f t="shared" si="68"/>
        <v>0</v>
      </c>
      <c r="J121" s="13">
        <f t="shared" si="68"/>
        <v>0</v>
      </c>
      <c r="K121" s="13">
        <f t="shared" si="68"/>
        <v>0</v>
      </c>
      <c r="L121" s="13">
        <f t="shared" si="68"/>
        <v>0</v>
      </c>
      <c r="M121" s="13">
        <f t="shared" si="68"/>
        <v>0</v>
      </c>
      <c r="N121" s="13">
        <f t="shared" si="68"/>
        <v>0</v>
      </c>
      <c r="O121" s="13">
        <f t="shared" si="68"/>
        <v>0</v>
      </c>
    </row>
    <row r="122" spans="1:15" ht="15.75" x14ac:dyDescent="0.25">
      <c r="A122" s="745"/>
      <c r="B122" s="8" t="str">
        <f t="shared" si="56"/>
        <v>Water Heating</v>
      </c>
      <c r="C122" s="13">
        <f t="shared" ref="C122:O122" si="69">C69*C87*C103*C$106</f>
        <v>0</v>
      </c>
      <c r="D122" s="13">
        <f t="shared" si="69"/>
        <v>0</v>
      </c>
      <c r="E122" s="13">
        <f t="shared" si="69"/>
        <v>0</v>
      </c>
      <c r="F122" s="13">
        <f t="shared" si="69"/>
        <v>0</v>
      </c>
      <c r="G122" s="13">
        <f t="shared" si="69"/>
        <v>0</v>
      </c>
      <c r="H122" s="13">
        <f t="shared" si="69"/>
        <v>0</v>
      </c>
      <c r="I122" s="13">
        <f t="shared" si="69"/>
        <v>0</v>
      </c>
      <c r="J122" s="13">
        <f t="shared" si="69"/>
        <v>0</v>
      </c>
      <c r="K122" s="13">
        <f t="shared" si="69"/>
        <v>0</v>
      </c>
      <c r="L122" s="13">
        <f t="shared" si="69"/>
        <v>0</v>
      </c>
      <c r="M122" s="13">
        <f t="shared" si="69"/>
        <v>0</v>
      </c>
      <c r="N122" s="13">
        <f t="shared" si="69"/>
        <v>0</v>
      </c>
      <c r="O122" s="13">
        <f t="shared" si="69"/>
        <v>0</v>
      </c>
    </row>
    <row r="123" spans="1:15" ht="15.75" customHeight="1" x14ac:dyDescent="0.25">
      <c r="A123" s="745"/>
      <c r="B123" s="8" t="str">
        <f t="shared" si="56"/>
        <v xml:space="preserve"> 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5.75" customHeight="1" x14ac:dyDescent="0.25">
      <c r="A124" s="745"/>
      <c r="B124" s="156" t="s">
        <v>24</v>
      </c>
      <c r="C124" s="13">
        <f>SUM(C110:C123)</f>
        <v>0</v>
      </c>
      <c r="D124" s="13">
        <f>SUM(D110:D123)</f>
        <v>0</v>
      </c>
      <c r="E124" s="13">
        <f t="shared" ref="E124:O124" si="70">SUM(E110:E123)</f>
        <v>0</v>
      </c>
      <c r="F124" s="13">
        <f t="shared" si="70"/>
        <v>0</v>
      </c>
      <c r="G124" s="13">
        <f t="shared" si="70"/>
        <v>3474.8416338710299</v>
      </c>
      <c r="H124" s="13">
        <f t="shared" si="70"/>
        <v>17586.364015600073</v>
      </c>
      <c r="I124" s="13">
        <f t="shared" si="70"/>
        <v>32591.603225436691</v>
      </c>
      <c r="J124" s="13">
        <f t="shared" si="70"/>
        <v>29128.049490807738</v>
      </c>
      <c r="K124" s="13">
        <f t="shared" si="70"/>
        <v>30111.579187133782</v>
      </c>
      <c r="L124" s="13">
        <f t="shared" si="70"/>
        <v>19192.143397120792</v>
      </c>
      <c r="M124" s="13">
        <f t="shared" si="70"/>
        <v>15699.30245389218</v>
      </c>
      <c r="N124" s="13">
        <f t="shared" si="70"/>
        <v>20439.519863503501</v>
      </c>
      <c r="O124" s="13">
        <f t="shared" si="70"/>
        <v>27001.888097541556</v>
      </c>
    </row>
    <row r="125" spans="1:15" ht="16.5" customHeight="1" thickBot="1" x14ac:dyDescent="0.3">
      <c r="A125" s="746"/>
      <c r="B125" s="92" t="s">
        <v>25</v>
      </c>
      <c r="C125" s="14">
        <f>C124</f>
        <v>0</v>
      </c>
      <c r="D125" s="14">
        <f>C125+D124</f>
        <v>0</v>
      </c>
      <c r="E125" s="14">
        <f t="shared" ref="E125:O125" si="71">D125+E124</f>
        <v>0</v>
      </c>
      <c r="F125" s="14">
        <f t="shared" si="71"/>
        <v>0</v>
      </c>
      <c r="G125" s="14">
        <f t="shared" si="71"/>
        <v>3474.8416338710299</v>
      </c>
      <c r="H125" s="14">
        <f t="shared" si="71"/>
        <v>21061.205649471103</v>
      </c>
      <c r="I125" s="14">
        <f t="shared" si="71"/>
        <v>53652.808874907794</v>
      </c>
      <c r="J125" s="14">
        <f t="shared" si="71"/>
        <v>82780.85836571554</v>
      </c>
      <c r="K125" s="14">
        <f t="shared" si="71"/>
        <v>112892.43755284933</v>
      </c>
      <c r="L125" s="14">
        <f t="shared" si="71"/>
        <v>132084.58094997011</v>
      </c>
      <c r="M125" s="14">
        <f t="shared" si="71"/>
        <v>147783.8834038623</v>
      </c>
      <c r="N125" s="14">
        <f t="shared" si="71"/>
        <v>168223.40326736579</v>
      </c>
      <c r="O125" s="14">
        <f t="shared" si="71"/>
        <v>195225.29136490735</v>
      </c>
    </row>
    <row r="126" spans="1:15" x14ac:dyDescent="0.25">
      <c r="A126" s="301"/>
      <c r="B126" s="294"/>
      <c r="C126" s="294"/>
      <c r="D126" s="295"/>
      <c r="E126" s="294"/>
      <c r="F126" s="295"/>
      <c r="G126" s="294"/>
      <c r="H126" s="295"/>
      <c r="I126" s="294"/>
      <c r="J126" s="295"/>
      <c r="K126" s="294"/>
      <c r="L126" s="295"/>
      <c r="M126" s="294"/>
      <c r="N126" s="295"/>
      <c r="O126" s="294"/>
    </row>
    <row r="127" spans="1:15" x14ac:dyDescent="0.25">
      <c r="A127" s="301"/>
      <c r="B127" s="294"/>
      <c r="C127" s="294"/>
      <c r="D127" s="295"/>
      <c r="E127" s="294"/>
      <c r="F127" s="295"/>
      <c r="G127" s="294"/>
      <c r="H127" s="295"/>
      <c r="I127" s="294"/>
      <c r="J127" s="295"/>
      <c r="K127" s="294"/>
      <c r="L127" s="295"/>
      <c r="M127" s="294"/>
      <c r="N127" s="295"/>
      <c r="O127" s="294"/>
    </row>
    <row r="128" spans="1:15" ht="16.5" hidden="1" thickBot="1" x14ac:dyDescent="0.3">
      <c r="A128" s="341" t="s">
        <v>220</v>
      </c>
      <c r="B128" s="294"/>
      <c r="C128" s="294"/>
      <c r="D128" s="295"/>
      <c r="E128" s="294"/>
      <c r="F128" s="295"/>
      <c r="G128" s="294"/>
      <c r="H128" s="295"/>
      <c r="I128" s="294"/>
      <c r="J128" s="295"/>
      <c r="K128" s="294"/>
      <c r="L128" s="295"/>
      <c r="M128" s="294"/>
      <c r="N128" s="295"/>
      <c r="O128" s="294"/>
    </row>
    <row r="129" spans="1:15" ht="15" hidden="1" customHeight="1" thickBot="1" x14ac:dyDescent="0.3">
      <c r="A129" s="755" t="s">
        <v>109</v>
      </c>
      <c r="B129" s="758" t="s">
        <v>110</v>
      </c>
      <c r="C129" s="759"/>
      <c r="D129" s="759"/>
      <c r="E129" s="759"/>
      <c r="F129" s="759"/>
      <c r="G129" s="759"/>
      <c r="H129" s="759"/>
      <c r="I129" s="759"/>
      <c r="J129" s="759"/>
      <c r="K129" s="759"/>
      <c r="L129" s="759"/>
      <c r="M129" s="759"/>
      <c r="N129" s="760"/>
      <c r="O129" s="613" t="s">
        <v>110</v>
      </c>
    </row>
    <row r="130" spans="1:15" ht="15.75" hidden="1" thickBot="1" x14ac:dyDescent="0.3">
      <c r="A130" s="756"/>
      <c r="B130" s="765" t="s">
        <v>208</v>
      </c>
      <c r="C130" s="765"/>
      <c r="D130" s="765"/>
      <c r="E130" s="765"/>
      <c r="F130" s="765"/>
      <c r="G130" s="765"/>
      <c r="H130" s="765"/>
      <c r="I130" s="765"/>
      <c r="J130" s="765"/>
      <c r="K130" s="765"/>
      <c r="L130" s="765"/>
      <c r="M130" s="765"/>
      <c r="N130" s="766"/>
      <c r="O130" s="614" t="s">
        <v>208</v>
      </c>
    </row>
    <row r="131" spans="1:15" ht="16.5" hidden="1" thickBot="1" x14ac:dyDescent="0.3">
      <c r="A131" s="756"/>
      <c r="B131" s="340" t="s">
        <v>111</v>
      </c>
      <c r="C131" s="100">
        <f>C$2</f>
        <v>46023</v>
      </c>
      <c r="D131" s="100">
        <f t="shared" ref="D131:O131" si="72">D$2</f>
        <v>46054</v>
      </c>
      <c r="E131" s="100">
        <f t="shared" si="72"/>
        <v>46082</v>
      </c>
      <c r="F131" s="100">
        <f t="shared" si="72"/>
        <v>46113</v>
      </c>
      <c r="G131" s="100">
        <f t="shared" si="72"/>
        <v>46143</v>
      </c>
      <c r="H131" s="100">
        <f t="shared" si="72"/>
        <v>46174</v>
      </c>
      <c r="I131" s="100">
        <f t="shared" si="72"/>
        <v>46204</v>
      </c>
      <c r="J131" s="100">
        <f t="shared" si="72"/>
        <v>46235</v>
      </c>
      <c r="K131" s="100">
        <f t="shared" si="72"/>
        <v>46266</v>
      </c>
      <c r="L131" s="100">
        <f t="shared" si="72"/>
        <v>46296</v>
      </c>
      <c r="M131" s="100">
        <f t="shared" si="72"/>
        <v>46327</v>
      </c>
      <c r="N131" s="100">
        <f t="shared" si="72"/>
        <v>46357</v>
      </c>
      <c r="O131" s="100">
        <f t="shared" si="72"/>
        <v>46388</v>
      </c>
    </row>
    <row r="132" spans="1:15" hidden="1" x14ac:dyDescent="0.25">
      <c r="A132" s="756"/>
      <c r="B132" s="334" t="s">
        <v>18</v>
      </c>
      <c r="C132" s="351">
        <f>'3M - LGS'!C132</f>
        <v>3.7441349140650192E-2</v>
      </c>
      <c r="D132" s="351">
        <f>'3M - LGS'!D132</f>
        <v>3.7429249600920422E-2</v>
      </c>
      <c r="E132" s="351">
        <f>'3M - LGS'!E132</f>
        <v>3.8354723959286061E-2</v>
      </c>
      <c r="F132" s="351">
        <f>'3M - LGS'!F132</f>
        <v>3.9317515370260341E-2</v>
      </c>
      <c r="G132" s="351">
        <f>'3M - LGS'!G132</f>
        <v>3.9956418570678262E-2</v>
      </c>
      <c r="H132" s="351">
        <f>'3M - LGS'!H132</f>
        <v>7.3052660356480309E-2</v>
      </c>
      <c r="I132" s="351">
        <f>'3M - LGS'!I132</f>
        <v>7.0945278641579762E-2</v>
      </c>
      <c r="J132" s="351">
        <f>'3M - LGS'!J132</f>
        <v>7.0982747983774006E-2</v>
      </c>
      <c r="K132" s="351">
        <f>'3M - LGS'!K132</f>
        <v>6.9689736519992149E-2</v>
      </c>
      <c r="L132" s="351">
        <f>'3M - LGS'!L132</f>
        <v>3.8465921545063383E-2</v>
      </c>
      <c r="M132" s="351">
        <f>'3M - LGS'!M132</f>
        <v>3.936801638570829E-2</v>
      </c>
      <c r="N132" s="351">
        <f>'3M - LGS'!N132</f>
        <v>3.8318634945053449E-2</v>
      </c>
      <c r="O132" s="347">
        <f>'3M - LGS'!O132</f>
        <v>3.7441349140650192E-2</v>
      </c>
    </row>
    <row r="133" spans="1:15" hidden="1" x14ac:dyDescent="0.25">
      <c r="A133" s="756"/>
      <c r="B133" s="332" t="s">
        <v>0</v>
      </c>
      <c r="C133" s="351">
        <f>'3M - LGS'!C133</f>
        <v>4.1160476479958422E-2</v>
      </c>
      <c r="D133" s="351">
        <f>'3M - LGS'!D133</f>
        <v>4.14017286346514E-2</v>
      </c>
      <c r="E133" s="351">
        <f>'3M - LGS'!E133</f>
        <v>4.2874473574818231E-2</v>
      </c>
      <c r="F133" s="351">
        <f>'3M - LGS'!F133</f>
        <v>4.3567351875307025E-2</v>
      </c>
      <c r="G133" s="351">
        <f>'3M - LGS'!G133</f>
        <v>4.5203207673382241E-2</v>
      </c>
      <c r="H133" s="351">
        <f>'3M - LGS'!H133</f>
        <v>8.7375949566271344E-2</v>
      </c>
      <c r="I133" s="351">
        <f>'3M - LGS'!I133</f>
        <v>8.3115482222942821E-2</v>
      </c>
      <c r="J133" s="351">
        <f>'3M - LGS'!J133</f>
        <v>8.4519356113417099E-2</v>
      </c>
      <c r="K133" s="351">
        <f>'3M - LGS'!K133</f>
        <v>8.4685619189997327E-2</v>
      </c>
      <c r="L133" s="351">
        <f>'3M - LGS'!L133</f>
        <v>4.3771535634283605E-2</v>
      </c>
      <c r="M133" s="351">
        <f>'3M - LGS'!M133</f>
        <v>4.4072115891515086E-2</v>
      </c>
      <c r="N133" s="351">
        <f>'3M - LGS'!N133</f>
        <v>4.2021266117095453E-2</v>
      </c>
      <c r="O133" s="347">
        <f>'3M - LGS'!O133</f>
        <v>4.1160476479958422E-2</v>
      </c>
    </row>
    <row r="134" spans="1:15" hidden="1" x14ac:dyDescent="0.25">
      <c r="A134" s="756"/>
      <c r="B134" s="332" t="s">
        <v>19</v>
      </c>
      <c r="C134" s="351">
        <f>'3M - LGS'!C134</f>
        <v>3.8681006913950738E-2</v>
      </c>
      <c r="D134" s="351">
        <f>'3M - LGS'!D134</f>
        <v>3.8540231176964271E-2</v>
      </c>
      <c r="E134" s="351">
        <f>'3M - LGS'!E134</f>
        <v>3.9571908998964601E-2</v>
      </c>
      <c r="F134" s="351">
        <f>'3M - LGS'!F134</f>
        <v>4.1357283311798561E-2</v>
      </c>
      <c r="G134" s="351">
        <f>'3M - LGS'!G134</f>
        <v>4.1776210121445938E-2</v>
      </c>
      <c r="H134" s="351">
        <f>'3M - LGS'!H134</f>
        <v>7.7489258063776892E-2</v>
      </c>
      <c r="I134" s="351">
        <f>'3M - LGS'!I134</f>
        <v>7.5160055010362714E-2</v>
      </c>
      <c r="J134" s="351">
        <f>'3M - LGS'!J134</f>
        <v>7.5489415013257136E-2</v>
      </c>
      <c r="K134" s="351">
        <f>'3M - LGS'!K134</f>
        <v>7.3337364897793161E-2</v>
      </c>
      <c r="L134" s="351">
        <f>'3M - LGS'!L134</f>
        <v>4.0033797585901781E-2</v>
      </c>
      <c r="M134" s="351">
        <f>'3M - LGS'!M134</f>
        <v>4.0929944863121244E-2</v>
      </c>
      <c r="N134" s="351">
        <f>'3M - LGS'!N134</f>
        <v>3.9712308948747624E-2</v>
      </c>
      <c r="O134" s="347">
        <f>'3M - LGS'!O134</f>
        <v>3.8681006913950738E-2</v>
      </c>
    </row>
    <row r="135" spans="1:15" hidden="1" x14ac:dyDescent="0.25">
      <c r="A135" s="756"/>
      <c r="B135" s="332" t="s">
        <v>1</v>
      </c>
      <c r="C135" s="351">
        <f>'3M - LGS'!C135</f>
        <v>4.2347000000000003E-2</v>
      </c>
      <c r="D135" s="351">
        <f>'3M - LGS'!D135</f>
        <v>4.2303E-2</v>
      </c>
      <c r="E135" s="351">
        <f>'3M - LGS'!E135</f>
        <v>4.4350000000000001E-2</v>
      </c>
      <c r="F135" s="351">
        <f>'3M - LGS'!F135</f>
        <v>4.9352782874207732E-2</v>
      </c>
      <c r="G135" s="351">
        <f>'3M - LGS'!G135</f>
        <v>5.1340815851987277E-2</v>
      </c>
      <c r="H135" s="351">
        <f>'3M - LGS'!H135</f>
        <v>8.8104771255734377E-2</v>
      </c>
      <c r="I135" s="351">
        <f>'3M - LGS'!I135</f>
        <v>8.3462932305408757E-2</v>
      </c>
      <c r="J135" s="351">
        <f>'3M - LGS'!J135</f>
        <v>8.4977911619780744E-2</v>
      </c>
      <c r="K135" s="351">
        <f>'3M - LGS'!K135</f>
        <v>8.7747976690638094E-2</v>
      </c>
      <c r="L135" s="351">
        <f>'3M - LGS'!L135</f>
        <v>4.9657375060733117E-2</v>
      </c>
      <c r="M135" s="351">
        <f>'3M - LGS'!M135</f>
        <v>4.9379139452495391E-2</v>
      </c>
      <c r="N135" s="351">
        <f>'3M - LGS'!N135</f>
        <v>4.3708999999999998E-2</v>
      </c>
      <c r="O135" s="347">
        <f>'3M - LGS'!O135</f>
        <v>4.2347000000000003E-2</v>
      </c>
    </row>
    <row r="136" spans="1:15" hidden="1" x14ac:dyDescent="0.25">
      <c r="A136" s="756"/>
      <c r="B136" s="332" t="s">
        <v>20</v>
      </c>
      <c r="C136" s="351">
        <f>'3M - LGS'!C136</f>
        <v>2.9295408494876111E-2</v>
      </c>
      <c r="D136" s="351">
        <f>'3M - LGS'!D136</f>
        <v>2.9321405491105949E-2</v>
      </c>
      <c r="E136" s="351">
        <f>'3M - LGS'!E136</f>
        <v>2.9959589922715364E-2</v>
      </c>
      <c r="F136" s="351">
        <f>'3M - LGS'!F136</f>
        <v>3.083146106079096E-2</v>
      </c>
      <c r="G136" s="351">
        <f>'3M - LGS'!G136</f>
        <v>3.0354620609130651E-2</v>
      </c>
      <c r="H136" s="351">
        <f>'3M - LGS'!H136</f>
        <v>5.2192876606583817E-2</v>
      </c>
      <c r="I136" s="351">
        <f>'3M - LGS'!I136</f>
        <v>5.0489724771027894E-2</v>
      </c>
      <c r="J136" s="351">
        <f>'3M - LGS'!J136</f>
        <v>4.9823722342538804E-2</v>
      </c>
      <c r="K136" s="351">
        <f>'3M - LGS'!K136</f>
        <v>5.0644353965207362E-2</v>
      </c>
      <c r="L136" s="351">
        <f>'3M - LGS'!L136</f>
        <v>3.0122999041826495E-2</v>
      </c>
      <c r="M136" s="351">
        <f>'3M - LGS'!M136</f>
        <v>3.0594358925164721E-2</v>
      </c>
      <c r="N136" s="351">
        <f>'3M - LGS'!N136</f>
        <v>2.9781145367565039E-2</v>
      </c>
      <c r="O136" s="347">
        <f>'3M - LGS'!O136</f>
        <v>2.9295408494876111E-2</v>
      </c>
    </row>
    <row r="137" spans="1:15" hidden="1" x14ac:dyDescent="0.25">
      <c r="A137" s="756"/>
      <c r="B137" s="18" t="s">
        <v>9</v>
      </c>
      <c r="C137" s="351">
        <f>'3M - LGS'!C137</f>
        <v>3.7705982306050004E-2</v>
      </c>
      <c r="D137" s="351">
        <f>'3M - LGS'!D137</f>
        <v>3.7997810710593702E-2</v>
      </c>
      <c r="E137" s="351">
        <f>'3M - LGS'!E137</f>
        <v>3.9229413066205268E-2</v>
      </c>
      <c r="F137" s="351">
        <f>'3M - LGS'!F137</f>
        <v>4.0820550666763995E-2</v>
      </c>
      <c r="G137" s="351">
        <f>'3M - LGS'!G137</f>
        <v>3.937743396502278E-2</v>
      </c>
      <c r="H137" s="351">
        <f>'3M - LGS'!H137</f>
        <v>5.1774000000000001E-2</v>
      </c>
      <c r="I137" s="351">
        <f>'3M - LGS'!I137</f>
        <v>5.0083999999999997E-2</v>
      </c>
      <c r="J137" s="351">
        <f>'3M - LGS'!J137</f>
        <v>4.9399999999999999E-2</v>
      </c>
      <c r="K137" s="351">
        <f>'3M - LGS'!K137</f>
        <v>7.1527406725958434E-2</v>
      </c>
      <c r="L137" s="351">
        <f>'3M - LGS'!L137</f>
        <v>3.7588976619675196E-2</v>
      </c>
      <c r="M137" s="351">
        <f>'3M - LGS'!M137</f>
        <v>3.9162225761818222E-2</v>
      </c>
      <c r="N137" s="351">
        <f>'3M - LGS'!N137</f>
        <v>3.8262010655701909E-2</v>
      </c>
      <c r="O137" s="347">
        <f>'3M - LGS'!O137</f>
        <v>3.7705982306050004E-2</v>
      </c>
    </row>
    <row r="138" spans="1:15" hidden="1" x14ac:dyDescent="0.25">
      <c r="A138" s="756"/>
      <c r="B138" s="18" t="s">
        <v>3</v>
      </c>
      <c r="C138" s="351">
        <f>'3M - LGS'!C138</f>
        <v>4.1160476479958422E-2</v>
      </c>
      <c r="D138" s="351">
        <f>'3M - LGS'!D138</f>
        <v>4.14017286346514E-2</v>
      </c>
      <c r="E138" s="351">
        <f>'3M - LGS'!E138</f>
        <v>4.2874473574818231E-2</v>
      </c>
      <c r="F138" s="351">
        <f>'3M - LGS'!F138</f>
        <v>4.3567351875307025E-2</v>
      </c>
      <c r="G138" s="351">
        <f>'3M - LGS'!G138</f>
        <v>4.5203207673382241E-2</v>
      </c>
      <c r="H138" s="351">
        <f>'3M - LGS'!H138</f>
        <v>8.7375949566271344E-2</v>
      </c>
      <c r="I138" s="351">
        <f>'3M - LGS'!I138</f>
        <v>8.3115482222942821E-2</v>
      </c>
      <c r="J138" s="351">
        <f>'3M - LGS'!J138</f>
        <v>8.4519356113417099E-2</v>
      </c>
      <c r="K138" s="351">
        <f>'3M - LGS'!K138</f>
        <v>8.4685619189997327E-2</v>
      </c>
      <c r="L138" s="351">
        <f>'3M - LGS'!L138</f>
        <v>4.3771535634283605E-2</v>
      </c>
      <c r="M138" s="351">
        <f>'3M - LGS'!M138</f>
        <v>4.4072115891515086E-2</v>
      </c>
      <c r="N138" s="351">
        <f>'3M - LGS'!N138</f>
        <v>4.2021266117095453E-2</v>
      </c>
      <c r="O138" s="347">
        <f>'3M - LGS'!O138</f>
        <v>4.1160476479958422E-2</v>
      </c>
    </row>
    <row r="139" spans="1:15" hidden="1" x14ac:dyDescent="0.25">
      <c r="A139" s="756"/>
      <c r="B139" s="18" t="s">
        <v>4</v>
      </c>
      <c r="C139" s="351">
        <f>'3M - LGS'!C139</f>
        <v>3.9090658161332052E-2</v>
      </c>
      <c r="D139" s="351">
        <f>'3M - LGS'!D139</f>
        <v>3.8959385759828123E-2</v>
      </c>
      <c r="E139" s="351">
        <f>'3M - LGS'!E139</f>
        <v>4.0025279769655239E-2</v>
      </c>
      <c r="F139" s="351">
        <f>'3M - LGS'!F139</f>
        <v>4.1410236318959487E-2</v>
      </c>
      <c r="G139" s="351">
        <f>'3M - LGS'!G139</f>
        <v>4.2017312166569717E-2</v>
      </c>
      <c r="H139" s="351">
        <f>'3M - LGS'!H139</f>
        <v>7.6621145285147949E-2</v>
      </c>
      <c r="I139" s="351">
        <f>'3M - LGS'!I139</f>
        <v>7.4430286609139598E-2</v>
      </c>
      <c r="J139" s="351">
        <f>'3M - LGS'!J139</f>
        <v>7.4528658888898328E-2</v>
      </c>
      <c r="K139" s="351">
        <f>'3M - LGS'!K139</f>
        <v>7.136095383056372E-2</v>
      </c>
      <c r="L139" s="351">
        <f>'3M - LGS'!L139</f>
        <v>4.0219809439126487E-2</v>
      </c>
      <c r="M139" s="351">
        <f>'3M - LGS'!M139</f>
        <v>4.1139074920618877E-2</v>
      </c>
      <c r="N139" s="351">
        <f>'3M - LGS'!N139</f>
        <v>3.9768929651506212E-2</v>
      </c>
      <c r="O139" s="347">
        <f>'3M - LGS'!O139</f>
        <v>3.9090658161332052E-2</v>
      </c>
    </row>
    <row r="140" spans="1:15" hidden="1" x14ac:dyDescent="0.25">
      <c r="A140" s="756"/>
      <c r="B140" s="18" t="s">
        <v>5</v>
      </c>
      <c r="C140" s="351">
        <f>'3M - LGS'!C140</f>
        <v>3.7441349140650192E-2</v>
      </c>
      <c r="D140" s="351">
        <f>'3M - LGS'!D140</f>
        <v>3.7429249600920422E-2</v>
      </c>
      <c r="E140" s="351">
        <f>'3M - LGS'!E140</f>
        <v>3.8354723959286061E-2</v>
      </c>
      <c r="F140" s="351">
        <f>'3M - LGS'!F140</f>
        <v>3.9317515370260341E-2</v>
      </c>
      <c r="G140" s="351">
        <f>'3M - LGS'!G140</f>
        <v>3.9956418570678262E-2</v>
      </c>
      <c r="H140" s="351">
        <f>'3M - LGS'!H140</f>
        <v>7.3052660356480309E-2</v>
      </c>
      <c r="I140" s="351">
        <f>'3M - LGS'!I140</f>
        <v>7.0945278641579762E-2</v>
      </c>
      <c r="J140" s="351">
        <f>'3M - LGS'!J140</f>
        <v>7.0982747983774006E-2</v>
      </c>
      <c r="K140" s="351">
        <f>'3M - LGS'!K140</f>
        <v>6.9689736519992149E-2</v>
      </c>
      <c r="L140" s="351">
        <f>'3M - LGS'!L140</f>
        <v>3.8465921545063383E-2</v>
      </c>
      <c r="M140" s="351">
        <f>'3M - LGS'!M140</f>
        <v>3.936801638570829E-2</v>
      </c>
      <c r="N140" s="351">
        <f>'3M - LGS'!N140</f>
        <v>3.8318634945053449E-2</v>
      </c>
      <c r="O140" s="347">
        <f>'3M - LGS'!O140</f>
        <v>3.7441349140650192E-2</v>
      </c>
    </row>
    <row r="141" spans="1:15" hidden="1" x14ac:dyDescent="0.25">
      <c r="A141" s="756"/>
      <c r="B141" s="18" t="s">
        <v>21</v>
      </c>
      <c r="C141" s="351">
        <f>'3M - LGS'!C141</f>
        <v>3.7441349140650192E-2</v>
      </c>
      <c r="D141" s="351">
        <f>'3M - LGS'!D141</f>
        <v>3.7429249600920422E-2</v>
      </c>
      <c r="E141" s="351">
        <f>'3M - LGS'!E141</f>
        <v>3.8354723959286061E-2</v>
      </c>
      <c r="F141" s="351">
        <f>'3M - LGS'!F141</f>
        <v>3.9317515370260341E-2</v>
      </c>
      <c r="G141" s="351">
        <f>'3M - LGS'!G141</f>
        <v>3.9956418570678262E-2</v>
      </c>
      <c r="H141" s="351">
        <f>'3M - LGS'!H141</f>
        <v>7.3052660356480309E-2</v>
      </c>
      <c r="I141" s="351">
        <f>'3M - LGS'!I141</f>
        <v>7.0945278641579762E-2</v>
      </c>
      <c r="J141" s="351">
        <f>'3M - LGS'!J141</f>
        <v>7.0982747983774006E-2</v>
      </c>
      <c r="K141" s="351">
        <f>'3M - LGS'!K141</f>
        <v>6.9689736519992149E-2</v>
      </c>
      <c r="L141" s="351">
        <f>'3M - LGS'!L141</f>
        <v>3.8465921545063383E-2</v>
      </c>
      <c r="M141" s="351">
        <f>'3M - LGS'!M141</f>
        <v>3.936801638570829E-2</v>
      </c>
      <c r="N141" s="351">
        <f>'3M - LGS'!N141</f>
        <v>3.8318634945053449E-2</v>
      </c>
      <c r="O141" s="347">
        <f>'3M - LGS'!O141</f>
        <v>3.7441349140650192E-2</v>
      </c>
    </row>
    <row r="142" spans="1:15" hidden="1" x14ac:dyDescent="0.25">
      <c r="A142" s="756"/>
      <c r="B142" s="18" t="s">
        <v>22</v>
      </c>
      <c r="C142" s="351">
        <f>'3M - LGS'!C142</f>
        <v>3.7441349140650192E-2</v>
      </c>
      <c r="D142" s="351">
        <f>'3M - LGS'!D142</f>
        <v>3.7429249600920422E-2</v>
      </c>
      <c r="E142" s="351">
        <f>'3M - LGS'!E142</f>
        <v>3.8354723959286061E-2</v>
      </c>
      <c r="F142" s="351">
        <f>'3M - LGS'!F142</f>
        <v>3.9317515370260341E-2</v>
      </c>
      <c r="G142" s="351">
        <f>'3M - LGS'!G142</f>
        <v>3.9956418570678262E-2</v>
      </c>
      <c r="H142" s="351">
        <f>'3M - LGS'!H142</f>
        <v>7.3052660356480309E-2</v>
      </c>
      <c r="I142" s="351">
        <f>'3M - LGS'!I142</f>
        <v>7.0945278641579762E-2</v>
      </c>
      <c r="J142" s="351">
        <f>'3M - LGS'!J142</f>
        <v>7.0982747983774006E-2</v>
      </c>
      <c r="K142" s="351">
        <f>'3M - LGS'!K142</f>
        <v>6.9689736519992149E-2</v>
      </c>
      <c r="L142" s="351">
        <f>'3M - LGS'!L142</f>
        <v>3.8465921545063383E-2</v>
      </c>
      <c r="M142" s="351">
        <f>'3M - LGS'!M142</f>
        <v>3.936801638570829E-2</v>
      </c>
      <c r="N142" s="351">
        <f>'3M - LGS'!N142</f>
        <v>3.8318634945053449E-2</v>
      </c>
      <c r="O142" s="347">
        <f>'3M - LGS'!O142</f>
        <v>3.7441349140650192E-2</v>
      </c>
    </row>
    <row r="143" spans="1:15" hidden="1" x14ac:dyDescent="0.25">
      <c r="A143" s="756"/>
      <c r="B143" s="18" t="s">
        <v>7</v>
      </c>
      <c r="C143" s="351">
        <f>'3M - LGS'!C143</f>
        <v>3.6245984750808875E-2</v>
      </c>
      <c r="D143" s="351">
        <f>'3M - LGS'!D143</f>
        <v>3.6193703698225145E-2</v>
      </c>
      <c r="E143" s="351">
        <f>'3M - LGS'!E143</f>
        <v>3.7086667780013495E-2</v>
      </c>
      <c r="F143" s="351">
        <f>'3M - LGS'!F143</f>
        <v>3.8171627509572349E-2</v>
      </c>
      <c r="G143" s="351">
        <f>'3M - LGS'!G143</f>
        <v>3.8593958761605734E-2</v>
      </c>
      <c r="H143" s="351">
        <f>'3M - LGS'!H143</f>
        <v>7.0463780553378111E-2</v>
      </c>
      <c r="I143" s="351">
        <f>'3M - LGS'!I143</f>
        <v>6.8306736324093592E-2</v>
      </c>
      <c r="J143" s="351">
        <f>'3M - LGS'!J143</f>
        <v>6.8416742339354783E-2</v>
      </c>
      <c r="K143" s="351">
        <f>'3M - LGS'!K143</f>
        <v>6.7203767027659775E-2</v>
      </c>
      <c r="L143" s="351">
        <f>'3M - LGS'!L143</f>
        <v>3.7300529860763189E-2</v>
      </c>
      <c r="M143" s="351">
        <f>'3M - LGS'!M143</f>
        <v>3.8120776644651931E-2</v>
      </c>
      <c r="N143" s="351">
        <f>'3M - LGS'!N143</f>
        <v>3.7079071688786033E-2</v>
      </c>
      <c r="O143" s="347">
        <f>'3M - LGS'!O143</f>
        <v>3.6245984750808875E-2</v>
      </c>
    </row>
    <row r="144" spans="1:15" ht="15.75" hidden="1" thickBot="1" x14ac:dyDescent="0.3">
      <c r="A144" s="757"/>
      <c r="B144" s="17" t="s">
        <v>8</v>
      </c>
      <c r="C144" s="352">
        <f>'3M - LGS'!C144</f>
        <v>3.8325519266981398E-2</v>
      </c>
      <c r="D144" s="352">
        <f>'3M - LGS'!D144</f>
        <v>3.8097015707161286E-2</v>
      </c>
      <c r="E144" s="352">
        <f>'3M - LGS'!E144</f>
        <v>3.9024322120354706E-2</v>
      </c>
      <c r="F144" s="352">
        <f>'3M - LGS'!F144</f>
        <v>4.090411042839532E-2</v>
      </c>
      <c r="G144" s="352">
        <f>'3M - LGS'!G144</f>
        <v>4.1376731917408906E-2</v>
      </c>
      <c r="H144" s="352">
        <f>'3M - LGS'!H144</f>
        <v>7.7419480223343495E-2</v>
      </c>
      <c r="I144" s="352">
        <f>'3M - LGS'!I144</f>
        <v>7.5161523351541415E-2</v>
      </c>
      <c r="J144" s="352">
        <f>'3M - LGS'!J144</f>
        <v>7.5431260863154562E-2</v>
      </c>
      <c r="K144" s="352">
        <f>'3M - LGS'!K144</f>
        <v>7.2522025163075515E-2</v>
      </c>
      <c r="L144" s="352">
        <f>'3M - LGS'!L144</f>
        <v>3.9688777653336546E-2</v>
      </c>
      <c r="M144" s="352">
        <f>'3M - LGS'!M144</f>
        <v>4.0591960718796005E-2</v>
      </c>
      <c r="N144" s="352">
        <f>'3M - LGS'!N144</f>
        <v>3.9423224025525838E-2</v>
      </c>
      <c r="O144" s="348">
        <f>'3M - LGS'!O144</f>
        <v>3.8325519266981398E-2</v>
      </c>
    </row>
    <row r="145" spans="1:15" hidden="1" x14ac:dyDescent="0.25">
      <c r="A145" s="66"/>
      <c r="B145" s="75" t="s">
        <v>228</v>
      </c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8"/>
    </row>
    <row r="146" spans="1:15" ht="15.75" hidden="1" thickBot="1" x14ac:dyDescent="0.3"/>
    <row r="147" spans="1:15" ht="15.75" hidden="1" thickBot="1" x14ac:dyDescent="0.3">
      <c r="A147" s="755" t="s">
        <v>113</v>
      </c>
      <c r="B147" s="337"/>
      <c r="C147" s="753" t="s">
        <v>112</v>
      </c>
      <c r="D147" s="753"/>
      <c r="E147" s="753"/>
      <c r="F147" s="753"/>
      <c r="G147" s="753"/>
      <c r="H147" s="753"/>
      <c r="I147" s="753"/>
      <c r="J147" s="753"/>
      <c r="K147" s="753"/>
      <c r="L147" s="753"/>
      <c r="M147" s="753"/>
      <c r="N147" s="754"/>
      <c r="O147" s="611" t="s">
        <v>112</v>
      </c>
    </row>
    <row r="148" spans="1:15" ht="15" hidden="1" customHeight="1" thickBot="1" x14ac:dyDescent="0.3">
      <c r="A148" s="756"/>
      <c r="B148" s="340" t="s">
        <v>111</v>
      </c>
      <c r="C148" s="100">
        <f>C$2</f>
        <v>46023</v>
      </c>
      <c r="D148" s="100">
        <f t="shared" ref="D148:O148" si="73">D$2</f>
        <v>46054</v>
      </c>
      <c r="E148" s="100">
        <f t="shared" si="73"/>
        <v>46082</v>
      </c>
      <c r="F148" s="100">
        <f t="shared" si="73"/>
        <v>46113</v>
      </c>
      <c r="G148" s="100">
        <f t="shared" si="73"/>
        <v>46143</v>
      </c>
      <c r="H148" s="100">
        <f t="shared" si="73"/>
        <v>46174</v>
      </c>
      <c r="I148" s="100">
        <f t="shared" si="73"/>
        <v>46204</v>
      </c>
      <c r="J148" s="100">
        <f t="shared" si="73"/>
        <v>46235</v>
      </c>
      <c r="K148" s="100">
        <f t="shared" si="73"/>
        <v>46266</v>
      </c>
      <c r="L148" s="100">
        <f t="shared" si="73"/>
        <v>46296</v>
      </c>
      <c r="M148" s="100">
        <f t="shared" si="73"/>
        <v>46327</v>
      </c>
      <c r="N148" s="100">
        <f t="shared" si="73"/>
        <v>46357</v>
      </c>
      <c r="O148" s="100">
        <f t="shared" si="73"/>
        <v>46388</v>
      </c>
    </row>
    <row r="149" spans="1:15" ht="15" hidden="1" customHeight="1" x14ac:dyDescent="0.25">
      <c r="A149" s="756"/>
      <c r="B149" s="334" t="s">
        <v>18</v>
      </c>
      <c r="C149" s="353">
        <f>'3M - LGS'!C149</f>
        <v>2.4916508593498094E-3</v>
      </c>
      <c r="D149" s="353">
        <f>'3M - LGS'!D149</f>
        <v>2.4497503990795811E-3</v>
      </c>
      <c r="E149" s="353">
        <f>'3M - LGS'!E149</f>
        <v>2.6862760407139388E-3</v>
      </c>
      <c r="F149" s="353">
        <f>'3M - LGS'!F149</f>
        <v>1.850484629739667E-3</v>
      </c>
      <c r="G149" s="353">
        <f>'3M - LGS'!G149</f>
        <v>2.2665814293217354E-3</v>
      </c>
      <c r="H149" s="353">
        <f>'3M - LGS'!H149</f>
        <v>9.736339643519696E-3</v>
      </c>
      <c r="I149" s="353">
        <f>'3M - LGS'!I149</f>
        <v>8.6127213584202469E-3</v>
      </c>
      <c r="J149" s="353">
        <f>'3M - LGS'!J149</f>
        <v>8.975252016225994E-3</v>
      </c>
      <c r="K149" s="353">
        <f>'3M - LGS'!K149</f>
        <v>8.4182634800078395E-3</v>
      </c>
      <c r="L149" s="353">
        <f>'3M - LGS'!L149</f>
        <v>3.0660784549366164E-3</v>
      </c>
      <c r="M149" s="353">
        <f>'3M - LGS'!M149</f>
        <v>3.0709836142917028E-3</v>
      </c>
      <c r="N149" s="353">
        <f>'3M - LGS'!N149</f>
        <v>2.4953650549465562E-3</v>
      </c>
      <c r="O149" s="349">
        <f>'3M - LGS'!O149</f>
        <v>2.4916508593498094E-3</v>
      </c>
    </row>
    <row r="150" spans="1:15" hidden="1" x14ac:dyDescent="0.25">
      <c r="A150" s="756"/>
      <c r="B150" s="332" t="s">
        <v>0</v>
      </c>
      <c r="C150" s="353">
        <f>'3M - LGS'!C150</f>
        <v>3.1925235200415754E-3</v>
      </c>
      <c r="D150" s="353">
        <f>'3M - LGS'!D150</f>
        <v>3.4962713653485982E-3</v>
      </c>
      <c r="E150" s="353">
        <f>'3M - LGS'!E150</f>
        <v>4.3145264251817734E-3</v>
      </c>
      <c r="F150" s="353">
        <f>'3M - LGS'!F150</f>
        <v>1.9926481246929804E-3</v>
      </c>
      <c r="G150" s="353">
        <f>'3M - LGS'!G150</f>
        <v>3.9087923266177584E-3</v>
      </c>
      <c r="H150" s="353">
        <f>'3M - LGS'!H150</f>
        <v>1.7017050433728656E-2</v>
      </c>
      <c r="I150" s="353">
        <f>'3M - LGS'!I150</f>
        <v>1.4180517777057172E-2</v>
      </c>
      <c r="J150" s="353">
        <f>'3M - LGS'!J150</f>
        <v>1.5232643886582896E-2</v>
      </c>
      <c r="K150" s="353">
        <f>'3M - LGS'!K150</f>
        <v>1.5647380810002672E-2</v>
      </c>
      <c r="L150" s="353">
        <f>'3M - LGS'!L150</f>
        <v>3.2264643657163943E-3</v>
      </c>
      <c r="M150" s="353">
        <f>'3M - LGS'!M150</f>
        <v>3.9058841084849108E-3</v>
      </c>
      <c r="N150" s="353">
        <f>'3M - LGS'!N150</f>
        <v>2.8687338829045507E-3</v>
      </c>
      <c r="O150" s="349">
        <f>'3M - LGS'!O150</f>
        <v>3.1925235200415754E-3</v>
      </c>
    </row>
    <row r="151" spans="1:15" hidden="1" x14ac:dyDescent="0.25">
      <c r="A151" s="756"/>
      <c r="B151" s="332" t="s">
        <v>19</v>
      </c>
      <c r="C151" s="353">
        <f>'3M - LGS'!C151</f>
        <v>2.6629930860492526E-3</v>
      </c>
      <c r="D151" s="353">
        <f>'3M - LGS'!D151</f>
        <v>2.4727688230357296E-3</v>
      </c>
      <c r="E151" s="353">
        <f>'3M - LGS'!E151</f>
        <v>2.7030910010354013E-3</v>
      </c>
      <c r="F151" s="353">
        <f>'3M - LGS'!F151</f>
        <v>2.5797166882014369E-3</v>
      </c>
      <c r="G151" s="353">
        <f>'3M - LGS'!G151</f>
        <v>2.728789878554066E-3</v>
      </c>
      <c r="H151" s="353">
        <f>'3M - LGS'!H151</f>
        <v>1.195174193622311E-2</v>
      </c>
      <c r="I151" s="353">
        <f>'3M - LGS'!I151</f>
        <v>1.0511944989637284E-2</v>
      </c>
      <c r="J151" s="353">
        <f>'3M - LGS'!J151</f>
        <v>1.1024584986742849E-2</v>
      </c>
      <c r="K151" s="353">
        <f>'3M - LGS'!K151</f>
        <v>1.013663510220685E-2</v>
      </c>
      <c r="L151" s="353">
        <f>'3M - LGS'!L151</f>
        <v>3.6782024140982151E-3</v>
      </c>
      <c r="M151" s="353">
        <f>'3M - LGS'!M151</f>
        <v>3.4040551368787527E-3</v>
      </c>
      <c r="N151" s="353">
        <f>'3M - LGS'!N151</f>
        <v>2.7576910512523787E-3</v>
      </c>
      <c r="O151" s="349">
        <f>'3M - LGS'!O151</f>
        <v>2.6629930860492526E-3</v>
      </c>
    </row>
    <row r="152" spans="1:15" hidden="1" x14ac:dyDescent="0.25">
      <c r="A152" s="756"/>
      <c r="B152" s="332" t="s">
        <v>1</v>
      </c>
      <c r="C152" s="353">
        <f>'3M - LGS'!C152</f>
        <v>0</v>
      </c>
      <c r="D152" s="353">
        <f>'3M - LGS'!D152</f>
        <v>0</v>
      </c>
      <c r="E152" s="353">
        <f>'3M - LGS'!E152</f>
        <v>0</v>
      </c>
      <c r="F152" s="353">
        <f>'3M - LGS'!F152</f>
        <v>3.1222171257922686E-3</v>
      </c>
      <c r="G152" s="353">
        <f>'3M - LGS'!G152</f>
        <v>5.8221841480127247E-3</v>
      </c>
      <c r="H152" s="353">
        <f>'3M - LGS'!H152</f>
        <v>1.7396228744265621E-2</v>
      </c>
      <c r="I152" s="353">
        <f>'3M - LGS'!I152</f>
        <v>1.4343067694591259E-2</v>
      </c>
      <c r="J152" s="353">
        <f>'3M - LGS'!J152</f>
        <v>1.544908838021926E-2</v>
      </c>
      <c r="K152" s="353">
        <f>'3M - LGS'!K152</f>
        <v>1.7167023309361904E-2</v>
      </c>
      <c r="L152" s="353">
        <f>'3M - LGS'!L152</f>
        <v>4.1826249392668815E-3</v>
      </c>
      <c r="M152" s="353">
        <f>'3M - LGS'!M152</f>
        <v>4.2448605475046029E-3</v>
      </c>
      <c r="N152" s="353">
        <f>'3M - LGS'!N152</f>
        <v>0</v>
      </c>
      <c r="O152" s="349">
        <f>'3M - LGS'!O152</f>
        <v>0</v>
      </c>
    </row>
    <row r="153" spans="1:15" hidden="1" x14ac:dyDescent="0.25">
      <c r="A153" s="756"/>
      <c r="B153" s="332" t="s">
        <v>20</v>
      </c>
      <c r="C153" s="353">
        <f>'3M - LGS'!C153</f>
        <v>6.5915051238926173E-6</v>
      </c>
      <c r="D153" s="353">
        <f>'3M - LGS'!D153</f>
        <v>4.5945088940509152E-6</v>
      </c>
      <c r="E153" s="353">
        <f>'3M - LGS'!E153</f>
        <v>6.4100772846335112E-6</v>
      </c>
      <c r="F153" s="353">
        <f>'3M - LGS'!F153</f>
        <v>2.5953893920904227E-4</v>
      </c>
      <c r="G153" s="353">
        <f>'3M - LGS'!G153</f>
        <v>4.4379390869346773E-5</v>
      </c>
      <c r="H153" s="353">
        <f>'3M - LGS'!H153</f>
        <v>1.7012339341618805E-4</v>
      </c>
      <c r="I153" s="353">
        <f>'3M - LGS'!I153</f>
        <v>1.4927522897211339E-4</v>
      </c>
      <c r="J153" s="353">
        <f>'3M - LGS'!J153</f>
        <v>1.5627765746119139E-4</v>
      </c>
      <c r="K153" s="353">
        <f>'3M - LGS'!K153</f>
        <v>1.5964603479263941E-4</v>
      </c>
      <c r="L153" s="353">
        <f>'3M - LGS'!L153</f>
        <v>4.9000958173505205E-5</v>
      </c>
      <c r="M153" s="353">
        <f>'3M - LGS'!M153</f>
        <v>5.0641074835279817E-5</v>
      </c>
      <c r="N153" s="353">
        <f>'3M - LGS'!N153</f>
        <v>4.7854632434960921E-5</v>
      </c>
      <c r="O153" s="349">
        <f>'3M - LGS'!O153</f>
        <v>6.5915051238926173E-6</v>
      </c>
    </row>
    <row r="154" spans="1:15" hidden="1" x14ac:dyDescent="0.25">
      <c r="A154" s="756"/>
      <c r="B154" s="18" t="s">
        <v>9</v>
      </c>
      <c r="C154" s="353">
        <f>'3M - LGS'!C154</f>
        <v>3.1280176939500006E-3</v>
      </c>
      <c r="D154" s="353">
        <f>'3M - LGS'!D154</f>
        <v>3.4331892894063059E-3</v>
      </c>
      <c r="E154" s="353">
        <f>'3M - LGS'!E154</f>
        <v>4.3915869337947371E-3</v>
      </c>
      <c r="F154" s="353">
        <f>'3M - LGS'!F154</f>
        <v>2.6264493332360116E-3</v>
      </c>
      <c r="G154" s="353">
        <f>'3M - LGS'!G154</f>
        <v>1.9735660349772199E-3</v>
      </c>
      <c r="H154" s="353">
        <f>'3M - LGS'!H154</f>
        <v>0</v>
      </c>
      <c r="I154" s="353">
        <f>'3M - LGS'!I154</f>
        <v>0</v>
      </c>
      <c r="J154" s="353">
        <f>'3M - LGS'!J154</f>
        <v>0</v>
      </c>
      <c r="K154" s="353">
        <f>'3M - LGS'!K154</f>
        <v>9.2805932740415778E-3</v>
      </c>
      <c r="L154" s="353">
        <f>'3M - LGS'!L154</f>
        <v>3.750023380324805E-3</v>
      </c>
      <c r="M154" s="353">
        <f>'3M - LGS'!M154</f>
        <v>3.998774238181773E-3</v>
      </c>
      <c r="N154" s="353">
        <f>'3M - LGS'!N154</f>
        <v>2.8079893442980912E-3</v>
      </c>
      <c r="O154" s="349">
        <f>'3M - LGS'!O154</f>
        <v>3.1280176939500006E-3</v>
      </c>
    </row>
    <row r="155" spans="1:15" hidden="1" x14ac:dyDescent="0.25">
      <c r="A155" s="756"/>
      <c r="B155" s="18" t="s">
        <v>3</v>
      </c>
      <c r="C155" s="353">
        <f>'3M - LGS'!C155</f>
        <v>3.1925235200415754E-3</v>
      </c>
      <c r="D155" s="353">
        <f>'3M - LGS'!D155</f>
        <v>3.4962713653485982E-3</v>
      </c>
      <c r="E155" s="353">
        <f>'3M - LGS'!E155</f>
        <v>4.3145264251817734E-3</v>
      </c>
      <c r="F155" s="353">
        <f>'3M - LGS'!F155</f>
        <v>1.9926481246929804E-3</v>
      </c>
      <c r="G155" s="353">
        <f>'3M - LGS'!G155</f>
        <v>3.9087923266177584E-3</v>
      </c>
      <c r="H155" s="353">
        <f>'3M - LGS'!H155</f>
        <v>1.7017050433728656E-2</v>
      </c>
      <c r="I155" s="353">
        <f>'3M - LGS'!I155</f>
        <v>1.4180517777057172E-2</v>
      </c>
      <c r="J155" s="353">
        <f>'3M - LGS'!J155</f>
        <v>1.5232643886582896E-2</v>
      </c>
      <c r="K155" s="353">
        <f>'3M - LGS'!K155</f>
        <v>1.5647380810002672E-2</v>
      </c>
      <c r="L155" s="353">
        <f>'3M - LGS'!L155</f>
        <v>3.2264643657163943E-3</v>
      </c>
      <c r="M155" s="353">
        <f>'3M - LGS'!M155</f>
        <v>3.9058841084849108E-3</v>
      </c>
      <c r="N155" s="353">
        <f>'3M - LGS'!N155</f>
        <v>2.8687338829045507E-3</v>
      </c>
      <c r="O155" s="349">
        <f>'3M - LGS'!O155</f>
        <v>3.1925235200415754E-3</v>
      </c>
    </row>
    <row r="156" spans="1:15" hidden="1" x14ac:dyDescent="0.25">
      <c r="A156" s="756"/>
      <c r="B156" s="18" t="s">
        <v>4</v>
      </c>
      <c r="C156" s="353">
        <f>'3M - LGS'!C156</f>
        <v>2.9763418386679493E-3</v>
      </c>
      <c r="D156" s="353">
        <f>'3M - LGS'!D156</f>
        <v>2.7946142401718789E-3</v>
      </c>
      <c r="E156" s="353">
        <f>'3M - LGS'!E156</f>
        <v>3.1417202303447573E-3</v>
      </c>
      <c r="F156" s="353">
        <f>'3M - LGS'!F156</f>
        <v>2.4147636810405203E-3</v>
      </c>
      <c r="G156" s="353">
        <f>'3M - LGS'!G156</f>
        <v>2.7866878334302752E-3</v>
      </c>
      <c r="H156" s="353">
        <f>'3M - LGS'!H156</f>
        <v>1.1514854714852061E-2</v>
      </c>
      <c r="I156" s="353">
        <f>'3M - LGS'!I156</f>
        <v>1.0180713390860409E-2</v>
      </c>
      <c r="J156" s="353">
        <f>'3M - LGS'!J156</f>
        <v>1.058434111110167E-2</v>
      </c>
      <c r="K156" s="353">
        <f>'3M - LGS'!K156</f>
        <v>9.2020461694362725E-3</v>
      </c>
      <c r="L156" s="353">
        <f>'3M - LGS'!L156</f>
        <v>3.7991905608735104E-3</v>
      </c>
      <c r="M156" s="353">
        <f>'3M - LGS'!M156</f>
        <v>3.4719250793811213E-3</v>
      </c>
      <c r="N156" s="353">
        <f>'3M - LGS'!N156</f>
        <v>2.6520703484937858E-3</v>
      </c>
      <c r="O156" s="349">
        <f>'3M - LGS'!O156</f>
        <v>2.9763418386679493E-3</v>
      </c>
    </row>
    <row r="157" spans="1:15" hidden="1" x14ac:dyDescent="0.25">
      <c r="A157" s="756"/>
      <c r="B157" s="18" t="s">
        <v>5</v>
      </c>
      <c r="C157" s="353">
        <f>'3M - LGS'!C157</f>
        <v>2.4916508593498094E-3</v>
      </c>
      <c r="D157" s="353">
        <f>'3M - LGS'!D157</f>
        <v>2.4497503990795811E-3</v>
      </c>
      <c r="E157" s="353">
        <f>'3M - LGS'!E157</f>
        <v>2.6862760407139388E-3</v>
      </c>
      <c r="F157" s="353">
        <f>'3M - LGS'!F157</f>
        <v>1.850484629739667E-3</v>
      </c>
      <c r="G157" s="353">
        <f>'3M - LGS'!G157</f>
        <v>2.2665814293217354E-3</v>
      </c>
      <c r="H157" s="353">
        <f>'3M - LGS'!H157</f>
        <v>9.736339643519696E-3</v>
      </c>
      <c r="I157" s="353">
        <f>'3M - LGS'!I157</f>
        <v>8.6127213584202469E-3</v>
      </c>
      <c r="J157" s="353">
        <f>'3M - LGS'!J157</f>
        <v>8.975252016225994E-3</v>
      </c>
      <c r="K157" s="353">
        <f>'3M - LGS'!K157</f>
        <v>8.4182634800078395E-3</v>
      </c>
      <c r="L157" s="353">
        <f>'3M - LGS'!L157</f>
        <v>3.0660784549366164E-3</v>
      </c>
      <c r="M157" s="353">
        <f>'3M - LGS'!M157</f>
        <v>3.0709836142917028E-3</v>
      </c>
      <c r="N157" s="353">
        <f>'3M - LGS'!N157</f>
        <v>2.4953650549465562E-3</v>
      </c>
      <c r="O157" s="349">
        <f>'3M - LGS'!O157</f>
        <v>2.4916508593498094E-3</v>
      </c>
    </row>
    <row r="158" spans="1:15" hidden="1" x14ac:dyDescent="0.25">
      <c r="A158" s="756"/>
      <c r="B158" s="18" t="s">
        <v>21</v>
      </c>
      <c r="C158" s="353">
        <f>'3M - LGS'!C158</f>
        <v>2.4916508593498094E-3</v>
      </c>
      <c r="D158" s="353">
        <f>'3M - LGS'!D158</f>
        <v>2.4497503990795811E-3</v>
      </c>
      <c r="E158" s="353">
        <f>'3M - LGS'!E158</f>
        <v>2.6862760407139388E-3</v>
      </c>
      <c r="F158" s="353">
        <f>'3M - LGS'!F158</f>
        <v>1.850484629739667E-3</v>
      </c>
      <c r="G158" s="353">
        <f>'3M - LGS'!G158</f>
        <v>2.2665814293217354E-3</v>
      </c>
      <c r="H158" s="353">
        <f>'3M - LGS'!H158</f>
        <v>9.736339643519696E-3</v>
      </c>
      <c r="I158" s="353">
        <f>'3M - LGS'!I158</f>
        <v>8.6127213584202469E-3</v>
      </c>
      <c r="J158" s="353">
        <f>'3M - LGS'!J158</f>
        <v>8.975252016225994E-3</v>
      </c>
      <c r="K158" s="353">
        <f>'3M - LGS'!K158</f>
        <v>8.4182634800078395E-3</v>
      </c>
      <c r="L158" s="353">
        <f>'3M - LGS'!L158</f>
        <v>3.0660784549366164E-3</v>
      </c>
      <c r="M158" s="353">
        <f>'3M - LGS'!M158</f>
        <v>3.0709836142917028E-3</v>
      </c>
      <c r="N158" s="353">
        <f>'3M - LGS'!N158</f>
        <v>2.4953650549465562E-3</v>
      </c>
      <c r="O158" s="349">
        <f>'3M - LGS'!O158</f>
        <v>2.4916508593498094E-3</v>
      </c>
    </row>
    <row r="159" spans="1:15" hidden="1" x14ac:dyDescent="0.25">
      <c r="A159" s="756"/>
      <c r="B159" s="18" t="s">
        <v>22</v>
      </c>
      <c r="C159" s="353">
        <f>'3M - LGS'!C159</f>
        <v>2.4916508593498094E-3</v>
      </c>
      <c r="D159" s="353">
        <f>'3M - LGS'!D159</f>
        <v>2.4497503990795811E-3</v>
      </c>
      <c r="E159" s="353">
        <f>'3M - LGS'!E159</f>
        <v>2.6862760407139388E-3</v>
      </c>
      <c r="F159" s="353">
        <f>'3M - LGS'!F159</f>
        <v>1.850484629739667E-3</v>
      </c>
      <c r="G159" s="353">
        <f>'3M - LGS'!G159</f>
        <v>2.2665814293217354E-3</v>
      </c>
      <c r="H159" s="353">
        <f>'3M - LGS'!H159</f>
        <v>9.736339643519696E-3</v>
      </c>
      <c r="I159" s="353">
        <f>'3M - LGS'!I159</f>
        <v>8.6127213584202469E-3</v>
      </c>
      <c r="J159" s="353">
        <f>'3M - LGS'!J159</f>
        <v>8.975252016225994E-3</v>
      </c>
      <c r="K159" s="353">
        <f>'3M - LGS'!K159</f>
        <v>8.4182634800078395E-3</v>
      </c>
      <c r="L159" s="353">
        <f>'3M - LGS'!L159</f>
        <v>3.0660784549366164E-3</v>
      </c>
      <c r="M159" s="353">
        <f>'3M - LGS'!M159</f>
        <v>3.0709836142917028E-3</v>
      </c>
      <c r="N159" s="353">
        <f>'3M - LGS'!N159</f>
        <v>2.4953650549465562E-3</v>
      </c>
      <c r="O159" s="349">
        <f>'3M - LGS'!O159</f>
        <v>2.4916508593498094E-3</v>
      </c>
    </row>
    <row r="160" spans="1:15" hidden="1" x14ac:dyDescent="0.25">
      <c r="A160" s="756"/>
      <c r="B160" s="18" t="s">
        <v>7</v>
      </c>
      <c r="C160" s="353">
        <f>'3M - LGS'!C160</f>
        <v>2.0640152491911267E-3</v>
      </c>
      <c r="D160" s="353">
        <f>'3M - LGS'!D160</f>
        <v>1.9772963017748563E-3</v>
      </c>
      <c r="E160" s="353">
        <f>'3M - LGS'!E160</f>
        <v>2.1633322199865043E-3</v>
      </c>
      <c r="F160" s="353">
        <f>'3M - LGS'!F160</f>
        <v>1.7583724904276549E-3</v>
      </c>
      <c r="G160" s="353">
        <f>'3M - LGS'!G160</f>
        <v>1.9310412383942623E-3</v>
      </c>
      <c r="H160" s="353">
        <f>'3M - LGS'!H160</f>
        <v>8.4642194466218838E-3</v>
      </c>
      <c r="I160" s="353">
        <f>'3M - LGS'!I160</f>
        <v>7.4432636759063971E-3</v>
      </c>
      <c r="J160" s="353">
        <f>'3M - LGS'!J160</f>
        <v>7.8272576606452163E-3</v>
      </c>
      <c r="K160" s="353">
        <f>'3M - LGS'!K160</f>
        <v>7.2652329723402239E-3</v>
      </c>
      <c r="L160" s="353">
        <f>'3M - LGS'!L160</f>
        <v>2.5904701392368166E-3</v>
      </c>
      <c r="M160" s="353">
        <f>'3M - LGS'!M160</f>
        <v>2.5792233553480733E-3</v>
      </c>
      <c r="N160" s="353">
        <f>'3M - LGS'!N160</f>
        <v>2.0889283112139703E-3</v>
      </c>
      <c r="O160" s="349">
        <f>'3M - LGS'!O160</f>
        <v>2.0640152491911267E-3</v>
      </c>
    </row>
    <row r="161" spans="1:15" ht="15.75" hidden="1" thickBot="1" x14ac:dyDescent="0.3">
      <c r="A161" s="757"/>
      <c r="B161" s="17" t="s">
        <v>8</v>
      </c>
      <c r="C161" s="354">
        <f>'3M - LGS'!C161</f>
        <v>2.5294807330186069E-3</v>
      </c>
      <c r="D161" s="354">
        <f>'3M - LGS'!D161</f>
        <v>2.2399842928387112E-3</v>
      </c>
      <c r="E161" s="354">
        <f>'3M - LGS'!E161</f>
        <v>2.2916778796452913E-3</v>
      </c>
      <c r="F161" s="354">
        <f>'3M - LGS'!F161</f>
        <v>2.4098895716046765E-3</v>
      </c>
      <c r="G161" s="354">
        <f>'3M - LGS'!G161</f>
        <v>2.6252680825910963E-3</v>
      </c>
      <c r="H161" s="354">
        <f>'3M - LGS'!H161</f>
        <v>1.1916519776656496E-2</v>
      </c>
      <c r="I161" s="354">
        <f>'3M - LGS'!I161</f>
        <v>1.0512476648458587E-2</v>
      </c>
      <c r="J161" s="354">
        <f>'3M - LGS'!J161</f>
        <v>1.0997739136845456E-2</v>
      </c>
      <c r="K161" s="354">
        <f>'3M - LGS'!K161</f>
        <v>9.7499748369244844E-3</v>
      </c>
      <c r="L161" s="354">
        <f>'3M - LGS'!L161</f>
        <v>3.5422223466634517E-3</v>
      </c>
      <c r="M161" s="354">
        <f>'3M - LGS'!M161</f>
        <v>3.3530392812039923E-3</v>
      </c>
      <c r="N161" s="354">
        <f>'3M - LGS'!N161</f>
        <v>2.7187759744741616E-3</v>
      </c>
      <c r="O161" s="350">
        <f>'3M - LGS'!O161</f>
        <v>2.5294807330186069E-3</v>
      </c>
    </row>
    <row r="162" spans="1:15" hidden="1" x14ac:dyDescent="0.25">
      <c r="A162" s="66"/>
      <c r="B162" s="75" t="s">
        <v>228</v>
      </c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</row>
    <row r="163" spans="1:15" ht="15.75" hidden="1" thickBot="1" x14ac:dyDescent="0.3">
      <c r="A163" s="118" t="s">
        <v>160</v>
      </c>
      <c r="B163" s="66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</row>
    <row r="164" spans="1:15" ht="15.75" hidden="1" customHeight="1" thickBot="1" x14ac:dyDescent="0.3">
      <c r="A164" s="750" t="s">
        <v>114</v>
      </c>
      <c r="B164" s="339" t="s">
        <v>111</v>
      </c>
      <c r="C164" s="100">
        <f>C$2</f>
        <v>46023</v>
      </c>
      <c r="D164" s="100">
        <f t="shared" ref="D164:O164" si="74">D$2</f>
        <v>46054</v>
      </c>
      <c r="E164" s="100">
        <f t="shared" si="74"/>
        <v>46082</v>
      </c>
      <c r="F164" s="100">
        <f t="shared" si="74"/>
        <v>46113</v>
      </c>
      <c r="G164" s="100">
        <f t="shared" si="74"/>
        <v>46143</v>
      </c>
      <c r="H164" s="100">
        <f t="shared" si="74"/>
        <v>46174</v>
      </c>
      <c r="I164" s="100">
        <f t="shared" si="74"/>
        <v>46204</v>
      </c>
      <c r="J164" s="100">
        <f t="shared" si="74"/>
        <v>46235</v>
      </c>
      <c r="K164" s="100">
        <f t="shared" si="74"/>
        <v>46266</v>
      </c>
      <c r="L164" s="100">
        <f t="shared" si="74"/>
        <v>46296</v>
      </c>
      <c r="M164" s="100">
        <f t="shared" si="74"/>
        <v>46327</v>
      </c>
      <c r="N164" s="100">
        <f t="shared" si="74"/>
        <v>46357</v>
      </c>
      <c r="O164" s="100">
        <f t="shared" si="74"/>
        <v>46388</v>
      </c>
    </row>
    <row r="165" spans="1:15" hidden="1" x14ac:dyDescent="0.25">
      <c r="A165" s="751"/>
      <c r="B165" s="333" t="s">
        <v>18</v>
      </c>
      <c r="C165" s="13">
        <f>((C3*0.5)-C39)*C75*C132*C$106</f>
        <v>0</v>
      </c>
      <c r="D165" s="13">
        <f>((D3*0.5)+C21-D39)*D75*D132*D$106</f>
        <v>0</v>
      </c>
      <c r="E165" s="13">
        <f t="shared" ref="E165:O165" si="75">((E3*0.5)+D21-E39)*E75*E132*E$106</f>
        <v>0</v>
      </c>
      <c r="F165" s="13">
        <f t="shared" si="75"/>
        <v>0</v>
      </c>
      <c r="G165" s="13">
        <f t="shared" si="75"/>
        <v>0</v>
      </c>
      <c r="H165" s="13">
        <f t="shared" si="75"/>
        <v>0</v>
      </c>
      <c r="I165" s="13">
        <f t="shared" si="75"/>
        <v>0</v>
      </c>
      <c r="J165" s="13">
        <f t="shared" si="75"/>
        <v>0</v>
      </c>
      <c r="K165" s="13">
        <f t="shared" si="75"/>
        <v>0</v>
      </c>
      <c r="L165" s="13">
        <f t="shared" si="75"/>
        <v>0</v>
      </c>
      <c r="M165" s="13">
        <f t="shared" si="75"/>
        <v>0</v>
      </c>
      <c r="N165" s="13">
        <f t="shared" si="75"/>
        <v>0</v>
      </c>
      <c r="O165" s="13">
        <f t="shared" si="75"/>
        <v>0</v>
      </c>
    </row>
    <row r="166" spans="1:15" hidden="1" x14ac:dyDescent="0.25">
      <c r="A166" s="751"/>
      <c r="B166" s="157" t="s">
        <v>0</v>
      </c>
      <c r="C166" s="13">
        <f t="shared" ref="C166:C177" si="76">((C4*0.5)-C40)*C76*C133*C$106</f>
        <v>0</v>
      </c>
      <c r="D166" s="13">
        <f t="shared" ref="D166:O166" si="77">((D4*0.5)+C22-D40)*D76*D133*D$106</f>
        <v>0</v>
      </c>
      <c r="E166" s="13">
        <f t="shared" si="77"/>
        <v>0</v>
      </c>
      <c r="F166" s="13">
        <f t="shared" si="77"/>
        <v>0</v>
      </c>
      <c r="G166" s="13">
        <f t="shared" si="77"/>
        <v>0</v>
      </c>
      <c r="H166" s="13">
        <f t="shared" si="77"/>
        <v>0</v>
      </c>
      <c r="I166" s="13">
        <f t="shared" si="77"/>
        <v>0</v>
      </c>
      <c r="J166" s="13">
        <f t="shared" si="77"/>
        <v>0</v>
      </c>
      <c r="K166" s="13">
        <f t="shared" si="77"/>
        <v>0</v>
      </c>
      <c r="L166" s="13">
        <f t="shared" si="77"/>
        <v>0</v>
      </c>
      <c r="M166" s="13">
        <f t="shared" si="77"/>
        <v>0</v>
      </c>
      <c r="N166" s="13">
        <f t="shared" si="77"/>
        <v>0</v>
      </c>
      <c r="O166" s="13">
        <f t="shared" si="77"/>
        <v>0</v>
      </c>
    </row>
    <row r="167" spans="1:15" hidden="1" x14ac:dyDescent="0.25">
      <c r="A167" s="751"/>
      <c r="B167" s="157" t="s">
        <v>19</v>
      </c>
      <c r="C167" s="13">
        <f t="shared" si="76"/>
        <v>0</v>
      </c>
      <c r="D167" s="13">
        <f t="shared" ref="D167:O167" si="78">((D5*0.5)+C23-D41)*D77*D134*D$106</f>
        <v>0</v>
      </c>
      <c r="E167" s="13">
        <f t="shared" si="78"/>
        <v>0</v>
      </c>
      <c r="F167" s="13">
        <f t="shared" si="78"/>
        <v>0</v>
      </c>
      <c r="G167" s="13">
        <f t="shared" si="78"/>
        <v>0</v>
      </c>
      <c r="H167" s="13">
        <f t="shared" si="78"/>
        <v>0</v>
      </c>
      <c r="I167" s="13">
        <f t="shared" si="78"/>
        <v>0</v>
      </c>
      <c r="J167" s="13">
        <f t="shared" si="78"/>
        <v>0</v>
      </c>
      <c r="K167" s="13">
        <f t="shared" si="78"/>
        <v>0</v>
      </c>
      <c r="L167" s="13">
        <f t="shared" si="78"/>
        <v>0</v>
      </c>
      <c r="M167" s="13">
        <f t="shared" si="78"/>
        <v>0</v>
      </c>
      <c r="N167" s="13">
        <f t="shared" si="78"/>
        <v>0</v>
      </c>
      <c r="O167" s="13">
        <f t="shared" si="78"/>
        <v>0</v>
      </c>
    </row>
    <row r="168" spans="1:15" hidden="1" x14ac:dyDescent="0.25">
      <c r="A168" s="751"/>
      <c r="B168" s="157" t="s">
        <v>1</v>
      </c>
      <c r="C168" s="13">
        <f t="shared" si="76"/>
        <v>0</v>
      </c>
      <c r="D168" s="13">
        <f t="shared" ref="D168:O168" si="79">((D6*0.5)+C24-D42)*D78*D135*D$106</f>
        <v>0</v>
      </c>
      <c r="E168" s="13">
        <f t="shared" si="79"/>
        <v>0</v>
      </c>
      <c r="F168" s="13">
        <f t="shared" si="79"/>
        <v>0</v>
      </c>
      <c r="G168" s="13">
        <f t="shared" si="79"/>
        <v>0</v>
      </c>
      <c r="H168" s="13">
        <f t="shared" si="79"/>
        <v>0</v>
      </c>
      <c r="I168" s="13">
        <f t="shared" si="79"/>
        <v>0</v>
      </c>
      <c r="J168" s="13">
        <f t="shared" si="79"/>
        <v>0</v>
      </c>
      <c r="K168" s="13">
        <f t="shared" si="79"/>
        <v>0</v>
      </c>
      <c r="L168" s="13">
        <f t="shared" si="79"/>
        <v>0</v>
      </c>
      <c r="M168" s="13">
        <f t="shared" si="79"/>
        <v>0</v>
      </c>
      <c r="N168" s="13">
        <f t="shared" si="79"/>
        <v>0</v>
      </c>
      <c r="O168" s="13">
        <f t="shared" si="79"/>
        <v>0</v>
      </c>
    </row>
    <row r="169" spans="1:15" hidden="1" x14ac:dyDescent="0.25">
      <c r="A169" s="751"/>
      <c r="B169" s="157" t="s">
        <v>20</v>
      </c>
      <c r="C169" s="13">
        <f t="shared" si="76"/>
        <v>0</v>
      </c>
      <c r="D169" s="13">
        <f t="shared" ref="D169:O169" si="80">((D7*0.5)+C25-D43)*D79*D136*D$106</f>
        <v>0</v>
      </c>
      <c r="E169" s="13">
        <f t="shared" si="80"/>
        <v>0</v>
      </c>
      <c r="F169" s="13">
        <f t="shared" si="80"/>
        <v>0</v>
      </c>
      <c r="G169" s="13">
        <f t="shared" si="80"/>
        <v>0</v>
      </c>
      <c r="H169" s="13">
        <f t="shared" si="80"/>
        <v>0</v>
      </c>
      <c r="I169" s="13">
        <f t="shared" si="80"/>
        <v>0</v>
      </c>
      <c r="J169" s="13">
        <f t="shared" si="80"/>
        <v>0</v>
      </c>
      <c r="K169" s="13">
        <f t="shared" si="80"/>
        <v>0</v>
      </c>
      <c r="L169" s="13">
        <f t="shared" si="80"/>
        <v>0</v>
      </c>
      <c r="M169" s="13">
        <f t="shared" si="80"/>
        <v>0</v>
      </c>
      <c r="N169" s="13">
        <f t="shared" si="80"/>
        <v>0</v>
      </c>
      <c r="O169" s="13">
        <f t="shared" si="80"/>
        <v>0</v>
      </c>
    </row>
    <row r="170" spans="1:15" hidden="1" x14ac:dyDescent="0.25">
      <c r="A170" s="751"/>
      <c r="B170" s="56" t="s">
        <v>9</v>
      </c>
      <c r="C170" s="13">
        <f t="shared" si="76"/>
        <v>0</v>
      </c>
      <c r="D170" s="13">
        <f t="shared" ref="D170:O170" si="81">((D8*0.5)+C26-D44)*D80*D137*D$106</f>
        <v>0</v>
      </c>
      <c r="E170" s="13">
        <f t="shared" si="81"/>
        <v>0</v>
      </c>
      <c r="F170" s="13">
        <f t="shared" si="81"/>
        <v>0</v>
      </c>
      <c r="G170" s="13">
        <f t="shared" si="81"/>
        <v>0</v>
      </c>
      <c r="H170" s="13">
        <f t="shared" si="81"/>
        <v>0</v>
      </c>
      <c r="I170" s="13">
        <f t="shared" si="81"/>
        <v>0</v>
      </c>
      <c r="J170" s="13">
        <f t="shared" si="81"/>
        <v>0</v>
      </c>
      <c r="K170" s="13">
        <f t="shared" si="81"/>
        <v>0</v>
      </c>
      <c r="L170" s="13">
        <f t="shared" si="81"/>
        <v>0</v>
      </c>
      <c r="M170" s="13">
        <f t="shared" si="81"/>
        <v>0</v>
      </c>
      <c r="N170" s="13">
        <f t="shared" si="81"/>
        <v>0</v>
      </c>
      <c r="O170" s="13">
        <f t="shared" si="81"/>
        <v>0</v>
      </c>
    </row>
    <row r="171" spans="1:15" hidden="1" x14ac:dyDescent="0.25">
      <c r="A171" s="751"/>
      <c r="B171" s="56" t="s">
        <v>3</v>
      </c>
      <c r="C171" s="13">
        <f t="shared" si="76"/>
        <v>0</v>
      </c>
      <c r="D171" s="13">
        <f t="shared" ref="D171:O171" si="82">((D9*0.5)+C27-D45)*D81*D138*D$106</f>
        <v>0</v>
      </c>
      <c r="E171" s="13">
        <f t="shared" si="82"/>
        <v>0</v>
      </c>
      <c r="F171" s="13">
        <f t="shared" si="82"/>
        <v>0</v>
      </c>
      <c r="G171" s="13">
        <f t="shared" si="82"/>
        <v>0</v>
      </c>
      <c r="H171" s="13">
        <f t="shared" si="82"/>
        <v>0</v>
      </c>
      <c r="I171" s="13">
        <f t="shared" si="82"/>
        <v>0</v>
      </c>
      <c r="J171" s="13">
        <f t="shared" si="82"/>
        <v>0</v>
      </c>
      <c r="K171" s="13">
        <f t="shared" si="82"/>
        <v>0</v>
      </c>
      <c r="L171" s="13">
        <f t="shared" si="82"/>
        <v>0</v>
      </c>
      <c r="M171" s="13">
        <f t="shared" si="82"/>
        <v>0</v>
      </c>
      <c r="N171" s="13">
        <f t="shared" si="82"/>
        <v>0</v>
      </c>
      <c r="O171" s="13">
        <f t="shared" si="82"/>
        <v>0</v>
      </c>
    </row>
    <row r="172" spans="1:15" ht="15.75" hidden="1" customHeight="1" x14ac:dyDescent="0.25">
      <c r="A172" s="751"/>
      <c r="B172" s="56" t="s">
        <v>4</v>
      </c>
      <c r="C172" s="13">
        <f t="shared" si="76"/>
        <v>0</v>
      </c>
      <c r="D172" s="13">
        <f t="shared" ref="D172:O172" si="83">((D10*0.5)+C28-D46)*D82*D139*D$106</f>
        <v>0</v>
      </c>
      <c r="E172" s="13">
        <f t="shared" si="83"/>
        <v>0</v>
      </c>
      <c r="F172" s="13">
        <f t="shared" si="83"/>
        <v>0</v>
      </c>
      <c r="G172" s="13">
        <f t="shared" si="83"/>
        <v>2716.5969980417194</v>
      </c>
      <c r="H172" s="13">
        <f t="shared" si="83"/>
        <v>13549.122715247466</v>
      </c>
      <c r="I172" s="13">
        <f t="shared" si="83"/>
        <v>25341.896609180778</v>
      </c>
      <c r="J172" s="13">
        <f t="shared" si="83"/>
        <v>22088.445015815454</v>
      </c>
      <c r="K172" s="13">
        <f t="shared" si="83"/>
        <v>22750.807442518366</v>
      </c>
      <c r="L172" s="13">
        <f t="shared" si="83"/>
        <v>14823.504506377352</v>
      </c>
      <c r="M172" s="13">
        <f t="shared" si="83"/>
        <v>12363.459864318349</v>
      </c>
      <c r="N172" s="13">
        <f t="shared" si="83"/>
        <v>16614.02582598689</v>
      </c>
      <c r="O172" s="13">
        <f t="shared" si="83"/>
        <v>22011.585872240266</v>
      </c>
    </row>
    <row r="173" spans="1:15" hidden="1" x14ac:dyDescent="0.25">
      <c r="A173" s="751"/>
      <c r="B173" s="56" t="s">
        <v>5</v>
      </c>
      <c r="C173" s="13">
        <f t="shared" si="76"/>
        <v>0</v>
      </c>
      <c r="D173" s="13">
        <f t="shared" ref="D173:O173" si="84">((D11*0.5)+C29-D47)*D83*D140*D$106</f>
        <v>0</v>
      </c>
      <c r="E173" s="13">
        <f t="shared" si="84"/>
        <v>0</v>
      </c>
      <c r="F173" s="13">
        <f t="shared" si="84"/>
        <v>0</v>
      </c>
      <c r="G173" s="13">
        <f t="shared" si="84"/>
        <v>0</v>
      </c>
      <c r="H173" s="13">
        <f t="shared" si="84"/>
        <v>0</v>
      </c>
      <c r="I173" s="13">
        <f t="shared" si="84"/>
        <v>0</v>
      </c>
      <c r="J173" s="13">
        <f t="shared" si="84"/>
        <v>0</v>
      </c>
      <c r="K173" s="13">
        <f t="shared" si="84"/>
        <v>0</v>
      </c>
      <c r="L173" s="13">
        <f t="shared" si="84"/>
        <v>0</v>
      </c>
      <c r="M173" s="13">
        <f t="shared" si="84"/>
        <v>0</v>
      </c>
      <c r="N173" s="13">
        <f t="shared" si="84"/>
        <v>0</v>
      </c>
      <c r="O173" s="13">
        <f t="shared" si="84"/>
        <v>0</v>
      </c>
    </row>
    <row r="174" spans="1:15" hidden="1" x14ac:dyDescent="0.25">
      <c r="A174" s="751"/>
      <c r="B174" s="56" t="s">
        <v>21</v>
      </c>
      <c r="C174" s="13">
        <f t="shared" si="76"/>
        <v>0</v>
      </c>
      <c r="D174" s="13">
        <f t="shared" ref="D174:O174" si="85">((D12*0.5)+C30-D48)*D84*D141*D$106</f>
        <v>0</v>
      </c>
      <c r="E174" s="13">
        <f t="shared" si="85"/>
        <v>0</v>
      </c>
      <c r="F174" s="13">
        <f t="shared" si="85"/>
        <v>0</v>
      </c>
      <c r="G174" s="13">
        <f t="shared" si="85"/>
        <v>0</v>
      </c>
      <c r="H174" s="13">
        <f t="shared" si="85"/>
        <v>0</v>
      </c>
      <c r="I174" s="13">
        <f t="shared" si="85"/>
        <v>0</v>
      </c>
      <c r="J174" s="13">
        <f t="shared" si="85"/>
        <v>0</v>
      </c>
      <c r="K174" s="13">
        <f t="shared" si="85"/>
        <v>0</v>
      </c>
      <c r="L174" s="13">
        <f t="shared" si="85"/>
        <v>0</v>
      </c>
      <c r="M174" s="13">
        <f t="shared" si="85"/>
        <v>0</v>
      </c>
      <c r="N174" s="13">
        <f t="shared" si="85"/>
        <v>0</v>
      </c>
      <c r="O174" s="13">
        <f t="shared" si="85"/>
        <v>0</v>
      </c>
    </row>
    <row r="175" spans="1:15" hidden="1" x14ac:dyDescent="0.25">
      <c r="A175" s="751"/>
      <c r="B175" s="56" t="s">
        <v>22</v>
      </c>
      <c r="C175" s="13">
        <f t="shared" si="76"/>
        <v>0</v>
      </c>
      <c r="D175" s="13">
        <f t="shared" ref="D175:O175" si="86">((D13*0.5)+C31-D49)*D85*D142*D$106</f>
        <v>0</v>
      </c>
      <c r="E175" s="13">
        <f t="shared" si="86"/>
        <v>0</v>
      </c>
      <c r="F175" s="13">
        <f t="shared" si="86"/>
        <v>0</v>
      </c>
      <c r="G175" s="13">
        <f t="shared" si="86"/>
        <v>0</v>
      </c>
      <c r="H175" s="13">
        <f t="shared" si="86"/>
        <v>0</v>
      </c>
      <c r="I175" s="13">
        <f t="shared" si="86"/>
        <v>0</v>
      </c>
      <c r="J175" s="13">
        <f t="shared" si="86"/>
        <v>0</v>
      </c>
      <c r="K175" s="13">
        <f t="shared" si="86"/>
        <v>0</v>
      </c>
      <c r="L175" s="13">
        <f t="shared" si="86"/>
        <v>0</v>
      </c>
      <c r="M175" s="13">
        <f t="shared" si="86"/>
        <v>0</v>
      </c>
      <c r="N175" s="13">
        <f t="shared" si="86"/>
        <v>0</v>
      </c>
      <c r="O175" s="13">
        <f t="shared" si="86"/>
        <v>0</v>
      </c>
    </row>
    <row r="176" spans="1:15" ht="15.75" hidden="1" customHeight="1" x14ac:dyDescent="0.25">
      <c r="A176" s="751"/>
      <c r="B176" s="56" t="s">
        <v>7</v>
      </c>
      <c r="C176" s="13">
        <f t="shared" si="76"/>
        <v>0</v>
      </c>
      <c r="D176" s="13">
        <f t="shared" ref="D176:O176" si="87">((D14*0.5)+C32-D50)*D86*D143*D$106</f>
        <v>0</v>
      </c>
      <c r="E176" s="13">
        <f t="shared" si="87"/>
        <v>0</v>
      </c>
      <c r="F176" s="13">
        <f t="shared" si="87"/>
        <v>0</v>
      </c>
      <c r="G176" s="13">
        <f t="shared" si="87"/>
        <v>0</v>
      </c>
      <c r="H176" s="13">
        <f t="shared" si="87"/>
        <v>0</v>
      </c>
      <c r="I176" s="13">
        <f t="shared" si="87"/>
        <v>0</v>
      </c>
      <c r="J176" s="13">
        <f t="shared" si="87"/>
        <v>0</v>
      </c>
      <c r="K176" s="13">
        <f t="shared" si="87"/>
        <v>0</v>
      </c>
      <c r="L176" s="13">
        <f t="shared" si="87"/>
        <v>0</v>
      </c>
      <c r="M176" s="13">
        <f t="shared" si="87"/>
        <v>0</v>
      </c>
      <c r="N176" s="13">
        <f t="shared" si="87"/>
        <v>0</v>
      </c>
      <c r="O176" s="13">
        <f t="shared" si="87"/>
        <v>0</v>
      </c>
    </row>
    <row r="177" spans="1:15" ht="15.75" hidden="1" customHeight="1" x14ac:dyDescent="0.25">
      <c r="A177" s="751"/>
      <c r="B177" s="56" t="s">
        <v>8</v>
      </c>
      <c r="C177" s="13">
        <f t="shared" si="76"/>
        <v>0</v>
      </c>
      <c r="D177" s="13">
        <f t="shared" ref="D177:O177" si="88">((D15*0.5)+C33-D51)*D87*D144*D$106</f>
        <v>0</v>
      </c>
      <c r="E177" s="13">
        <f t="shared" si="88"/>
        <v>0</v>
      </c>
      <c r="F177" s="13">
        <f t="shared" si="88"/>
        <v>0</v>
      </c>
      <c r="G177" s="13">
        <f t="shared" si="88"/>
        <v>0</v>
      </c>
      <c r="H177" s="13">
        <f t="shared" si="88"/>
        <v>0</v>
      </c>
      <c r="I177" s="13">
        <f t="shared" si="88"/>
        <v>0</v>
      </c>
      <c r="J177" s="13">
        <f t="shared" si="88"/>
        <v>0</v>
      </c>
      <c r="K177" s="13">
        <f t="shared" si="88"/>
        <v>0</v>
      </c>
      <c r="L177" s="13">
        <f t="shared" si="88"/>
        <v>0</v>
      </c>
      <c r="M177" s="13">
        <f t="shared" si="88"/>
        <v>0</v>
      </c>
      <c r="N177" s="13">
        <f t="shared" si="88"/>
        <v>0</v>
      </c>
      <c r="O177" s="13">
        <f t="shared" si="88"/>
        <v>0</v>
      </c>
    </row>
    <row r="178" spans="1:15" ht="15.75" hidden="1" customHeight="1" x14ac:dyDescent="0.25">
      <c r="A178" s="751"/>
      <c r="B178" s="8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5.75" hidden="1" customHeight="1" x14ac:dyDescent="0.25">
      <c r="A179" s="751"/>
      <c r="B179" s="156" t="s">
        <v>24</v>
      </c>
      <c r="C179" s="13">
        <f>SUM(C165:C178)</f>
        <v>0</v>
      </c>
      <c r="D179" s="13">
        <f>SUM(D165:D178)</f>
        <v>0</v>
      </c>
      <c r="E179" s="13">
        <f t="shared" ref="E179:O179" si="89">SUM(E165:E178)</f>
        <v>0</v>
      </c>
      <c r="F179" s="13">
        <f t="shared" si="89"/>
        <v>0</v>
      </c>
      <c r="G179" s="13">
        <f t="shared" si="89"/>
        <v>2716.5969980417194</v>
      </c>
      <c r="H179" s="13">
        <f t="shared" si="89"/>
        <v>13549.122715247466</v>
      </c>
      <c r="I179" s="13">
        <f t="shared" si="89"/>
        <v>25341.896609180778</v>
      </c>
      <c r="J179" s="13">
        <f t="shared" si="89"/>
        <v>22088.445015815454</v>
      </c>
      <c r="K179" s="13">
        <f t="shared" si="89"/>
        <v>22750.807442518366</v>
      </c>
      <c r="L179" s="70">
        <f t="shared" si="89"/>
        <v>14823.504506377352</v>
      </c>
      <c r="M179" s="13">
        <f t="shared" si="89"/>
        <v>12363.459864318349</v>
      </c>
      <c r="N179" s="13">
        <f t="shared" si="89"/>
        <v>16614.02582598689</v>
      </c>
      <c r="O179" s="13">
        <f t="shared" si="89"/>
        <v>22011.585872240266</v>
      </c>
    </row>
    <row r="180" spans="1:15" ht="16.5" hidden="1" customHeight="1" thickBot="1" x14ac:dyDescent="0.3">
      <c r="A180" s="752"/>
      <c r="B180" s="92" t="s">
        <v>25</v>
      </c>
      <c r="C180" s="14">
        <f>C179</f>
        <v>0</v>
      </c>
      <c r="D180" s="14">
        <f>C180+D179</f>
        <v>0</v>
      </c>
      <c r="E180" s="14">
        <f t="shared" ref="E180:O180" si="90">D180+E179</f>
        <v>0</v>
      </c>
      <c r="F180" s="14">
        <f t="shared" si="90"/>
        <v>0</v>
      </c>
      <c r="G180" s="14">
        <f t="shared" si="90"/>
        <v>2716.5969980417194</v>
      </c>
      <c r="H180" s="14">
        <f t="shared" si="90"/>
        <v>16265.719713289185</v>
      </c>
      <c r="I180" s="14">
        <f t="shared" si="90"/>
        <v>41607.616322469963</v>
      </c>
      <c r="J180" s="14">
        <f t="shared" si="90"/>
        <v>63696.061338285421</v>
      </c>
      <c r="K180" s="14">
        <f t="shared" si="90"/>
        <v>86446.868780803779</v>
      </c>
      <c r="L180" s="14">
        <f t="shared" si="90"/>
        <v>101270.37328718114</v>
      </c>
      <c r="M180" s="14">
        <f t="shared" si="90"/>
        <v>113633.83315149948</v>
      </c>
      <c r="N180" s="14">
        <f t="shared" si="90"/>
        <v>130247.85897748636</v>
      </c>
      <c r="O180" s="14">
        <f t="shared" si="90"/>
        <v>152259.44484972663</v>
      </c>
    </row>
    <row r="181" spans="1:15" hidden="1" x14ac:dyDescent="0.25">
      <c r="A181" s="66"/>
      <c r="B181" s="66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</row>
    <row r="182" spans="1:15" ht="15.75" hidden="1" thickBot="1" x14ac:dyDescent="0.3">
      <c r="A182" s="66"/>
      <c r="B182" s="66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</row>
    <row r="183" spans="1:15" ht="15.75" hidden="1" customHeight="1" thickBot="1" x14ac:dyDescent="0.3">
      <c r="A183" s="750" t="s">
        <v>115</v>
      </c>
      <c r="B183" s="339" t="s">
        <v>111</v>
      </c>
      <c r="C183" s="100">
        <f>C$2</f>
        <v>46023</v>
      </c>
      <c r="D183" s="100">
        <f t="shared" ref="D183:O183" si="91">D$2</f>
        <v>46054</v>
      </c>
      <c r="E183" s="100">
        <f t="shared" si="91"/>
        <v>46082</v>
      </c>
      <c r="F183" s="100">
        <f t="shared" si="91"/>
        <v>46113</v>
      </c>
      <c r="G183" s="100">
        <f t="shared" si="91"/>
        <v>46143</v>
      </c>
      <c r="H183" s="100">
        <f t="shared" si="91"/>
        <v>46174</v>
      </c>
      <c r="I183" s="100">
        <f t="shared" si="91"/>
        <v>46204</v>
      </c>
      <c r="J183" s="100">
        <f t="shared" si="91"/>
        <v>46235</v>
      </c>
      <c r="K183" s="100">
        <f t="shared" si="91"/>
        <v>46266</v>
      </c>
      <c r="L183" s="100">
        <f t="shared" si="91"/>
        <v>46296</v>
      </c>
      <c r="M183" s="100">
        <f t="shared" si="91"/>
        <v>46327</v>
      </c>
      <c r="N183" s="100">
        <f t="shared" si="91"/>
        <v>46357</v>
      </c>
      <c r="O183" s="100">
        <f t="shared" si="91"/>
        <v>46388</v>
      </c>
    </row>
    <row r="184" spans="1:15" hidden="1" x14ac:dyDescent="0.25">
      <c r="A184" s="751"/>
      <c r="B184" s="333" t="s">
        <v>18</v>
      </c>
      <c r="C184" s="13">
        <f>((C3*0.5)-C39)*C75*C149*C$106</f>
        <v>0</v>
      </c>
      <c r="D184" s="13">
        <f>((D3*0.5)+C21-D39)*D75*D149*D$106</f>
        <v>0</v>
      </c>
      <c r="E184" s="13">
        <f t="shared" ref="E184:O184" si="92">((E3*0.5)+D21-E39)*E75*E149*E$106</f>
        <v>0</v>
      </c>
      <c r="F184" s="13">
        <f t="shared" si="92"/>
        <v>0</v>
      </c>
      <c r="G184" s="13">
        <f t="shared" si="92"/>
        <v>0</v>
      </c>
      <c r="H184" s="13">
        <f t="shared" si="92"/>
        <v>0</v>
      </c>
      <c r="I184" s="13">
        <f t="shared" si="92"/>
        <v>0</v>
      </c>
      <c r="J184" s="13">
        <f t="shared" si="92"/>
        <v>0</v>
      </c>
      <c r="K184" s="13">
        <f t="shared" si="92"/>
        <v>0</v>
      </c>
      <c r="L184" s="13">
        <f t="shared" si="92"/>
        <v>0</v>
      </c>
      <c r="M184" s="13">
        <f t="shared" si="92"/>
        <v>0</v>
      </c>
      <c r="N184" s="13">
        <f t="shared" si="92"/>
        <v>0</v>
      </c>
      <c r="O184" s="13">
        <f t="shared" si="92"/>
        <v>0</v>
      </c>
    </row>
    <row r="185" spans="1:15" hidden="1" x14ac:dyDescent="0.25">
      <c r="A185" s="751"/>
      <c r="B185" s="157" t="s">
        <v>0</v>
      </c>
      <c r="C185" s="13">
        <f t="shared" ref="C185:C196" si="93">((C4*0.5)-C40)*C76*C150*C$106</f>
        <v>0</v>
      </c>
      <c r="D185" s="13">
        <f t="shared" ref="D185:O185" si="94">((D4*0.5)+C22-D40)*D76*D150*D$106</f>
        <v>0</v>
      </c>
      <c r="E185" s="13">
        <f t="shared" si="94"/>
        <v>0</v>
      </c>
      <c r="F185" s="13">
        <f t="shared" si="94"/>
        <v>0</v>
      </c>
      <c r="G185" s="13">
        <f t="shared" si="94"/>
        <v>0</v>
      </c>
      <c r="H185" s="13">
        <f t="shared" si="94"/>
        <v>0</v>
      </c>
      <c r="I185" s="13">
        <f t="shared" si="94"/>
        <v>0</v>
      </c>
      <c r="J185" s="13">
        <f t="shared" si="94"/>
        <v>0</v>
      </c>
      <c r="K185" s="13">
        <f t="shared" si="94"/>
        <v>0</v>
      </c>
      <c r="L185" s="13">
        <f t="shared" si="94"/>
        <v>0</v>
      </c>
      <c r="M185" s="13">
        <f t="shared" si="94"/>
        <v>0</v>
      </c>
      <c r="N185" s="13">
        <f t="shared" si="94"/>
        <v>0</v>
      </c>
      <c r="O185" s="13">
        <f t="shared" si="94"/>
        <v>0</v>
      </c>
    </row>
    <row r="186" spans="1:15" hidden="1" x14ac:dyDescent="0.25">
      <c r="A186" s="751"/>
      <c r="B186" s="157" t="s">
        <v>19</v>
      </c>
      <c r="C186" s="13">
        <f t="shared" si="93"/>
        <v>0</v>
      </c>
      <c r="D186" s="13">
        <f t="shared" ref="D186:O186" si="95">((D5*0.5)+C23-D41)*D77*D151*D$106</f>
        <v>0</v>
      </c>
      <c r="E186" s="13">
        <f t="shared" si="95"/>
        <v>0</v>
      </c>
      <c r="F186" s="13">
        <f t="shared" si="95"/>
        <v>0</v>
      </c>
      <c r="G186" s="13">
        <f t="shared" si="95"/>
        <v>0</v>
      </c>
      <c r="H186" s="13">
        <f t="shared" si="95"/>
        <v>0</v>
      </c>
      <c r="I186" s="13">
        <f t="shared" si="95"/>
        <v>0</v>
      </c>
      <c r="J186" s="13">
        <f t="shared" si="95"/>
        <v>0</v>
      </c>
      <c r="K186" s="13">
        <f t="shared" si="95"/>
        <v>0</v>
      </c>
      <c r="L186" s="13">
        <f t="shared" si="95"/>
        <v>0</v>
      </c>
      <c r="M186" s="13">
        <f t="shared" si="95"/>
        <v>0</v>
      </c>
      <c r="N186" s="13">
        <f t="shared" si="95"/>
        <v>0</v>
      </c>
      <c r="O186" s="13">
        <f t="shared" si="95"/>
        <v>0</v>
      </c>
    </row>
    <row r="187" spans="1:15" hidden="1" x14ac:dyDescent="0.25">
      <c r="A187" s="751"/>
      <c r="B187" s="157" t="s">
        <v>1</v>
      </c>
      <c r="C187" s="13">
        <f t="shared" si="93"/>
        <v>0</v>
      </c>
      <c r="D187" s="13">
        <f t="shared" ref="D187:O187" si="96">((D6*0.5)+C24-D42)*D78*D152*D$106</f>
        <v>0</v>
      </c>
      <c r="E187" s="13">
        <f t="shared" si="96"/>
        <v>0</v>
      </c>
      <c r="F187" s="13">
        <f t="shared" si="96"/>
        <v>0</v>
      </c>
      <c r="G187" s="13">
        <f t="shared" si="96"/>
        <v>0</v>
      </c>
      <c r="H187" s="13">
        <f t="shared" si="96"/>
        <v>0</v>
      </c>
      <c r="I187" s="13">
        <f t="shared" si="96"/>
        <v>0</v>
      </c>
      <c r="J187" s="13">
        <f t="shared" si="96"/>
        <v>0</v>
      </c>
      <c r="K187" s="13">
        <f t="shared" si="96"/>
        <v>0</v>
      </c>
      <c r="L187" s="13">
        <f t="shared" si="96"/>
        <v>0</v>
      </c>
      <c r="M187" s="13">
        <f t="shared" si="96"/>
        <v>0</v>
      </c>
      <c r="N187" s="13">
        <f t="shared" si="96"/>
        <v>0</v>
      </c>
      <c r="O187" s="13">
        <f t="shared" si="96"/>
        <v>0</v>
      </c>
    </row>
    <row r="188" spans="1:15" hidden="1" x14ac:dyDescent="0.25">
      <c r="A188" s="751"/>
      <c r="B188" s="157" t="s">
        <v>20</v>
      </c>
      <c r="C188" s="13">
        <f t="shared" si="93"/>
        <v>0</v>
      </c>
      <c r="D188" s="13">
        <f t="shared" ref="D188:O188" si="97">((D7*0.5)+C25-D43)*D79*D153*D$106</f>
        <v>0</v>
      </c>
      <c r="E188" s="13">
        <f t="shared" si="97"/>
        <v>0</v>
      </c>
      <c r="F188" s="13">
        <f t="shared" si="97"/>
        <v>0</v>
      </c>
      <c r="G188" s="13">
        <f t="shared" si="97"/>
        <v>0</v>
      </c>
      <c r="H188" s="13">
        <f t="shared" si="97"/>
        <v>0</v>
      </c>
      <c r="I188" s="13">
        <f t="shared" si="97"/>
        <v>0</v>
      </c>
      <c r="J188" s="13">
        <f t="shared" si="97"/>
        <v>0</v>
      </c>
      <c r="K188" s="13">
        <f t="shared" si="97"/>
        <v>0</v>
      </c>
      <c r="L188" s="13">
        <f t="shared" si="97"/>
        <v>0</v>
      </c>
      <c r="M188" s="13">
        <f t="shared" si="97"/>
        <v>0</v>
      </c>
      <c r="N188" s="13">
        <f t="shared" si="97"/>
        <v>0</v>
      </c>
      <c r="O188" s="13">
        <f t="shared" si="97"/>
        <v>0</v>
      </c>
    </row>
    <row r="189" spans="1:15" hidden="1" x14ac:dyDescent="0.25">
      <c r="A189" s="751"/>
      <c r="B189" s="56" t="s">
        <v>9</v>
      </c>
      <c r="C189" s="13">
        <f t="shared" si="93"/>
        <v>0</v>
      </c>
      <c r="D189" s="13">
        <f t="shared" ref="D189:O189" si="98">((D8*0.5)+C26-D44)*D80*D154*D$106</f>
        <v>0</v>
      </c>
      <c r="E189" s="13">
        <f t="shared" si="98"/>
        <v>0</v>
      </c>
      <c r="F189" s="13">
        <f t="shared" si="98"/>
        <v>0</v>
      </c>
      <c r="G189" s="13">
        <f t="shared" si="98"/>
        <v>0</v>
      </c>
      <c r="H189" s="13">
        <f t="shared" si="98"/>
        <v>0</v>
      </c>
      <c r="I189" s="13">
        <f t="shared" si="98"/>
        <v>0</v>
      </c>
      <c r="J189" s="13">
        <f t="shared" si="98"/>
        <v>0</v>
      </c>
      <c r="K189" s="13">
        <f t="shared" si="98"/>
        <v>0</v>
      </c>
      <c r="L189" s="13">
        <f t="shared" si="98"/>
        <v>0</v>
      </c>
      <c r="M189" s="13">
        <f t="shared" si="98"/>
        <v>0</v>
      </c>
      <c r="N189" s="13">
        <f t="shared" si="98"/>
        <v>0</v>
      </c>
      <c r="O189" s="13">
        <f t="shared" si="98"/>
        <v>0</v>
      </c>
    </row>
    <row r="190" spans="1:15" hidden="1" x14ac:dyDescent="0.25">
      <c r="A190" s="751"/>
      <c r="B190" s="56" t="s">
        <v>3</v>
      </c>
      <c r="C190" s="13">
        <f t="shared" si="93"/>
        <v>0</v>
      </c>
      <c r="D190" s="13">
        <f t="shared" ref="D190:O190" si="99">((D9*0.5)+C27-D45)*D81*D155*D$106</f>
        <v>0</v>
      </c>
      <c r="E190" s="13">
        <f t="shared" si="99"/>
        <v>0</v>
      </c>
      <c r="F190" s="13">
        <f t="shared" si="99"/>
        <v>0</v>
      </c>
      <c r="G190" s="13">
        <f t="shared" si="99"/>
        <v>0</v>
      </c>
      <c r="H190" s="13">
        <f t="shared" si="99"/>
        <v>0</v>
      </c>
      <c r="I190" s="13">
        <f t="shared" si="99"/>
        <v>0</v>
      </c>
      <c r="J190" s="13">
        <f t="shared" si="99"/>
        <v>0</v>
      </c>
      <c r="K190" s="13">
        <f t="shared" si="99"/>
        <v>0</v>
      </c>
      <c r="L190" s="13">
        <f t="shared" si="99"/>
        <v>0</v>
      </c>
      <c r="M190" s="13">
        <f t="shared" si="99"/>
        <v>0</v>
      </c>
      <c r="N190" s="13">
        <f t="shared" si="99"/>
        <v>0</v>
      </c>
      <c r="O190" s="13">
        <f t="shared" si="99"/>
        <v>0</v>
      </c>
    </row>
    <row r="191" spans="1:15" ht="15.75" hidden="1" customHeight="1" x14ac:dyDescent="0.25">
      <c r="A191" s="751"/>
      <c r="B191" s="56" t="s">
        <v>4</v>
      </c>
      <c r="C191" s="13">
        <f t="shared" si="93"/>
        <v>0</v>
      </c>
      <c r="D191" s="13">
        <f t="shared" ref="D191:O191" si="100">((D10*0.5)+C28-D46)*D82*D156*D$106</f>
        <v>0</v>
      </c>
      <c r="E191" s="13">
        <f t="shared" si="100"/>
        <v>0</v>
      </c>
      <c r="F191" s="13">
        <f t="shared" si="100"/>
        <v>0</v>
      </c>
      <c r="G191" s="13">
        <f t="shared" si="100"/>
        <v>180.17115832552568</v>
      </c>
      <c r="H191" s="13">
        <f t="shared" si="100"/>
        <v>2036.2026565794265</v>
      </c>
      <c r="I191" s="13">
        <f t="shared" si="100"/>
        <v>3466.3118726618745</v>
      </c>
      <c r="J191" s="13">
        <f t="shared" si="100"/>
        <v>3136.9360477789241</v>
      </c>
      <c r="K191" s="13">
        <f t="shared" si="100"/>
        <v>2933.7329343311353</v>
      </c>
      <c r="L191" s="13">
        <f t="shared" si="100"/>
        <v>1400.2383199983135</v>
      </c>
      <c r="M191" s="13">
        <f t="shared" si="100"/>
        <v>1043.4120469085901</v>
      </c>
      <c r="N191" s="13">
        <f t="shared" si="100"/>
        <v>1107.9394303120507</v>
      </c>
      <c r="O191" s="13">
        <f t="shared" si="100"/>
        <v>1675.9503945059339</v>
      </c>
    </row>
    <row r="192" spans="1:15" hidden="1" x14ac:dyDescent="0.25">
      <c r="A192" s="751"/>
      <c r="B192" s="56" t="s">
        <v>5</v>
      </c>
      <c r="C192" s="13">
        <f t="shared" si="93"/>
        <v>0</v>
      </c>
      <c r="D192" s="13">
        <f t="shared" ref="D192:O192" si="101">((D11*0.5)+C29-D47)*D83*D157*D$106</f>
        <v>0</v>
      </c>
      <c r="E192" s="13">
        <f t="shared" si="101"/>
        <v>0</v>
      </c>
      <c r="F192" s="13">
        <f t="shared" si="101"/>
        <v>0</v>
      </c>
      <c r="G192" s="13">
        <f t="shared" si="101"/>
        <v>0</v>
      </c>
      <c r="H192" s="13">
        <f t="shared" si="101"/>
        <v>0</v>
      </c>
      <c r="I192" s="13">
        <f t="shared" si="101"/>
        <v>0</v>
      </c>
      <c r="J192" s="13">
        <f t="shared" si="101"/>
        <v>0</v>
      </c>
      <c r="K192" s="13">
        <f t="shared" si="101"/>
        <v>0</v>
      </c>
      <c r="L192" s="13">
        <f t="shared" si="101"/>
        <v>0</v>
      </c>
      <c r="M192" s="13">
        <f t="shared" si="101"/>
        <v>0</v>
      </c>
      <c r="N192" s="13">
        <f t="shared" si="101"/>
        <v>0</v>
      </c>
      <c r="O192" s="13">
        <f t="shared" si="101"/>
        <v>0</v>
      </c>
    </row>
    <row r="193" spans="1:15" hidden="1" x14ac:dyDescent="0.25">
      <c r="A193" s="751"/>
      <c r="B193" s="56" t="s">
        <v>21</v>
      </c>
      <c r="C193" s="13">
        <f t="shared" si="93"/>
        <v>0</v>
      </c>
      <c r="D193" s="13">
        <f t="shared" ref="D193:O193" si="102">((D12*0.5)+C30-D48)*D84*D158*D$106</f>
        <v>0</v>
      </c>
      <c r="E193" s="13">
        <f t="shared" si="102"/>
        <v>0</v>
      </c>
      <c r="F193" s="13">
        <f t="shared" si="102"/>
        <v>0</v>
      </c>
      <c r="G193" s="13">
        <f t="shared" si="102"/>
        <v>0</v>
      </c>
      <c r="H193" s="13">
        <f t="shared" si="102"/>
        <v>0</v>
      </c>
      <c r="I193" s="13">
        <f t="shared" si="102"/>
        <v>0</v>
      </c>
      <c r="J193" s="13">
        <f t="shared" si="102"/>
        <v>0</v>
      </c>
      <c r="K193" s="13">
        <f t="shared" si="102"/>
        <v>0</v>
      </c>
      <c r="L193" s="13">
        <f t="shared" si="102"/>
        <v>0</v>
      </c>
      <c r="M193" s="13">
        <f t="shared" si="102"/>
        <v>0</v>
      </c>
      <c r="N193" s="13">
        <f t="shared" si="102"/>
        <v>0</v>
      </c>
      <c r="O193" s="13">
        <f t="shared" si="102"/>
        <v>0</v>
      </c>
    </row>
    <row r="194" spans="1:15" hidden="1" x14ac:dyDescent="0.25">
      <c r="A194" s="751"/>
      <c r="B194" s="56" t="s">
        <v>22</v>
      </c>
      <c r="C194" s="13">
        <f t="shared" si="93"/>
        <v>0</v>
      </c>
      <c r="D194" s="13">
        <f t="shared" ref="D194:O194" si="103">((D13*0.5)+C31-D49)*D85*D159*D$106</f>
        <v>0</v>
      </c>
      <c r="E194" s="13">
        <f t="shared" si="103"/>
        <v>0</v>
      </c>
      <c r="F194" s="13">
        <f t="shared" si="103"/>
        <v>0</v>
      </c>
      <c r="G194" s="13">
        <f t="shared" si="103"/>
        <v>0</v>
      </c>
      <c r="H194" s="13">
        <f t="shared" si="103"/>
        <v>0</v>
      </c>
      <c r="I194" s="13">
        <f t="shared" si="103"/>
        <v>0</v>
      </c>
      <c r="J194" s="13">
        <f t="shared" si="103"/>
        <v>0</v>
      </c>
      <c r="K194" s="13">
        <f t="shared" si="103"/>
        <v>0</v>
      </c>
      <c r="L194" s="13">
        <f t="shared" si="103"/>
        <v>0</v>
      </c>
      <c r="M194" s="13">
        <f t="shared" si="103"/>
        <v>0</v>
      </c>
      <c r="N194" s="13">
        <f t="shared" si="103"/>
        <v>0</v>
      </c>
      <c r="O194" s="13">
        <f t="shared" si="103"/>
        <v>0</v>
      </c>
    </row>
    <row r="195" spans="1:15" ht="15.75" hidden="1" customHeight="1" x14ac:dyDescent="0.25">
      <c r="A195" s="751"/>
      <c r="B195" s="56" t="s">
        <v>7</v>
      </c>
      <c r="C195" s="13">
        <f t="shared" si="93"/>
        <v>0</v>
      </c>
      <c r="D195" s="13">
        <f t="shared" ref="D195:O195" si="104">((D14*0.5)+C32-D50)*D86*D160*D$106</f>
        <v>0</v>
      </c>
      <c r="E195" s="13">
        <f t="shared" si="104"/>
        <v>0</v>
      </c>
      <c r="F195" s="13">
        <f t="shared" si="104"/>
        <v>0</v>
      </c>
      <c r="G195" s="13">
        <f t="shared" si="104"/>
        <v>0</v>
      </c>
      <c r="H195" s="13">
        <f t="shared" si="104"/>
        <v>0</v>
      </c>
      <c r="I195" s="13">
        <f t="shared" si="104"/>
        <v>0</v>
      </c>
      <c r="J195" s="13">
        <f t="shared" si="104"/>
        <v>0</v>
      </c>
      <c r="K195" s="13">
        <f t="shared" si="104"/>
        <v>0</v>
      </c>
      <c r="L195" s="13">
        <f t="shared" si="104"/>
        <v>0</v>
      </c>
      <c r="M195" s="13">
        <f t="shared" si="104"/>
        <v>0</v>
      </c>
      <c r="N195" s="13">
        <f t="shared" si="104"/>
        <v>0</v>
      </c>
      <c r="O195" s="13">
        <f t="shared" si="104"/>
        <v>0</v>
      </c>
    </row>
    <row r="196" spans="1:15" ht="15.75" hidden="1" customHeight="1" x14ac:dyDescent="0.25">
      <c r="A196" s="751"/>
      <c r="B196" s="56" t="s">
        <v>8</v>
      </c>
      <c r="C196" s="13">
        <f t="shared" si="93"/>
        <v>0</v>
      </c>
      <c r="D196" s="13">
        <f t="shared" ref="D196:O196" si="105">((D15*0.5)+C33-D51)*D87*D161*D$106</f>
        <v>0</v>
      </c>
      <c r="E196" s="13">
        <f t="shared" si="105"/>
        <v>0</v>
      </c>
      <c r="F196" s="13">
        <f t="shared" si="105"/>
        <v>0</v>
      </c>
      <c r="G196" s="13">
        <f t="shared" si="105"/>
        <v>0</v>
      </c>
      <c r="H196" s="13">
        <f t="shared" si="105"/>
        <v>0</v>
      </c>
      <c r="I196" s="13">
        <f t="shared" si="105"/>
        <v>0</v>
      </c>
      <c r="J196" s="13">
        <f t="shared" si="105"/>
        <v>0</v>
      </c>
      <c r="K196" s="13">
        <f t="shared" si="105"/>
        <v>0</v>
      </c>
      <c r="L196" s="13">
        <f t="shared" si="105"/>
        <v>0</v>
      </c>
      <c r="M196" s="13">
        <f t="shared" si="105"/>
        <v>0</v>
      </c>
      <c r="N196" s="13">
        <f t="shared" si="105"/>
        <v>0</v>
      </c>
      <c r="O196" s="13">
        <f t="shared" si="105"/>
        <v>0</v>
      </c>
    </row>
    <row r="197" spans="1:15" ht="15.75" hidden="1" customHeight="1" x14ac:dyDescent="0.25">
      <c r="A197" s="751"/>
      <c r="B197" s="8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5.75" hidden="1" customHeight="1" x14ac:dyDescent="0.25">
      <c r="A198" s="751"/>
      <c r="B198" s="156" t="s">
        <v>24</v>
      </c>
      <c r="C198" s="13">
        <f>SUM(C184:C197)</f>
        <v>0</v>
      </c>
      <c r="D198" s="13">
        <f>SUM(D184:D197)</f>
        <v>0</v>
      </c>
      <c r="E198" s="13">
        <f t="shared" ref="E198:O198" si="106">SUM(E184:E197)</f>
        <v>0</v>
      </c>
      <c r="F198" s="13">
        <f t="shared" si="106"/>
        <v>0</v>
      </c>
      <c r="G198" s="13">
        <f t="shared" si="106"/>
        <v>180.17115832552568</v>
      </c>
      <c r="H198" s="13">
        <f t="shared" si="106"/>
        <v>2036.2026565794265</v>
      </c>
      <c r="I198" s="13">
        <f t="shared" si="106"/>
        <v>3466.3118726618745</v>
      </c>
      <c r="J198" s="13">
        <f t="shared" si="106"/>
        <v>3136.9360477789241</v>
      </c>
      <c r="K198" s="13">
        <f t="shared" si="106"/>
        <v>2933.7329343311353</v>
      </c>
      <c r="L198" s="13">
        <f t="shared" si="106"/>
        <v>1400.2383199983135</v>
      </c>
      <c r="M198" s="13">
        <f t="shared" si="106"/>
        <v>1043.4120469085901</v>
      </c>
      <c r="N198" s="13">
        <f t="shared" si="106"/>
        <v>1107.9394303120507</v>
      </c>
      <c r="O198" s="13">
        <f t="shared" si="106"/>
        <v>1675.9503945059339</v>
      </c>
    </row>
    <row r="199" spans="1:15" ht="16.5" hidden="1" customHeight="1" thickBot="1" x14ac:dyDescent="0.3">
      <c r="A199" s="752"/>
      <c r="B199" s="92" t="s">
        <v>25</v>
      </c>
      <c r="C199" s="14">
        <f>C198</f>
        <v>0</v>
      </c>
      <c r="D199" s="14">
        <f>C199+D198</f>
        <v>0</v>
      </c>
      <c r="E199" s="14">
        <f t="shared" ref="E199:O199" si="107">D199+E198</f>
        <v>0</v>
      </c>
      <c r="F199" s="14">
        <f t="shared" si="107"/>
        <v>0</v>
      </c>
      <c r="G199" s="14">
        <f t="shared" si="107"/>
        <v>180.17115832552568</v>
      </c>
      <c r="H199" s="14">
        <f t="shared" si="107"/>
        <v>2216.3738149049523</v>
      </c>
      <c r="I199" s="14">
        <f t="shared" si="107"/>
        <v>5682.6856875668273</v>
      </c>
      <c r="J199" s="14">
        <f t="shared" si="107"/>
        <v>8819.6217353457505</v>
      </c>
      <c r="K199" s="14">
        <f t="shared" si="107"/>
        <v>11753.354669676886</v>
      </c>
      <c r="L199" s="14">
        <f t="shared" si="107"/>
        <v>13153.5929896752</v>
      </c>
      <c r="M199" s="14">
        <f t="shared" si="107"/>
        <v>14197.005036583791</v>
      </c>
      <c r="N199" s="14">
        <f t="shared" si="107"/>
        <v>15304.944466895842</v>
      </c>
      <c r="O199" s="14">
        <f t="shared" si="107"/>
        <v>16980.894861401775</v>
      </c>
    </row>
    <row r="200" spans="1:15" hidden="1" x14ac:dyDescent="0.25">
      <c r="A200" s="66"/>
      <c r="B200" s="66" t="s">
        <v>116</v>
      </c>
      <c r="C200" s="71">
        <f>C179+C198</f>
        <v>0</v>
      </c>
      <c r="D200" s="71"/>
      <c r="E200" s="71">
        <f>E179+E198</f>
        <v>0</v>
      </c>
      <c r="F200" s="71">
        <f t="shared" ref="F200:N200" si="108">F179+F198</f>
        <v>0</v>
      </c>
      <c r="G200" s="71">
        <f t="shared" si="108"/>
        <v>2896.768156367245</v>
      </c>
      <c r="H200" s="71">
        <f t="shared" si="108"/>
        <v>15585.325371826892</v>
      </c>
      <c r="I200" s="71">
        <f t="shared" si="108"/>
        <v>28808.208481842652</v>
      </c>
      <c r="J200" s="71">
        <f t="shared" si="108"/>
        <v>25225.381063594377</v>
      </c>
      <c r="K200" s="71">
        <f t="shared" si="108"/>
        <v>25684.540376849502</v>
      </c>
      <c r="L200" s="71">
        <f t="shared" si="108"/>
        <v>16223.742826375666</v>
      </c>
      <c r="M200" s="71">
        <f t="shared" si="108"/>
        <v>13406.871911226939</v>
      </c>
      <c r="N200" s="71">
        <f t="shared" si="108"/>
        <v>17721.965256298939</v>
      </c>
    </row>
    <row r="201" spans="1:15" hidden="1" x14ac:dyDescent="0.25">
      <c r="A201" s="66"/>
      <c r="B201" s="66" t="s">
        <v>163</v>
      </c>
      <c r="C201" s="69">
        <f t="shared" ref="C201:O201" si="109">C200-C124</f>
        <v>0</v>
      </c>
      <c r="D201" s="69">
        <f t="shared" si="109"/>
        <v>0</v>
      </c>
      <c r="E201" s="69">
        <f t="shared" si="109"/>
        <v>0</v>
      </c>
      <c r="F201" s="69">
        <f t="shared" si="109"/>
        <v>0</v>
      </c>
      <c r="G201" s="69">
        <f t="shared" si="109"/>
        <v>-578.07347750378494</v>
      </c>
      <c r="H201" s="69">
        <f t="shared" si="109"/>
        <v>-2001.0386437731813</v>
      </c>
      <c r="I201" s="69">
        <f t="shared" si="109"/>
        <v>-3783.394743594039</v>
      </c>
      <c r="J201" s="69">
        <f t="shared" si="109"/>
        <v>-3902.6684272133607</v>
      </c>
      <c r="K201" s="69">
        <f t="shared" si="109"/>
        <v>-4427.0388102842808</v>
      </c>
      <c r="L201" s="69">
        <f t="shared" si="109"/>
        <v>-2968.4005707451252</v>
      </c>
      <c r="M201" s="69">
        <f t="shared" si="109"/>
        <v>-2292.4305426652409</v>
      </c>
      <c r="N201" s="69">
        <f t="shared" si="109"/>
        <v>-2717.5546072045618</v>
      </c>
      <c r="O201" s="69">
        <f t="shared" si="109"/>
        <v>-27001.888097541556</v>
      </c>
    </row>
    <row r="202" spans="1:15" ht="15.75" hidden="1" thickBot="1" x14ac:dyDescent="0.3">
      <c r="A202" s="66"/>
      <c r="B202" s="66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</row>
    <row r="203" spans="1:15" ht="15.75" hidden="1" thickBot="1" x14ac:dyDescent="0.3">
      <c r="A203" s="66"/>
      <c r="B203" s="165" t="s">
        <v>37</v>
      </c>
      <c r="C203" s="100">
        <f>C$2</f>
        <v>46023</v>
      </c>
      <c r="D203" s="100">
        <f t="shared" ref="D203:O203" si="110">D$2</f>
        <v>46054</v>
      </c>
      <c r="E203" s="100">
        <f t="shared" si="110"/>
        <v>46082</v>
      </c>
      <c r="F203" s="100">
        <f t="shared" si="110"/>
        <v>46113</v>
      </c>
      <c r="G203" s="100">
        <f t="shared" si="110"/>
        <v>46143</v>
      </c>
      <c r="H203" s="100">
        <f t="shared" si="110"/>
        <v>46174</v>
      </c>
      <c r="I203" s="100">
        <f t="shared" si="110"/>
        <v>46204</v>
      </c>
      <c r="J203" s="100">
        <f t="shared" si="110"/>
        <v>46235</v>
      </c>
      <c r="K203" s="100">
        <f t="shared" si="110"/>
        <v>46266</v>
      </c>
      <c r="L203" s="100">
        <f t="shared" si="110"/>
        <v>46296</v>
      </c>
      <c r="M203" s="100">
        <f t="shared" si="110"/>
        <v>46327</v>
      </c>
      <c r="N203" s="100">
        <f t="shared" si="110"/>
        <v>46357</v>
      </c>
      <c r="O203" s="100">
        <f t="shared" si="110"/>
        <v>46388</v>
      </c>
    </row>
    <row r="204" spans="1:15" hidden="1" x14ac:dyDescent="0.25">
      <c r="A204" s="66"/>
      <c r="B204" s="164" t="s">
        <v>117</v>
      </c>
      <c r="C204" s="79">
        <f>C179*'YTD PROGRAM SUMMARY'!C39</f>
        <v>0</v>
      </c>
      <c r="D204" s="79">
        <f>D179*'YTD PROGRAM SUMMARY'!D39</f>
        <v>0</v>
      </c>
      <c r="E204" s="79">
        <f>E179*'YTD PROGRAM SUMMARY'!E39</f>
        <v>0</v>
      </c>
      <c r="F204" s="79">
        <f>F179*'YTD PROGRAM SUMMARY'!F39</f>
        <v>0</v>
      </c>
      <c r="G204" s="79">
        <f>G179*'YTD PROGRAM SUMMARY'!G39</f>
        <v>2567.236426713026</v>
      </c>
      <c r="H204" s="79">
        <f>H179*'YTD PROGRAM SUMMARY'!H39</f>
        <v>12804.181632263591</v>
      </c>
      <c r="I204" s="79">
        <f>I179*'YTD PROGRAM SUMMARY'!I39</f>
        <v>23948.579838666628</v>
      </c>
      <c r="J204" s="79">
        <f>J179*'YTD PROGRAM SUMMARY'!J39</f>
        <v>20874.005491033957</v>
      </c>
      <c r="K204" s="79">
        <f>K179*'YTD PROGRAM SUMMARY'!K39</f>
        <v>21499.95072720389</v>
      </c>
      <c r="L204" s="79">
        <f>L179*'YTD PROGRAM SUMMARY'!L39</f>
        <v>14008.496942221906</v>
      </c>
      <c r="M204" s="79">
        <f>M179*'YTD PROGRAM SUMMARY'!M39</f>
        <v>11683.707427624535</v>
      </c>
      <c r="N204" s="79">
        <f>N179*'YTD PROGRAM SUMMARY'!N39</f>
        <v>15700.574036403134</v>
      </c>
      <c r="O204" s="146">
        <f>O179*'YTD PROGRAM SUMMARY'!O39</f>
        <v>0</v>
      </c>
    </row>
    <row r="205" spans="1:15" ht="15.75" hidden="1" thickBot="1" x14ac:dyDescent="0.3">
      <c r="A205" s="66"/>
      <c r="B205" s="58" t="s">
        <v>118</v>
      </c>
      <c r="C205" s="72">
        <f>C198*'YTD PROGRAM SUMMARY'!C39</f>
        <v>0</v>
      </c>
      <c r="D205" s="72">
        <f>D198*'YTD PROGRAM SUMMARY'!D39</f>
        <v>0</v>
      </c>
      <c r="E205" s="72">
        <f>E198*'YTD PROGRAM SUMMARY'!E39</f>
        <v>0</v>
      </c>
      <c r="F205" s="72">
        <f>F198*'YTD PROGRAM SUMMARY'!F39</f>
        <v>0</v>
      </c>
      <c r="G205" s="72">
        <f>G198*'YTD PROGRAM SUMMARY'!G39</f>
        <v>170.26521086116065</v>
      </c>
      <c r="H205" s="72">
        <f>H198*'YTD PROGRAM SUMMARY'!H39</f>
        <v>1924.2506841864142</v>
      </c>
      <c r="I205" s="72">
        <f>I198*'YTD PROGRAM SUMMARY'!I39</f>
        <v>3275.7314067048624</v>
      </c>
      <c r="J205" s="72">
        <f>J198*'YTD PROGRAM SUMMARY'!J39</f>
        <v>2964.4649154558078</v>
      </c>
      <c r="K205" s="72">
        <f>K198*'YTD PROGRAM SUMMARY'!K39</f>
        <v>2772.4340639011925</v>
      </c>
      <c r="L205" s="72">
        <f>L198*'YTD PROGRAM SUMMARY'!L39</f>
        <v>1323.2521510442734</v>
      </c>
      <c r="M205" s="72">
        <f>M198*'YTD PROGRAM SUMMARY'!M39</f>
        <v>986.04445813121526</v>
      </c>
      <c r="N205" s="72">
        <f>N198*'YTD PROGRAM SUMMARY'!N39</f>
        <v>1047.024076864968</v>
      </c>
      <c r="O205" s="142">
        <f>O198*'YTD PROGRAM SUMMARY'!O39</f>
        <v>0</v>
      </c>
    </row>
    <row r="206" spans="1:15" hidden="1" x14ac:dyDescent="0.25">
      <c r="A206" s="66"/>
      <c r="B206" s="164" t="s">
        <v>119</v>
      </c>
      <c r="C206" s="73">
        <f t="shared" ref="C206:O206" si="111">IFERROR(C204/C124,0)</f>
        <v>0</v>
      </c>
      <c r="D206" s="73">
        <f t="shared" si="111"/>
        <v>0</v>
      </c>
      <c r="E206" s="73">
        <f t="shared" si="111"/>
        <v>0</v>
      </c>
      <c r="F206" s="73">
        <f t="shared" si="111"/>
        <v>0</v>
      </c>
      <c r="G206" s="73">
        <f t="shared" si="111"/>
        <v>0.73880674206527308</v>
      </c>
      <c r="H206" s="73">
        <f t="shared" si="111"/>
        <v>0.72807441156714248</v>
      </c>
      <c r="I206" s="73">
        <f t="shared" si="111"/>
        <v>0.73480827785653502</v>
      </c>
      <c r="J206" s="73">
        <f t="shared" si="111"/>
        <v>0.71662901759424014</v>
      </c>
      <c r="K206" s="73">
        <f t="shared" si="111"/>
        <v>0.71400940460772944</v>
      </c>
      <c r="L206" s="73">
        <f t="shared" si="111"/>
        <v>0.72990789263920686</v>
      </c>
      <c r="M206" s="73">
        <f t="shared" si="111"/>
        <v>0.74421825185792911</v>
      </c>
      <c r="N206" s="73">
        <f t="shared" si="111"/>
        <v>0.76814788905280706</v>
      </c>
      <c r="O206" s="143">
        <f t="shared" si="111"/>
        <v>0</v>
      </c>
    </row>
    <row r="207" spans="1:15" ht="15.75" hidden="1" thickBot="1" x14ac:dyDescent="0.3">
      <c r="A207" s="66"/>
      <c r="B207" s="58" t="s">
        <v>120</v>
      </c>
      <c r="C207" s="74">
        <f t="shared" ref="C207:O207" si="112">IFERROR(C205/C124,0)</f>
        <v>0</v>
      </c>
      <c r="D207" s="74">
        <f t="shared" si="112"/>
        <v>0</v>
      </c>
      <c r="E207" s="74">
        <f t="shared" si="112"/>
        <v>0</v>
      </c>
      <c r="F207" s="74">
        <f t="shared" si="112"/>
        <v>0</v>
      </c>
      <c r="G207" s="74">
        <f t="shared" si="112"/>
        <v>4.8999416031366719E-2</v>
      </c>
      <c r="H207" s="74">
        <f t="shared" si="112"/>
        <v>0.10941719860225217</v>
      </c>
      <c r="I207" s="74">
        <f t="shared" si="112"/>
        <v>0.10050844642549711</v>
      </c>
      <c r="J207" s="74">
        <f t="shared" si="112"/>
        <v>0.10177354705440668</v>
      </c>
      <c r="K207" s="74">
        <f t="shared" si="112"/>
        <v>9.2072024740761899E-2</v>
      </c>
      <c r="L207" s="74">
        <f t="shared" si="112"/>
        <v>6.8947596089907706E-2</v>
      </c>
      <c r="M207" s="74">
        <f t="shared" si="112"/>
        <v>6.2808170046227407E-2</v>
      </c>
      <c r="N207" s="74">
        <f t="shared" si="112"/>
        <v>5.1225473193943195E-2</v>
      </c>
      <c r="O207" s="144">
        <f t="shared" si="112"/>
        <v>0</v>
      </c>
    </row>
    <row r="208" spans="1:15" ht="15.75" hidden="1" thickBot="1" x14ac:dyDescent="0.3">
      <c r="A208" s="66"/>
      <c r="B208" s="166" t="s">
        <v>121</v>
      </c>
      <c r="C208" s="76">
        <f>C206+C207</f>
        <v>0</v>
      </c>
      <c r="D208" s="76">
        <f t="shared" ref="D208:O208" si="113">D206+D207</f>
        <v>0</v>
      </c>
      <c r="E208" s="77">
        <f t="shared" si="113"/>
        <v>0</v>
      </c>
      <c r="F208" s="77">
        <f t="shared" si="113"/>
        <v>0</v>
      </c>
      <c r="G208" s="77">
        <f t="shared" si="113"/>
        <v>0.78780615809663979</v>
      </c>
      <c r="H208" s="77">
        <f t="shared" si="113"/>
        <v>0.83749161016939466</v>
      </c>
      <c r="I208" s="77">
        <f t="shared" si="113"/>
        <v>0.83531672428203207</v>
      </c>
      <c r="J208" s="77">
        <f t="shared" si="113"/>
        <v>0.8184025646486468</v>
      </c>
      <c r="K208" s="77">
        <f t="shared" si="113"/>
        <v>0.80608142934849136</v>
      </c>
      <c r="L208" s="77">
        <f t="shared" si="113"/>
        <v>0.7988554887291146</v>
      </c>
      <c r="M208" s="77">
        <f t="shared" si="113"/>
        <v>0.80702642190415652</v>
      </c>
      <c r="N208" s="77">
        <f t="shared" si="113"/>
        <v>0.81937336224675028</v>
      </c>
      <c r="O208" s="145">
        <f t="shared" si="113"/>
        <v>0</v>
      </c>
    </row>
    <row r="209" spans="1:15" ht="15.75" hidden="1" thickBot="1" x14ac:dyDescent="0.3">
      <c r="A209" s="66"/>
      <c r="B209" s="66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</row>
    <row r="210" spans="1:15" ht="15.75" hidden="1" thickBot="1" x14ac:dyDescent="0.3">
      <c r="A210" s="66"/>
      <c r="B210" s="165" t="s">
        <v>35</v>
      </c>
      <c r="C210" s="100">
        <f>C$2</f>
        <v>46023</v>
      </c>
      <c r="D210" s="100">
        <f t="shared" ref="D210:O210" si="114">D$2</f>
        <v>46054</v>
      </c>
      <c r="E210" s="100">
        <f t="shared" si="114"/>
        <v>46082</v>
      </c>
      <c r="F210" s="100">
        <f t="shared" si="114"/>
        <v>46113</v>
      </c>
      <c r="G210" s="100">
        <f t="shared" si="114"/>
        <v>46143</v>
      </c>
      <c r="H210" s="100">
        <f t="shared" si="114"/>
        <v>46174</v>
      </c>
      <c r="I210" s="100">
        <f t="shared" si="114"/>
        <v>46204</v>
      </c>
      <c r="J210" s="100">
        <f t="shared" si="114"/>
        <v>46235</v>
      </c>
      <c r="K210" s="100">
        <f t="shared" si="114"/>
        <v>46266</v>
      </c>
      <c r="L210" s="100">
        <f t="shared" si="114"/>
        <v>46296</v>
      </c>
      <c r="M210" s="100">
        <f t="shared" si="114"/>
        <v>46327</v>
      </c>
      <c r="N210" s="100">
        <f t="shared" si="114"/>
        <v>46357</v>
      </c>
      <c r="O210" s="100">
        <f t="shared" si="114"/>
        <v>46388</v>
      </c>
    </row>
    <row r="211" spans="1:15" hidden="1" x14ac:dyDescent="0.25">
      <c r="A211" s="66"/>
      <c r="B211" s="164" t="s">
        <v>122</v>
      </c>
      <c r="C211" s="79">
        <f>C179*'YTD PROGRAM SUMMARY'!C40</f>
        <v>0</v>
      </c>
      <c r="D211" s="79">
        <f>D179*'YTD PROGRAM SUMMARY'!D40</f>
        <v>0</v>
      </c>
      <c r="E211" s="79">
        <f>E179*'YTD PROGRAM SUMMARY'!E40</f>
        <v>0</v>
      </c>
      <c r="F211" s="79">
        <f>F179*'YTD PROGRAM SUMMARY'!F40</f>
        <v>0</v>
      </c>
      <c r="G211" s="79">
        <f>G179*'YTD PROGRAM SUMMARY'!G40</f>
        <v>149.36057132869342</v>
      </c>
      <c r="H211" s="79">
        <f>H179*'YTD PROGRAM SUMMARY'!H40</f>
        <v>744.94108298387391</v>
      </c>
      <c r="I211" s="79">
        <f>I179*'YTD PROGRAM SUMMARY'!I40</f>
        <v>1393.3167705141486</v>
      </c>
      <c r="J211" s="79">
        <f>J179*'YTD PROGRAM SUMMARY'!J40</f>
        <v>1214.4395247814969</v>
      </c>
      <c r="K211" s="79">
        <f>K179*'YTD PROGRAM SUMMARY'!K40</f>
        <v>1250.8567153144768</v>
      </c>
      <c r="L211" s="79">
        <f>L179*'YTD PROGRAM SUMMARY'!L40</f>
        <v>815.00756415544754</v>
      </c>
      <c r="M211" s="79">
        <f>M179*'YTD PROGRAM SUMMARY'!M40</f>
        <v>679.75243669381393</v>
      </c>
      <c r="N211" s="79">
        <f>N179*'YTD PROGRAM SUMMARY'!N40</f>
        <v>913.45178958375652</v>
      </c>
      <c r="O211" s="146">
        <f>O179*'YTD PROGRAM SUMMARY'!O40</f>
        <v>0</v>
      </c>
    </row>
    <row r="212" spans="1:15" ht="15.75" hidden="1" thickBot="1" x14ac:dyDescent="0.3">
      <c r="A212" s="66"/>
      <c r="B212" s="58" t="s">
        <v>123</v>
      </c>
      <c r="C212" s="72">
        <f>C198*'YTD PROGRAM SUMMARY'!C40</f>
        <v>0</v>
      </c>
      <c r="D212" s="72">
        <f>D198*'YTD PROGRAM SUMMARY'!D40</f>
        <v>0</v>
      </c>
      <c r="E212" s="72">
        <f>E198*'YTD PROGRAM SUMMARY'!E40</f>
        <v>0</v>
      </c>
      <c r="F212" s="72">
        <f>F198*'YTD PROGRAM SUMMARY'!F40</f>
        <v>0</v>
      </c>
      <c r="G212" s="72">
        <f>G198*'YTD PROGRAM SUMMARY'!G40</f>
        <v>9.9059474643650187</v>
      </c>
      <c r="H212" s="72">
        <f>H198*'YTD PROGRAM SUMMARY'!H40</f>
        <v>111.95197239301223</v>
      </c>
      <c r="I212" s="72">
        <f>I198*'YTD PROGRAM SUMMARY'!I40</f>
        <v>190.58046595701194</v>
      </c>
      <c r="J212" s="72">
        <f>J198*'YTD PROGRAM SUMMARY'!J40</f>
        <v>172.47113232311619</v>
      </c>
      <c r="K212" s="72">
        <f>K198*'YTD PROGRAM SUMMARY'!K40</f>
        <v>161.2988704299427</v>
      </c>
      <c r="L212" s="72">
        <f>L198*'YTD PROGRAM SUMMARY'!L40</f>
        <v>76.986168954040096</v>
      </c>
      <c r="M212" s="72">
        <f>M198*'YTD PROGRAM SUMMARY'!M40</f>
        <v>57.367588777374898</v>
      </c>
      <c r="N212" s="72">
        <f>N198*'YTD PROGRAM SUMMARY'!N40</f>
        <v>60.915353447082637</v>
      </c>
      <c r="O212" s="142">
        <f>O198*'YTD PROGRAM SUMMARY'!O40</f>
        <v>0</v>
      </c>
    </row>
    <row r="213" spans="1:15" hidden="1" x14ac:dyDescent="0.25">
      <c r="A213" s="66"/>
      <c r="B213" s="164" t="s">
        <v>124</v>
      </c>
      <c r="C213" s="73">
        <f t="shared" ref="C213:O213" si="115">IFERROR(C211/C124,0)</f>
        <v>0</v>
      </c>
      <c r="D213" s="73">
        <f t="shared" si="115"/>
        <v>0</v>
      </c>
      <c r="E213" s="73">
        <f t="shared" si="115"/>
        <v>0</v>
      </c>
      <c r="F213" s="73">
        <f t="shared" si="115"/>
        <v>0</v>
      </c>
      <c r="G213" s="73">
        <f t="shared" si="115"/>
        <v>4.2983418257914484E-2</v>
      </c>
      <c r="H213" s="73">
        <f t="shared" si="115"/>
        <v>4.2359016469980387E-2</v>
      </c>
      <c r="I213" s="73">
        <f t="shared" si="115"/>
        <v>4.2750789547741856E-2</v>
      </c>
      <c r="J213" s="73">
        <f t="shared" si="115"/>
        <v>4.1693128994605387E-2</v>
      </c>
      <c r="K213" s="73">
        <f t="shared" si="115"/>
        <v>4.1540721180407192E-2</v>
      </c>
      <c r="L213" s="73">
        <f t="shared" si="115"/>
        <v>4.2465687510323369E-2</v>
      </c>
      <c r="M213" s="73">
        <f t="shared" si="115"/>
        <v>4.3298257275455533E-2</v>
      </c>
      <c r="N213" s="73">
        <f t="shared" si="115"/>
        <v>4.4690471972132884E-2</v>
      </c>
      <c r="O213" s="143">
        <f t="shared" si="115"/>
        <v>0</v>
      </c>
    </row>
    <row r="214" spans="1:15" ht="15.75" hidden="1" thickBot="1" x14ac:dyDescent="0.3">
      <c r="A214" s="66"/>
      <c r="B214" s="58" t="s">
        <v>125</v>
      </c>
      <c r="C214" s="74">
        <f t="shared" ref="C214:O214" si="116">IFERROR(C212/C124,0)</f>
        <v>0</v>
      </c>
      <c r="D214" s="74">
        <f t="shared" si="116"/>
        <v>0</v>
      </c>
      <c r="E214" s="74">
        <f t="shared" si="116"/>
        <v>0</v>
      </c>
      <c r="F214" s="74">
        <f t="shared" si="116"/>
        <v>0</v>
      </c>
      <c r="G214" s="74">
        <f t="shared" si="116"/>
        <v>2.8507622815977466E-3</v>
      </c>
      <c r="H214" s="74">
        <f t="shared" si="116"/>
        <v>6.3658395955926228E-3</v>
      </c>
      <c r="I214" s="74">
        <f t="shared" si="116"/>
        <v>5.8475327107649017E-3</v>
      </c>
      <c r="J214" s="74">
        <f t="shared" si="116"/>
        <v>5.9211356523389876E-3</v>
      </c>
      <c r="K214" s="74">
        <f t="shared" si="116"/>
        <v>5.356705785090914E-3</v>
      </c>
      <c r="L214" s="74">
        <f t="shared" si="116"/>
        <v>4.0113377313338314E-3</v>
      </c>
      <c r="M214" s="74">
        <f t="shared" si="116"/>
        <v>3.6541488990265484E-3</v>
      </c>
      <c r="N214" s="74">
        <f t="shared" si="116"/>
        <v>2.9802732086604525E-3</v>
      </c>
      <c r="O214" s="144">
        <f t="shared" si="116"/>
        <v>0</v>
      </c>
    </row>
    <row r="215" spans="1:15" ht="15.75" hidden="1" thickBot="1" x14ac:dyDescent="0.3">
      <c r="A215" s="66"/>
      <c r="B215" s="166" t="s">
        <v>126</v>
      </c>
      <c r="C215" s="76">
        <f>C213+C214</f>
        <v>0</v>
      </c>
      <c r="D215" s="76">
        <f t="shared" ref="D215:O215" si="117">D213+D214</f>
        <v>0</v>
      </c>
      <c r="E215" s="77">
        <f t="shared" si="117"/>
        <v>0</v>
      </c>
      <c r="F215" s="77">
        <f t="shared" si="117"/>
        <v>0</v>
      </c>
      <c r="G215" s="77">
        <f t="shared" si="117"/>
        <v>4.5834180539512229E-2</v>
      </c>
      <c r="H215" s="77">
        <f t="shared" si="117"/>
        <v>4.8724856065573009E-2</v>
      </c>
      <c r="I215" s="77">
        <f t="shared" si="117"/>
        <v>4.8598322258506757E-2</v>
      </c>
      <c r="J215" s="77">
        <f t="shared" si="117"/>
        <v>4.7614264646944376E-2</v>
      </c>
      <c r="K215" s="77">
        <f t="shared" si="117"/>
        <v>4.6897426965498104E-2</v>
      </c>
      <c r="L215" s="77">
        <f t="shared" si="117"/>
        <v>4.6477025241657199E-2</v>
      </c>
      <c r="M215" s="77">
        <f t="shared" si="117"/>
        <v>4.6952406174482084E-2</v>
      </c>
      <c r="N215" s="77">
        <f t="shared" si="117"/>
        <v>4.7670745180793339E-2</v>
      </c>
      <c r="O215" s="145">
        <f t="shared" si="117"/>
        <v>0</v>
      </c>
    </row>
    <row r="216" spans="1:15" hidden="1" x14ac:dyDescent="0.25">
      <c r="A216" s="66"/>
      <c r="B216" s="66" t="s">
        <v>127</v>
      </c>
      <c r="C216" s="80">
        <f>C208+C215</f>
        <v>0</v>
      </c>
      <c r="D216" s="80">
        <f t="shared" ref="D216:O216" si="118">D208+D215</f>
        <v>0</v>
      </c>
      <c r="E216" s="80">
        <f t="shared" si="118"/>
        <v>0</v>
      </c>
      <c r="F216" s="80">
        <f t="shared" si="118"/>
        <v>0</v>
      </c>
      <c r="G216" s="80">
        <f t="shared" si="118"/>
        <v>0.83364033863615206</v>
      </c>
      <c r="H216" s="80">
        <f t="shared" si="118"/>
        <v>0.88621646623496764</v>
      </c>
      <c r="I216" s="80">
        <f t="shared" si="118"/>
        <v>0.88391504654053887</v>
      </c>
      <c r="J216" s="80">
        <f t="shared" si="118"/>
        <v>0.86601682929559121</v>
      </c>
      <c r="K216" s="80">
        <f t="shared" si="118"/>
        <v>0.85297885631398951</v>
      </c>
      <c r="L216" s="80">
        <f t="shared" si="118"/>
        <v>0.8453325139707718</v>
      </c>
      <c r="M216" s="80">
        <f t="shared" si="118"/>
        <v>0.85397882807863856</v>
      </c>
      <c r="N216" s="80">
        <f t="shared" si="118"/>
        <v>0.86704410742754368</v>
      </c>
      <c r="O216" s="147">
        <f t="shared" si="118"/>
        <v>0</v>
      </c>
    </row>
    <row r="217" spans="1:15" hidden="1" x14ac:dyDescent="0.25">
      <c r="A217" s="66"/>
      <c r="B217" s="66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</row>
    <row r="218" spans="1:15" hidden="1" x14ac:dyDescent="0.25">
      <c r="A218" s="66"/>
      <c r="B218" s="66" t="s">
        <v>128</v>
      </c>
      <c r="C218" s="81">
        <f t="shared" ref="C218" si="119">SUM(C204:C205)</f>
        <v>0</v>
      </c>
      <c r="D218" s="81">
        <f t="shared" ref="D218:O218" si="120">SUM(D204:D205)</f>
        <v>0</v>
      </c>
      <c r="E218" s="82">
        <f t="shared" si="120"/>
        <v>0</v>
      </c>
      <c r="F218" s="82">
        <f t="shared" si="120"/>
        <v>0</v>
      </c>
      <c r="G218" s="82">
        <f t="shared" si="120"/>
        <v>2737.5016375741866</v>
      </c>
      <c r="H218" s="82">
        <f t="shared" si="120"/>
        <v>14728.432316450006</v>
      </c>
      <c r="I218" s="82">
        <f t="shared" si="120"/>
        <v>27224.311245371489</v>
      </c>
      <c r="J218" s="82">
        <f t="shared" si="120"/>
        <v>23838.470406489763</v>
      </c>
      <c r="K218" s="82">
        <f t="shared" si="120"/>
        <v>24272.384791105083</v>
      </c>
      <c r="L218" s="82">
        <f t="shared" si="120"/>
        <v>15331.749093266179</v>
      </c>
      <c r="M218" s="83">
        <f t="shared" si="120"/>
        <v>12669.75188575575</v>
      </c>
      <c r="N218" s="83">
        <f t="shared" si="120"/>
        <v>16747.598113268101</v>
      </c>
      <c r="O218" s="150">
        <f t="shared" si="120"/>
        <v>0</v>
      </c>
    </row>
    <row r="219" spans="1:15" hidden="1" x14ac:dyDescent="0.25">
      <c r="A219" s="66"/>
      <c r="B219" s="66" t="s">
        <v>129</v>
      </c>
      <c r="C219" s="81">
        <f t="shared" ref="C219" si="121">SUM(C211:C212)</f>
        <v>0</v>
      </c>
      <c r="D219" s="81">
        <f t="shared" ref="D219:O219" si="122">SUM(D211:D212)</f>
        <v>0</v>
      </c>
      <c r="E219" s="82">
        <f t="shared" si="122"/>
        <v>0</v>
      </c>
      <c r="F219" s="82">
        <f t="shared" si="122"/>
        <v>0</v>
      </c>
      <c r="G219" s="82">
        <f t="shared" si="122"/>
        <v>159.26651879305845</v>
      </c>
      <c r="H219" s="82">
        <f t="shared" si="122"/>
        <v>856.8930553768862</v>
      </c>
      <c r="I219" s="82">
        <f t="shared" si="122"/>
        <v>1583.8972364711606</v>
      </c>
      <c r="J219" s="82">
        <f t="shared" si="122"/>
        <v>1386.9106571046132</v>
      </c>
      <c r="K219" s="82">
        <f t="shared" si="122"/>
        <v>1412.1555857444196</v>
      </c>
      <c r="L219" s="82">
        <f t="shared" si="122"/>
        <v>891.99373310948761</v>
      </c>
      <c r="M219" s="83">
        <f t="shared" si="122"/>
        <v>737.1200254711888</v>
      </c>
      <c r="N219" s="83">
        <f t="shared" si="122"/>
        <v>974.3671430308392</v>
      </c>
      <c r="O219" s="150">
        <f t="shared" si="122"/>
        <v>0</v>
      </c>
    </row>
    <row r="220" spans="1:15" hidden="1" x14ac:dyDescent="0.25">
      <c r="A220" s="66"/>
      <c r="B220" s="66" t="s">
        <v>116</v>
      </c>
      <c r="C220" s="84">
        <f t="shared" ref="C220" si="123">SUM(C218:C219)</f>
        <v>0</v>
      </c>
      <c r="D220" s="84">
        <f t="shared" ref="D220:O220" si="124">SUM(D218:D219)</f>
        <v>0</v>
      </c>
      <c r="E220" s="84">
        <f t="shared" si="124"/>
        <v>0</v>
      </c>
      <c r="F220" s="84">
        <f t="shared" si="124"/>
        <v>0</v>
      </c>
      <c r="G220" s="84">
        <f t="shared" si="124"/>
        <v>2896.768156367245</v>
      </c>
      <c r="H220" s="84">
        <f t="shared" si="124"/>
        <v>15585.325371826892</v>
      </c>
      <c r="I220" s="84">
        <f t="shared" si="124"/>
        <v>28808.208481842648</v>
      </c>
      <c r="J220" s="84">
        <f t="shared" si="124"/>
        <v>25225.381063594377</v>
      </c>
      <c r="K220" s="84">
        <f t="shared" si="124"/>
        <v>25684.540376849502</v>
      </c>
      <c r="L220" s="84">
        <f t="shared" si="124"/>
        <v>16223.742826375666</v>
      </c>
      <c r="M220" s="85">
        <f t="shared" si="124"/>
        <v>13406.871911226939</v>
      </c>
      <c r="N220" s="85">
        <f t="shared" si="124"/>
        <v>17721.965256298939</v>
      </c>
      <c r="O220" s="151">
        <f t="shared" si="124"/>
        <v>0</v>
      </c>
    </row>
    <row r="221" spans="1:15" hidden="1" x14ac:dyDescent="0.25"/>
    <row r="222" spans="1:15" hidden="1" x14ac:dyDescent="0.25">
      <c r="B222" s="118" t="s">
        <v>209</v>
      </c>
      <c r="C222" s="221">
        <f>IF('YTD PROGRAM SUMMARY'!C4=0,0,C220-C124)</f>
        <v>0</v>
      </c>
      <c r="D222" s="221">
        <f>IF('YTD PROGRAM SUMMARY'!D4=0,0,D220-D124)</f>
        <v>0</v>
      </c>
      <c r="E222" s="221">
        <f>IF('YTD PROGRAM SUMMARY'!E4=0,0,E220-E124)</f>
        <v>0</v>
      </c>
      <c r="F222" s="221">
        <f>IF('YTD PROGRAM SUMMARY'!F4=0,0,F220-F124)</f>
        <v>0</v>
      </c>
      <c r="G222" s="221">
        <f>IF('YTD PROGRAM SUMMARY'!G4=0,0,G220-G124)</f>
        <v>-578.07347750378494</v>
      </c>
      <c r="H222" s="221">
        <f>IF('YTD PROGRAM SUMMARY'!H4=0,0,H220-H124)</f>
        <v>-2001.0386437731813</v>
      </c>
      <c r="I222" s="221">
        <f>IF('YTD PROGRAM SUMMARY'!I4=0,0,I220-I124)</f>
        <v>-3783.3947435940427</v>
      </c>
      <c r="J222" s="221">
        <f>IF('YTD PROGRAM SUMMARY'!J4=0,0,J220-J124)</f>
        <v>-3902.6684272133607</v>
      </c>
      <c r="K222" s="221">
        <f>IF('YTD PROGRAM SUMMARY'!K4=0,0,K220-K124)</f>
        <v>-4427.0388102842808</v>
      </c>
      <c r="L222" s="221">
        <f>IF('YTD PROGRAM SUMMARY'!L4=0,0,L220-L124)</f>
        <v>-2968.4005707451252</v>
      </c>
      <c r="M222" s="221">
        <f>IF('YTD PROGRAM SUMMARY'!M4=0,0,M220-M124)</f>
        <v>-2292.4305426652409</v>
      </c>
      <c r="N222" s="221">
        <f>IF('YTD PROGRAM SUMMARY'!N4=0,0,N220-N124)</f>
        <v>-2717.5546072045618</v>
      </c>
    </row>
    <row r="223" spans="1:15" hidden="1" x14ac:dyDescent="0.25"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</row>
  </sheetData>
  <mergeCells count="14">
    <mergeCell ref="A109:A125"/>
    <mergeCell ref="A56:A71"/>
    <mergeCell ref="A147:A161"/>
    <mergeCell ref="A90:A103"/>
    <mergeCell ref="A74:A87"/>
    <mergeCell ref="A2:A17"/>
    <mergeCell ref="A20:A35"/>
    <mergeCell ref="A38:A53"/>
    <mergeCell ref="B129:N129"/>
    <mergeCell ref="B130:N130"/>
    <mergeCell ref="C147:N147"/>
    <mergeCell ref="A164:A180"/>
    <mergeCell ref="A183:A199"/>
    <mergeCell ref="A129:A144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D47"/>
  <sheetViews>
    <sheetView tabSelected="1" topLeftCell="B1" workbookViewId="0">
      <selection activeCell="A41" sqref="A41"/>
    </sheetView>
  </sheetViews>
  <sheetFormatPr defaultRowHeight="15" x14ac:dyDescent="0.25"/>
  <cols>
    <col min="1" max="1" width="22" customWidth="1"/>
    <col min="2" max="2" width="6.42578125" customWidth="1"/>
    <col min="3" max="3" width="17.42578125" customWidth="1"/>
    <col min="18" max="18" width="11.5703125" customWidth="1"/>
  </cols>
  <sheetData>
    <row r="1" spans="1:30" x14ac:dyDescent="0.25">
      <c r="A1" s="1" t="s">
        <v>181</v>
      </c>
    </row>
    <row r="3" spans="1:30" x14ac:dyDescent="0.25">
      <c r="A3" s="206" t="s">
        <v>203</v>
      </c>
      <c r="R3" t="s">
        <v>206</v>
      </c>
    </row>
    <row r="4" spans="1:30" x14ac:dyDescent="0.25">
      <c r="D4" s="509">
        <f>'YTD PROGRAM SUMMARY'!C5</f>
        <v>46023</v>
      </c>
      <c r="E4" s="509">
        <f>EDATE(D4,1)</f>
        <v>46054</v>
      </c>
      <c r="F4" s="509">
        <f t="shared" ref="F4:O4" si="0">EDATE(E4,1)</f>
        <v>46082</v>
      </c>
      <c r="G4" s="205">
        <f t="shared" si="0"/>
        <v>46113</v>
      </c>
      <c r="H4" s="205">
        <f t="shared" si="0"/>
        <v>46143</v>
      </c>
      <c r="I4" s="205">
        <f t="shared" si="0"/>
        <v>46174</v>
      </c>
      <c r="J4" s="205">
        <f t="shared" si="0"/>
        <v>46204</v>
      </c>
      <c r="K4" s="205">
        <f t="shared" si="0"/>
        <v>46235</v>
      </c>
      <c r="L4" s="205">
        <f t="shared" si="0"/>
        <v>46266</v>
      </c>
      <c r="M4" s="205">
        <f t="shared" si="0"/>
        <v>46296</v>
      </c>
      <c r="N4" s="205">
        <f t="shared" si="0"/>
        <v>46327</v>
      </c>
      <c r="O4" s="205">
        <f t="shared" si="0"/>
        <v>46357</v>
      </c>
      <c r="S4" s="205">
        <f>D4</f>
        <v>46023</v>
      </c>
      <c r="T4" s="205">
        <f t="shared" ref="T4:AD4" si="1">E4</f>
        <v>46054</v>
      </c>
      <c r="U4" s="205">
        <f t="shared" si="1"/>
        <v>46082</v>
      </c>
      <c r="V4" s="205">
        <f t="shared" si="1"/>
        <v>46113</v>
      </c>
      <c r="W4" s="205">
        <f t="shared" si="1"/>
        <v>46143</v>
      </c>
      <c r="X4" s="205">
        <f t="shared" si="1"/>
        <v>46174</v>
      </c>
      <c r="Y4" s="205">
        <f t="shared" si="1"/>
        <v>46204</v>
      </c>
      <c r="Z4" s="205">
        <f t="shared" si="1"/>
        <v>46235</v>
      </c>
      <c r="AA4" s="205">
        <f t="shared" si="1"/>
        <v>46266</v>
      </c>
      <c r="AB4" s="205">
        <f t="shared" si="1"/>
        <v>46296</v>
      </c>
      <c r="AC4" s="205">
        <f t="shared" si="1"/>
        <v>46327</v>
      </c>
      <c r="AD4" s="205">
        <f t="shared" si="1"/>
        <v>46357</v>
      </c>
    </row>
    <row r="5" spans="1:30" x14ac:dyDescent="0.25">
      <c r="A5" t="s">
        <v>201</v>
      </c>
      <c r="B5" t="s">
        <v>32</v>
      </c>
      <c r="C5" t="s">
        <v>202</v>
      </c>
      <c r="D5" s="510" t="b">
        <f>'YTD PROGRAM SUMMARY'!C11='YTD PROGRAM SUMMARY'!C12</f>
        <v>1</v>
      </c>
      <c r="E5" s="510" t="b">
        <f>'YTD PROGRAM SUMMARY'!D11='YTD PROGRAM SUMMARY'!D12</f>
        <v>1</v>
      </c>
      <c r="F5" s="4" t="b">
        <f>'YTD PROGRAM SUMMARY'!E11='YTD PROGRAM SUMMARY'!E12</f>
        <v>1</v>
      </c>
      <c r="G5" s="4" t="b">
        <f>'YTD PROGRAM SUMMARY'!F11='YTD PROGRAM SUMMARY'!F12</f>
        <v>1</v>
      </c>
      <c r="H5" s="4" t="b">
        <f>'YTD PROGRAM SUMMARY'!G11='YTD PROGRAM SUMMARY'!G12</f>
        <v>1</v>
      </c>
      <c r="I5" s="4" t="b">
        <f>'YTD PROGRAM SUMMARY'!H11='YTD PROGRAM SUMMARY'!H12</f>
        <v>1</v>
      </c>
      <c r="J5" s="4" t="b">
        <f>'YTD PROGRAM SUMMARY'!I11='YTD PROGRAM SUMMARY'!I12</f>
        <v>1</v>
      </c>
      <c r="K5" s="4" t="b">
        <f>'YTD PROGRAM SUMMARY'!J11='YTD PROGRAM SUMMARY'!J12</f>
        <v>1</v>
      </c>
      <c r="L5" s="4" t="b">
        <f>'YTD PROGRAM SUMMARY'!K11='YTD PROGRAM SUMMARY'!K12</f>
        <v>1</v>
      </c>
      <c r="M5" s="4">
        <f>'YTD PROGRAM SUMMARY'!L11-'YTD PROGRAM SUMMARY'!L12</f>
        <v>0</v>
      </c>
      <c r="N5" s="4" t="b">
        <f>'YTD PROGRAM SUMMARY'!M11='YTD PROGRAM SUMMARY'!M12</f>
        <v>1</v>
      </c>
      <c r="O5" s="4">
        <f>'YTD PROGRAM SUMMARY'!N11-'YTD PROGRAM SUMMARY'!N12</f>
        <v>0</v>
      </c>
      <c r="R5" t="s">
        <v>207</v>
      </c>
      <c r="S5" s="610" t="str">
        <f>IF('YTD PROGRAM SUMMARY'!Q54=0,"NO INPUTS","OK")</f>
        <v>NO INPUTS</v>
      </c>
      <c r="T5" s="610" t="str">
        <f>IF('YTD PROGRAM SUMMARY'!R54=0,"NO INPUTS","OK")</f>
        <v>NO INPUTS</v>
      </c>
      <c r="U5" s="610" t="str">
        <f>IF('YTD PROGRAM SUMMARY'!S54=0,"NO INPUTS","OK")</f>
        <v>NO INPUTS</v>
      </c>
      <c r="V5" s="610" t="str">
        <f>IF('YTD PROGRAM SUMMARY'!T54=0,"NO INPUTS","OK")</f>
        <v>NO INPUTS</v>
      </c>
      <c r="W5" s="610" t="str">
        <f>IF('YTD PROGRAM SUMMARY'!U54=0,"NO INPUTS","OK")</f>
        <v>NO INPUTS</v>
      </c>
      <c r="X5" s="610" t="str">
        <f>IF('YTD PROGRAM SUMMARY'!V54=0,"NO INPUTS","OK")</f>
        <v>NO INPUTS</v>
      </c>
      <c r="Y5" s="610" t="str">
        <f>IF('YTD PROGRAM SUMMARY'!W54=0,"NO INPUTS","OK")</f>
        <v>NO INPUTS</v>
      </c>
      <c r="Z5" s="610" t="str">
        <f>IF('YTD PROGRAM SUMMARY'!X54=0,"NO INPUTS","OK")</f>
        <v>NO INPUTS</v>
      </c>
      <c r="AA5" s="610" t="str">
        <f>IF('YTD PROGRAM SUMMARY'!Y54=0,"NO INPUTS","OK")</f>
        <v>NO INPUTS</v>
      </c>
      <c r="AB5" s="610" t="str">
        <f>IF('YTD PROGRAM SUMMARY'!Z54=0,"NO INPUTS","OK")</f>
        <v>NO INPUTS</v>
      </c>
      <c r="AC5" s="610" t="str">
        <f>IF('YTD PROGRAM SUMMARY'!AA54=0,"NO INPUTS","OK")</f>
        <v>NO INPUTS</v>
      </c>
      <c r="AD5" s="610" t="str">
        <f>IF('YTD PROGRAM SUMMARY'!AB54=0,"NO INPUTS","OK")</f>
        <v>NO INPUTS</v>
      </c>
    </row>
    <row r="8" spans="1:30" x14ac:dyDescent="0.25">
      <c r="A8" s="206" t="s">
        <v>204</v>
      </c>
      <c r="D8" t="s">
        <v>230</v>
      </c>
    </row>
    <row r="9" spans="1:30" x14ac:dyDescent="0.25">
      <c r="A9" t="s">
        <v>182</v>
      </c>
      <c r="B9" t="s">
        <v>27</v>
      </c>
      <c r="C9" s="511" t="s">
        <v>183</v>
      </c>
      <c r="D9" s="4" t="b">
        <f>'RES kWh ENTRY'!U115='RES kWh ENTRY'!V114</f>
        <v>1</v>
      </c>
    </row>
    <row r="10" spans="1:30" x14ac:dyDescent="0.25">
      <c r="B10" t="s">
        <v>27</v>
      </c>
      <c r="C10" s="511" t="s">
        <v>184</v>
      </c>
      <c r="D10" s="4" t="b">
        <f>'RES kWh ENTRY'!U129='RES kWh ENTRY'!V128</f>
        <v>1</v>
      </c>
    </row>
    <row r="11" spans="1:30" x14ac:dyDescent="0.25">
      <c r="B11" t="s">
        <v>27</v>
      </c>
      <c r="C11" s="511" t="s">
        <v>279</v>
      </c>
      <c r="D11" s="4" t="b">
        <f>'RES kWh ENTRY'!U143='RES kWh ENTRY'!V142</f>
        <v>1</v>
      </c>
    </row>
    <row r="12" spans="1:30" x14ac:dyDescent="0.25">
      <c r="B12" t="s">
        <v>27</v>
      </c>
      <c r="C12" s="511" t="s">
        <v>185</v>
      </c>
      <c r="D12" s="4" t="b">
        <f>'RES kWh ENTRY'!U161='RES kWh ENTRY'!V160</f>
        <v>1</v>
      </c>
    </row>
    <row r="13" spans="1:30" x14ac:dyDescent="0.25">
      <c r="A13" t="s">
        <v>186</v>
      </c>
      <c r="B13" t="s">
        <v>28</v>
      </c>
      <c r="C13" s="511" t="s">
        <v>183</v>
      </c>
      <c r="D13" t="b">
        <f>'BIZ kWh ENTRY'!U83='BIZ kWh ENTRY'!V82</f>
        <v>1</v>
      </c>
    </row>
    <row r="14" spans="1:30" x14ac:dyDescent="0.25">
      <c r="B14" t="s">
        <v>28</v>
      </c>
      <c r="C14" s="511" t="s">
        <v>184</v>
      </c>
      <c r="D14" t="b">
        <f>'BIZ kWh ENTRY'!U99='BIZ kWh ENTRY'!V98</f>
        <v>1</v>
      </c>
    </row>
    <row r="15" spans="1:30" x14ac:dyDescent="0.25">
      <c r="B15" t="s">
        <v>28</v>
      </c>
      <c r="C15" s="511" t="s">
        <v>279</v>
      </c>
      <c r="D15" t="b">
        <f>'BIZ kWh ENTRY'!U115='BIZ kWh ENTRY'!V114</f>
        <v>1</v>
      </c>
    </row>
    <row r="16" spans="1:30" x14ac:dyDescent="0.25">
      <c r="B16" t="s">
        <v>28</v>
      </c>
      <c r="C16" s="511" t="s">
        <v>185</v>
      </c>
      <c r="D16" s="126" t="b">
        <f>'BIZ kWh ENTRY'!U135='BIZ kWh ENTRY'!U116</f>
        <v>1</v>
      </c>
    </row>
    <row r="17" spans="1:5" x14ac:dyDescent="0.25">
      <c r="B17" t="s">
        <v>29</v>
      </c>
      <c r="C17" s="511" t="s">
        <v>183</v>
      </c>
      <c r="D17" t="b">
        <f>'BIZ kWh ENTRY'!AQ83='BIZ kWh ENTRY'!AR82</f>
        <v>1</v>
      </c>
    </row>
    <row r="18" spans="1:5" x14ac:dyDescent="0.25">
      <c r="B18" t="s">
        <v>29</v>
      </c>
      <c r="C18" s="511" t="s">
        <v>184</v>
      </c>
      <c r="D18" t="b">
        <f>'BIZ kWh ENTRY'!AQ99='BIZ kWh ENTRY'!AR98</f>
        <v>1</v>
      </c>
    </row>
    <row r="19" spans="1:5" x14ac:dyDescent="0.25">
      <c r="B19" t="s">
        <v>29</v>
      </c>
      <c r="C19" s="511" t="s">
        <v>279</v>
      </c>
      <c r="D19" t="b">
        <f>'BIZ kWh ENTRY'!AQ115='BIZ kWh ENTRY'!AR114</f>
        <v>1</v>
      </c>
    </row>
    <row r="20" spans="1:5" x14ac:dyDescent="0.25">
      <c r="B20" t="s">
        <v>29</v>
      </c>
      <c r="C20" s="511" t="s">
        <v>185</v>
      </c>
      <c r="D20" s="4" t="b">
        <f>'RES kWh ENTRY'!U161='RES kWh ENTRY'!U144</f>
        <v>1</v>
      </c>
    </row>
    <row r="21" spans="1:5" x14ac:dyDescent="0.25">
      <c r="B21" t="s">
        <v>30</v>
      </c>
      <c r="C21" s="511" t="s">
        <v>183</v>
      </c>
      <c r="D21" t="b">
        <f>'BIZ kWh ENTRY'!BM83='BIZ kWh ENTRY'!BN82</f>
        <v>1</v>
      </c>
    </row>
    <row r="22" spans="1:5" x14ac:dyDescent="0.25">
      <c r="B22" t="s">
        <v>30</v>
      </c>
      <c r="C22" s="511" t="s">
        <v>184</v>
      </c>
      <c r="D22" t="b">
        <f>'BIZ kWh ENTRY'!BM99='BIZ kWh ENTRY'!BN98</f>
        <v>1</v>
      </c>
    </row>
    <row r="23" spans="1:5" x14ac:dyDescent="0.25">
      <c r="B23" t="s">
        <v>30</v>
      </c>
      <c r="C23" s="511" t="s">
        <v>279</v>
      </c>
      <c r="D23" t="b">
        <f>'BIZ kWh ENTRY'!BM115='BIZ kWh ENTRY'!BN114</f>
        <v>1</v>
      </c>
    </row>
    <row r="24" spans="1:5" x14ac:dyDescent="0.25">
      <c r="B24" t="s">
        <v>30</v>
      </c>
      <c r="C24" s="511" t="s">
        <v>185</v>
      </c>
      <c r="D24" t="b">
        <f>'BIZ kWh ENTRY'!BM135='BIZ kWh ENTRY'!BM116</f>
        <v>1</v>
      </c>
    </row>
    <row r="25" spans="1:5" x14ac:dyDescent="0.25">
      <c r="B25" t="s">
        <v>31</v>
      </c>
      <c r="C25" s="511" t="s">
        <v>183</v>
      </c>
      <c r="D25">
        <f>'BIZ kWh ENTRY'!CI83-'BIZ kWh ENTRY'!CJ82</f>
        <v>0</v>
      </c>
    </row>
    <row r="26" spans="1:5" x14ac:dyDescent="0.25">
      <c r="B26" t="s">
        <v>31</v>
      </c>
      <c r="C26" s="511" t="s">
        <v>184</v>
      </c>
      <c r="D26" t="b">
        <f>'BIZ kWh ENTRY'!CI99='BIZ kWh ENTRY'!CJ98</f>
        <v>1</v>
      </c>
    </row>
    <row r="27" spans="1:5" x14ac:dyDescent="0.25">
      <c r="B27" t="s">
        <v>31</v>
      </c>
      <c r="C27" s="511" t="s">
        <v>279</v>
      </c>
      <c r="D27" t="b">
        <f>'BIZ kWh ENTRY'!CI115='BIZ kWh ENTRY'!CJ114</f>
        <v>1</v>
      </c>
    </row>
    <row r="28" spans="1:5" x14ac:dyDescent="0.25">
      <c r="B28" t="s">
        <v>31</v>
      </c>
      <c r="C28" s="511" t="s">
        <v>185</v>
      </c>
      <c r="D28" t="b">
        <f>'BIZ kWh ENTRY'!CI135='BIZ kWh ENTRY'!CI116</f>
        <v>1</v>
      </c>
    </row>
    <row r="29" spans="1:5" x14ac:dyDescent="0.25">
      <c r="A29" t="s">
        <v>187</v>
      </c>
      <c r="C29" s="511" t="s">
        <v>183</v>
      </c>
      <c r="D29" s="207" t="b">
        <f>'BIZ SUM'!U83='BIZ SUM'!V82</f>
        <v>1</v>
      </c>
      <c r="E29" s="126" t="b">
        <f>'BIZ kWh ENTRY'!U135='BIZ kWh ENTRY'!U118</f>
        <v>1</v>
      </c>
    </row>
    <row r="30" spans="1:5" x14ac:dyDescent="0.25">
      <c r="C30" s="511" t="s">
        <v>184</v>
      </c>
      <c r="D30" t="b">
        <f>'BIZ SUM'!U99='BIZ SUM'!V98</f>
        <v>1</v>
      </c>
      <c r="E30" s="126" t="b">
        <f>'BIZ kWh ENTRY'!AQ135='BIZ kWh ENTRY'!AQ118</f>
        <v>1</v>
      </c>
    </row>
    <row r="31" spans="1:5" x14ac:dyDescent="0.25">
      <c r="C31" s="511" t="s">
        <v>279</v>
      </c>
      <c r="D31" t="b">
        <f>'BIZ SUM'!U115='BIZ SUM'!V114</f>
        <v>1</v>
      </c>
      <c r="E31" s="126" t="b">
        <f>'BIZ kWh ENTRY'!BM135='BIZ kWh ENTRY'!BM118</f>
        <v>1</v>
      </c>
    </row>
    <row r="32" spans="1:5" x14ac:dyDescent="0.25">
      <c r="C32" s="511" t="s">
        <v>185</v>
      </c>
      <c r="D32" s="126" t="b">
        <f>'BIZ SUM'!U135='BIZ SUM'!U116</f>
        <v>1</v>
      </c>
      <c r="E32" s="126" t="b">
        <f>'BIZ kWh ENTRY'!CI135='BIZ kWh ENTRY'!CI118</f>
        <v>1</v>
      </c>
    </row>
    <row r="33" spans="1:4" x14ac:dyDescent="0.25">
      <c r="A33" t="s">
        <v>188</v>
      </c>
      <c r="C33" s="511" t="s">
        <v>198</v>
      </c>
      <c r="D33" s="4" t="b">
        <f>'1M - RES'!O29='1M - RES'!O30</f>
        <v>1</v>
      </c>
    </row>
    <row r="34" spans="1:4" x14ac:dyDescent="0.25">
      <c r="A34" t="s">
        <v>192</v>
      </c>
      <c r="C34" s="511" t="s">
        <v>198</v>
      </c>
      <c r="D34" t="b">
        <f>'2M - SGS'!O35='2M - SGS'!O36</f>
        <v>1</v>
      </c>
    </row>
    <row r="35" spans="1:4" x14ac:dyDescent="0.25">
      <c r="A35" t="s">
        <v>191</v>
      </c>
      <c r="C35" s="511" t="s">
        <v>198</v>
      </c>
      <c r="D35" t="b">
        <f>'3M - LGS'!O35='3M - LGS'!O36</f>
        <v>1</v>
      </c>
    </row>
    <row r="36" spans="1:4" x14ac:dyDescent="0.25">
      <c r="A36" t="s">
        <v>190</v>
      </c>
      <c r="C36" s="511" t="s">
        <v>198</v>
      </c>
      <c r="D36">
        <f>'4M - SPS'!O35-'4M - SPS'!O36</f>
        <v>0</v>
      </c>
    </row>
    <row r="37" spans="1:4" x14ac:dyDescent="0.25">
      <c r="A37" t="s">
        <v>189</v>
      </c>
      <c r="C37" s="511" t="s">
        <v>198</v>
      </c>
      <c r="D37" t="b">
        <f>'11M - LPS'!O35='11M - LPS'!O36</f>
        <v>1</v>
      </c>
    </row>
    <row r="38" spans="1:4" x14ac:dyDescent="0.25">
      <c r="A38" t="s">
        <v>193</v>
      </c>
      <c r="C38" s="511" t="s">
        <v>198</v>
      </c>
      <c r="D38" s="4">
        <f>'LI 1M - RES'!O29-'LI 1M - RES'!O30</f>
        <v>0</v>
      </c>
    </row>
    <row r="39" spans="1:4" x14ac:dyDescent="0.25">
      <c r="A39" t="s">
        <v>194</v>
      </c>
      <c r="C39" s="511" t="s">
        <v>198</v>
      </c>
      <c r="D39" t="b">
        <f>'LI 2M - SGS'!O35='LI 2M - SGS'!O36</f>
        <v>1</v>
      </c>
    </row>
    <row r="40" spans="1:4" x14ac:dyDescent="0.25">
      <c r="A40" t="s">
        <v>195</v>
      </c>
      <c r="C40" s="511" t="s">
        <v>198</v>
      </c>
      <c r="D40" t="b">
        <f>'LI 3M - LGS'!O35='LI 3M - LGS'!O36</f>
        <v>1</v>
      </c>
    </row>
    <row r="41" spans="1:4" x14ac:dyDescent="0.25">
      <c r="A41" t="s">
        <v>196</v>
      </c>
      <c r="C41" s="511" t="s">
        <v>198</v>
      </c>
      <c r="D41" t="b">
        <f>'LI 4M - SPS'!O35='LI 4M - SPS'!O36</f>
        <v>1</v>
      </c>
    </row>
    <row r="42" spans="1:4" x14ac:dyDescent="0.25">
      <c r="A42" t="s">
        <v>197</v>
      </c>
      <c r="C42" s="511" t="s">
        <v>198</v>
      </c>
      <c r="D42" t="b">
        <f>'LI 11M - LPS'!O35='LI 11M - LPS'!O36</f>
        <v>1</v>
      </c>
    </row>
    <row r="43" spans="1:4" x14ac:dyDescent="0.25">
      <c r="A43" t="s">
        <v>280</v>
      </c>
      <c r="B43" t="s">
        <v>27</v>
      </c>
      <c r="C43" s="511" t="s">
        <v>198</v>
      </c>
      <c r="D43" t="e">
        <f>'Res DRENE'!N15='Res DRENE'!#REF!</f>
        <v>#REF!</v>
      </c>
    </row>
    <row r="44" spans="1:4" x14ac:dyDescent="0.25">
      <c r="A44" t="s">
        <v>281</v>
      </c>
      <c r="B44" t="s">
        <v>28</v>
      </c>
      <c r="C44" s="511" t="s">
        <v>198</v>
      </c>
      <c r="D44" s="126" t="e">
        <f>'Biz DRENE'!N18='Biz DRENE'!#REF!</f>
        <v>#REF!</v>
      </c>
    </row>
    <row r="45" spans="1:4" x14ac:dyDescent="0.25">
      <c r="B45" t="s">
        <v>29</v>
      </c>
      <c r="C45" s="511" t="s">
        <v>198</v>
      </c>
      <c r="D45" s="126" t="e">
        <f>'Biz DRENE'!N36='Biz DRENE'!#REF!</f>
        <v>#REF!</v>
      </c>
    </row>
    <row r="46" spans="1:4" x14ac:dyDescent="0.25">
      <c r="B46" t="s">
        <v>30</v>
      </c>
      <c r="C46" s="511" t="s">
        <v>198</v>
      </c>
      <c r="D46" s="126" t="e">
        <f>'Biz DRENE'!N54='Biz DRENE'!#REF!</f>
        <v>#REF!</v>
      </c>
    </row>
    <row r="47" spans="1:4" x14ac:dyDescent="0.25">
      <c r="B47" t="s">
        <v>31</v>
      </c>
      <c r="C47" s="511" t="s">
        <v>198</v>
      </c>
      <c r="D47" s="126" t="e">
        <f>'Biz DRENE'!N72='Biz DRENE'!#REF!</f>
        <v>#REF!</v>
      </c>
    </row>
  </sheetData>
  <conditionalFormatting sqref="D9:D47 E29:E32">
    <cfRule type="cellIs" dxfId="49" priority="2" operator="equal">
      <formula>FALSE</formula>
    </cfRule>
  </conditionalFormatting>
  <conditionalFormatting sqref="D5:O5">
    <cfRule type="cellIs" dxfId="48" priority="1" operator="equal">
      <formula>FALSE</formula>
    </cfRule>
  </conditionalFormatting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5" tint="0.59999389629810485"/>
  </sheetPr>
  <dimension ref="A1:W253"/>
  <sheetViews>
    <sheetView tabSelected="1" zoomScale="80" zoomScaleNormal="80" workbookViewId="0">
      <pane xSplit="2" topLeftCell="C1" activePane="topRight" state="frozen"/>
      <selection activeCell="A41" sqref="A41"/>
      <selection pane="topRight" activeCell="A41" sqref="A41"/>
    </sheetView>
  </sheetViews>
  <sheetFormatPr defaultRowHeight="15" x14ac:dyDescent="0.25"/>
  <cols>
    <col min="1" max="1" width="9.85546875" customWidth="1"/>
    <col min="2" max="2" width="24.85546875" customWidth="1"/>
    <col min="3" max="3" width="15.85546875" bestFit="1" customWidth="1"/>
    <col min="4" max="10" width="13.85546875" customWidth="1"/>
    <col min="11" max="11" width="15.140625" customWidth="1"/>
    <col min="12" max="15" width="13.85546875" customWidth="1"/>
    <col min="16" max="16" width="10.5703125" bestFit="1" customWidth="1"/>
    <col min="17" max="23" width="12.42578125" customWidth="1"/>
    <col min="28" max="28" width="9.140625" customWidth="1"/>
  </cols>
  <sheetData>
    <row r="1" spans="1:17" s="296" customFormat="1" ht="15.75" thickBot="1" x14ac:dyDescent="0.3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/>
      <c r="Q1"/>
    </row>
    <row r="2" spans="1:17" ht="15.75" customHeight="1" thickBot="1" x14ac:dyDescent="0.3">
      <c r="A2" s="735" t="s">
        <v>214</v>
      </c>
      <c r="B2" s="306" t="s">
        <v>10</v>
      </c>
      <c r="C2" s="100">
        <f>'1M - RES'!C2</f>
        <v>46023</v>
      </c>
      <c r="D2" s="100">
        <f>'1M - RES'!D2</f>
        <v>46054</v>
      </c>
      <c r="E2" s="100">
        <f>'1M - RES'!E2</f>
        <v>46082</v>
      </c>
      <c r="F2" s="100">
        <f>'1M - RES'!F2</f>
        <v>46113</v>
      </c>
      <c r="G2" s="100">
        <f>'1M - RES'!G2</f>
        <v>46143</v>
      </c>
      <c r="H2" s="100">
        <f>'1M - RES'!H2</f>
        <v>46174</v>
      </c>
      <c r="I2" s="100">
        <f>'1M - RES'!I2</f>
        <v>46204</v>
      </c>
      <c r="J2" s="100">
        <f>'1M - RES'!J2</f>
        <v>46235</v>
      </c>
      <c r="K2" s="100">
        <f>'1M - RES'!K2</f>
        <v>46266</v>
      </c>
      <c r="L2" s="100">
        <f>'1M - RES'!L2</f>
        <v>46296</v>
      </c>
      <c r="M2" s="100">
        <f>'1M - RES'!M2</f>
        <v>46327</v>
      </c>
      <c r="N2" s="100">
        <f>'1M - RES'!N2</f>
        <v>46357</v>
      </c>
      <c r="O2" s="100">
        <f>'1M - RES'!O2</f>
        <v>46388</v>
      </c>
    </row>
    <row r="3" spans="1:17" ht="15" customHeight="1" x14ac:dyDescent="0.25">
      <c r="A3" s="736"/>
      <c r="B3" s="305" t="s">
        <v>18</v>
      </c>
      <c r="C3" s="464">
        <f>'BIZ kWh ENTRY'!AU86</f>
        <v>0</v>
      </c>
      <c r="D3" s="464">
        <f>'BIZ kWh ENTRY'!AV86</f>
        <v>0</v>
      </c>
      <c r="E3" s="464">
        <f>'BIZ kWh ENTRY'!AW86</f>
        <v>0</v>
      </c>
      <c r="F3" s="464">
        <f>'BIZ kWh ENTRY'!AX86</f>
        <v>0</v>
      </c>
      <c r="G3" s="464">
        <f>'BIZ kWh ENTRY'!AY86</f>
        <v>0</v>
      </c>
      <c r="H3" s="464">
        <f>'BIZ kWh ENTRY'!AZ86</f>
        <v>0</v>
      </c>
      <c r="I3" s="464">
        <f>'BIZ kWh ENTRY'!BA86</f>
        <v>0</v>
      </c>
      <c r="J3" s="464">
        <f>'BIZ kWh ENTRY'!BB86</f>
        <v>0</v>
      </c>
      <c r="K3" s="464">
        <f>'BIZ kWh ENTRY'!BC86</f>
        <v>0</v>
      </c>
      <c r="L3" s="464">
        <f>'BIZ kWh ENTRY'!BD86</f>
        <v>0</v>
      </c>
      <c r="M3" s="464">
        <f>'BIZ kWh ENTRY'!BE86</f>
        <v>0</v>
      </c>
      <c r="N3" s="464">
        <f>SUM('BIZ kWh ENTRY'!BF86:BL86)</f>
        <v>0</v>
      </c>
      <c r="O3" s="106"/>
    </row>
    <row r="4" spans="1:17" x14ac:dyDescent="0.25">
      <c r="A4" s="736"/>
      <c r="B4" s="7" t="s">
        <v>0</v>
      </c>
      <c r="C4" s="464">
        <f>'BIZ kWh ENTRY'!AU87</f>
        <v>0</v>
      </c>
      <c r="D4" s="464">
        <f>'BIZ kWh ENTRY'!AV87</f>
        <v>0</v>
      </c>
      <c r="E4" s="464">
        <f>'BIZ kWh ENTRY'!AW87</f>
        <v>0</v>
      </c>
      <c r="F4" s="464">
        <f>'BIZ kWh ENTRY'!AX87</f>
        <v>0</v>
      </c>
      <c r="G4" s="464">
        <f>'BIZ kWh ENTRY'!AY87</f>
        <v>0</v>
      </c>
      <c r="H4" s="464">
        <f>'BIZ kWh ENTRY'!AZ87</f>
        <v>0</v>
      </c>
      <c r="I4" s="464">
        <f>'BIZ kWh ENTRY'!BA87</f>
        <v>0</v>
      </c>
      <c r="J4" s="464">
        <f>'BIZ kWh ENTRY'!BB87</f>
        <v>0</v>
      </c>
      <c r="K4" s="464">
        <f>'BIZ kWh ENTRY'!BC87</f>
        <v>0</v>
      </c>
      <c r="L4" s="464">
        <f>'BIZ kWh ENTRY'!BD87</f>
        <v>0</v>
      </c>
      <c r="M4" s="464">
        <f>'BIZ kWh ENTRY'!BE87</f>
        <v>0</v>
      </c>
      <c r="N4" s="464">
        <f>SUM('BIZ kWh ENTRY'!BF87:BL87)</f>
        <v>0</v>
      </c>
      <c r="O4" s="106"/>
    </row>
    <row r="5" spans="1:17" x14ac:dyDescent="0.25">
      <c r="A5" s="736"/>
      <c r="B5" s="6" t="s">
        <v>19</v>
      </c>
      <c r="C5" s="464">
        <f>'BIZ kWh ENTRY'!AU88</f>
        <v>0</v>
      </c>
      <c r="D5" s="464">
        <f>'BIZ kWh ENTRY'!AV88</f>
        <v>0</v>
      </c>
      <c r="E5" s="464">
        <f>'BIZ kWh ENTRY'!AW88</f>
        <v>0</v>
      </c>
      <c r="F5" s="464">
        <f>'BIZ kWh ENTRY'!AX88</f>
        <v>0</v>
      </c>
      <c r="G5" s="464">
        <f>'BIZ kWh ENTRY'!AY88</f>
        <v>0</v>
      </c>
      <c r="H5" s="464">
        <f>'BIZ kWh ENTRY'!AZ88</f>
        <v>0</v>
      </c>
      <c r="I5" s="464">
        <f>'BIZ kWh ENTRY'!BA88</f>
        <v>0</v>
      </c>
      <c r="J5" s="464">
        <f>'BIZ kWh ENTRY'!BB88</f>
        <v>0</v>
      </c>
      <c r="K5" s="464">
        <f>'BIZ kWh ENTRY'!BC88</f>
        <v>0</v>
      </c>
      <c r="L5" s="464">
        <f>'BIZ kWh ENTRY'!BD88</f>
        <v>0</v>
      </c>
      <c r="M5" s="464">
        <f>'BIZ kWh ENTRY'!BE88</f>
        <v>0</v>
      </c>
      <c r="N5" s="464">
        <f>SUM('BIZ kWh ENTRY'!BF88:BL88)</f>
        <v>0</v>
      </c>
      <c r="O5" s="106"/>
    </row>
    <row r="6" spans="1:17" x14ac:dyDescent="0.25">
      <c r="A6" s="736"/>
      <c r="B6" s="6" t="s">
        <v>1</v>
      </c>
      <c r="C6" s="464">
        <f>'BIZ kWh ENTRY'!AU89</f>
        <v>0</v>
      </c>
      <c r="D6" s="464">
        <f>'BIZ kWh ENTRY'!AV89</f>
        <v>0</v>
      </c>
      <c r="E6" s="464">
        <f>'BIZ kWh ENTRY'!AW89</f>
        <v>0</v>
      </c>
      <c r="F6" s="464">
        <f>'BIZ kWh ENTRY'!AX89</f>
        <v>0</v>
      </c>
      <c r="G6" s="464">
        <f>'BIZ kWh ENTRY'!AY89</f>
        <v>0</v>
      </c>
      <c r="H6" s="464">
        <f>'BIZ kWh ENTRY'!AZ89</f>
        <v>0</v>
      </c>
      <c r="I6" s="464">
        <f>'BIZ kWh ENTRY'!BA89</f>
        <v>0</v>
      </c>
      <c r="J6" s="464">
        <f>'BIZ kWh ENTRY'!BB89</f>
        <v>0</v>
      </c>
      <c r="K6" s="464">
        <f>'BIZ kWh ENTRY'!BC89</f>
        <v>0</v>
      </c>
      <c r="L6" s="464">
        <f>'BIZ kWh ENTRY'!BD89</f>
        <v>0</v>
      </c>
      <c r="M6" s="464">
        <f>'BIZ kWh ENTRY'!BE89</f>
        <v>0</v>
      </c>
      <c r="N6" s="464">
        <f>SUM('BIZ kWh ENTRY'!BF89:BL89)</f>
        <v>0</v>
      </c>
      <c r="O6" s="106"/>
    </row>
    <row r="7" spans="1:17" x14ac:dyDescent="0.25">
      <c r="A7" s="736"/>
      <c r="B7" s="7" t="s">
        <v>20</v>
      </c>
      <c r="C7" s="464">
        <f>'BIZ kWh ENTRY'!AU90</f>
        <v>0</v>
      </c>
      <c r="D7" s="464">
        <f>'BIZ kWh ENTRY'!AV90</f>
        <v>0</v>
      </c>
      <c r="E7" s="464">
        <f>'BIZ kWh ENTRY'!AW90</f>
        <v>0</v>
      </c>
      <c r="F7" s="464">
        <f>'BIZ kWh ENTRY'!AX90</f>
        <v>0</v>
      </c>
      <c r="G7" s="464">
        <f>'BIZ kWh ENTRY'!AY90</f>
        <v>0</v>
      </c>
      <c r="H7" s="464">
        <f>'BIZ kWh ENTRY'!AZ90</f>
        <v>0</v>
      </c>
      <c r="I7" s="464">
        <f>'BIZ kWh ENTRY'!BA90</f>
        <v>0</v>
      </c>
      <c r="J7" s="464">
        <f>'BIZ kWh ENTRY'!BB90</f>
        <v>0</v>
      </c>
      <c r="K7" s="464">
        <f>'BIZ kWh ENTRY'!BC90</f>
        <v>0</v>
      </c>
      <c r="L7" s="464">
        <f>'BIZ kWh ENTRY'!BD90</f>
        <v>0</v>
      </c>
      <c r="M7" s="464">
        <f>'BIZ kWh ENTRY'!BE90</f>
        <v>0</v>
      </c>
      <c r="N7" s="464">
        <f>SUM('BIZ kWh ENTRY'!BF90:BL90)</f>
        <v>0</v>
      </c>
      <c r="O7" s="106"/>
    </row>
    <row r="8" spans="1:17" x14ac:dyDescent="0.25">
      <c r="A8" s="736"/>
      <c r="B8" s="6" t="s">
        <v>9</v>
      </c>
      <c r="C8" s="464">
        <f>'BIZ kWh ENTRY'!AU91</f>
        <v>0</v>
      </c>
      <c r="D8" s="464">
        <f>'BIZ kWh ENTRY'!AV91</f>
        <v>0</v>
      </c>
      <c r="E8" s="464">
        <f>'BIZ kWh ENTRY'!AW91</f>
        <v>0</v>
      </c>
      <c r="F8" s="464">
        <f>'BIZ kWh ENTRY'!AX91</f>
        <v>0</v>
      </c>
      <c r="G8" s="464">
        <f>'BIZ kWh ENTRY'!AY91</f>
        <v>0</v>
      </c>
      <c r="H8" s="464">
        <f>'BIZ kWh ENTRY'!AZ91</f>
        <v>0</v>
      </c>
      <c r="I8" s="464">
        <f>'BIZ kWh ENTRY'!BA91</f>
        <v>0</v>
      </c>
      <c r="J8" s="464">
        <f>'BIZ kWh ENTRY'!BB91</f>
        <v>0</v>
      </c>
      <c r="K8" s="464">
        <f>'BIZ kWh ENTRY'!BC91</f>
        <v>0</v>
      </c>
      <c r="L8" s="464">
        <f>'BIZ kWh ENTRY'!BD91</f>
        <v>0</v>
      </c>
      <c r="M8" s="464">
        <f>'BIZ kWh ENTRY'!BE91</f>
        <v>0</v>
      </c>
      <c r="N8" s="464">
        <f>SUM('BIZ kWh ENTRY'!BF91:BL91)</f>
        <v>0</v>
      </c>
      <c r="O8" s="106"/>
    </row>
    <row r="9" spans="1:17" x14ac:dyDescent="0.25">
      <c r="A9" s="736"/>
      <c r="B9" s="6" t="s">
        <v>3</v>
      </c>
      <c r="C9" s="464">
        <f>'BIZ kWh ENTRY'!AU92</f>
        <v>0</v>
      </c>
      <c r="D9" s="464">
        <f>'BIZ kWh ENTRY'!AV92</f>
        <v>0</v>
      </c>
      <c r="E9" s="464">
        <f>'BIZ kWh ENTRY'!AW92</f>
        <v>0</v>
      </c>
      <c r="F9" s="464">
        <f>'BIZ kWh ENTRY'!AX92</f>
        <v>0</v>
      </c>
      <c r="G9" s="464">
        <f>'BIZ kWh ENTRY'!AY92</f>
        <v>0</v>
      </c>
      <c r="H9" s="464">
        <f>'BIZ kWh ENTRY'!AZ92</f>
        <v>0</v>
      </c>
      <c r="I9" s="464">
        <f>'BIZ kWh ENTRY'!BA92</f>
        <v>0</v>
      </c>
      <c r="J9" s="464">
        <f>'BIZ kWh ENTRY'!BB92</f>
        <v>0</v>
      </c>
      <c r="K9" s="464">
        <f>'BIZ kWh ENTRY'!BC92</f>
        <v>0</v>
      </c>
      <c r="L9" s="464">
        <f>'BIZ kWh ENTRY'!BD92</f>
        <v>0</v>
      </c>
      <c r="M9" s="464">
        <f>'BIZ kWh ENTRY'!BE92</f>
        <v>0</v>
      </c>
      <c r="N9" s="464">
        <f>SUM('BIZ kWh ENTRY'!BF92:BL92)</f>
        <v>0</v>
      </c>
      <c r="O9" s="106"/>
    </row>
    <row r="10" spans="1:17" x14ac:dyDescent="0.25">
      <c r="A10" s="736"/>
      <c r="B10" s="6" t="s">
        <v>4</v>
      </c>
      <c r="C10" s="464">
        <f>'BIZ kWh ENTRY'!AU93</f>
        <v>0</v>
      </c>
      <c r="D10" s="464">
        <f>'BIZ kWh ENTRY'!AV93</f>
        <v>0</v>
      </c>
      <c r="E10" s="464">
        <f>'BIZ kWh ENTRY'!AW93</f>
        <v>0</v>
      </c>
      <c r="F10" s="464">
        <f>'BIZ kWh ENTRY'!AX93</f>
        <v>0</v>
      </c>
      <c r="G10" s="464">
        <f>'BIZ kWh ENTRY'!AY93</f>
        <v>0</v>
      </c>
      <c r="H10" s="464">
        <f>'BIZ kWh ENTRY'!AZ93</f>
        <v>0</v>
      </c>
      <c r="I10" s="464">
        <f>'BIZ kWh ENTRY'!BA93</f>
        <v>0</v>
      </c>
      <c r="J10" s="464">
        <f>'BIZ kWh ENTRY'!BB93</f>
        <v>138032.46361818135</v>
      </c>
      <c r="K10" s="464">
        <f>'BIZ kWh ENTRY'!BC93</f>
        <v>0</v>
      </c>
      <c r="L10" s="464">
        <f>'BIZ kWh ENTRY'!BD93</f>
        <v>112079.87657031832</v>
      </c>
      <c r="M10" s="464">
        <f>'BIZ kWh ENTRY'!BE93</f>
        <v>0</v>
      </c>
      <c r="N10" s="464">
        <f>SUM('BIZ kWh ENTRY'!BF93:BL93)</f>
        <v>134084.85183861633</v>
      </c>
      <c r="O10" s="106"/>
    </row>
    <row r="11" spans="1:17" x14ac:dyDescent="0.25">
      <c r="A11" s="736"/>
      <c r="B11" s="6" t="s">
        <v>5</v>
      </c>
      <c r="C11" s="464">
        <f>'BIZ kWh ENTRY'!AU94</f>
        <v>0</v>
      </c>
      <c r="D11" s="464">
        <f>'BIZ kWh ENTRY'!AV94</f>
        <v>0</v>
      </c>
      <c r="E11" s="464">
        <f>'BIZ kWh ENTRY'!AW94</f>
        <v>0</v>
      </c>
      <c r="F11" s="464">
        <f>'BIZ kWh ENTRY'!AX94</f>
        <v>0</v>
      </c>
      <c r="G11" s="464">
        <f>'BIZ kWh ENTRY'!AY94</f>
        <v>0</v>
      </c>
      <c r="H11" s="464">
        <f>'BIZ kWh ENTRY'!AZ94</f>
        <v>0</v>
      </c>
      <c r="I11" s="464">
        <f>'BIZ kWh ENTRY'!BA94</f>
        <v>0</v>
      </c>
      <c r="J11" s="464">
        <f>'BIZ kWh ENTRY'!BB94</f>
        <v>0</v>
      </c>
      <c r="K11" s="464">
        <f>'BIZ kWh ENTRY'!BC94</f>
        <v>0</v>
      </c>
      <c r="L11" s="464">
        <f>'BIZ kWh ENTRY'!BD94</f>
        <v>0</v>
      </c>
      <c r="M11" s="464">
        <f>'BIZ kWh ENTRY'!BE94</f>
        <v>0</v>
      </c>
      <c r="N11" s="464">
        <f>SUM('BIZ kWh ENTRY'!BF94:BL94)</f>
        <v>0</v>
      </c>
      <c r="O11" s="106"/>
    </row>
    <row r="12" spans="1:17" x14ac:dyDescent="0.25">
      <c r="A12" s="736"/>
      <c r="B12" s="6" t="s">
        <v>21</v>
      </c>
      <c r="C12" s="464">
        <f>'BIZ kWh ENTRY'!AU95</f>
        <v>0</v>
      </c>
      <c r="D12" s="464">
        <f>'BIZ kWh ENTRY'!AV95</f>
        <v>0</v>
      </c>
      <c r="E12" s="464">
        <f>'BIZ kWh ENTRY'!AW95</f>
        <v>0</v>
      </c>
      <c r="F12" s="464">
        <f>'BIZ kWh ENTRY'!AX95</f>
        <v>0</v>
      </c>
      <c r="G12" s="464">
        <f>'BIZ kWh ENTRY'!AY95</f>
        <v>0</v>
      </c>
      <c r="H12" s="464">
        <f>'BIZ kWh ENTRY'!AZ95</f>
        <v>0</v>
      </c>
      <c r="I12" s="464">
        <f>'BIZ kWh ENTRY'!BA95</f>
        <v>0</v>
      </c>
      <c r="J12" s="464">
        <f>'BIZ kWh ENTRY'!BB95</f>
        <v>0</v>
      </c>
      <c r="K12" s="464">
        <f>'BIZ kWh ENTRY'!BC95</f>
        <v>0</v>
      </c>
      <c r="L12" s="464">
        <f>'BIZ kWh ENTRY'!BD95</f>
        <v>0</v>
      </c>
      <c r="M12" s="464">
        <f>'BIZ kWh ENTRY'!BE95</f>
        <v>0</v>
      </c>
      <c r="N12" s="464">
        <f>SUM('BIZ kWh ENTRY'!BF95:BL95)</f>
        <v>0</v>
      </c>
      <c r="O12" s="106"/>
    </row>
    <row r="13" spans="1:17" x14ac:dyDescent="0.25">
      <c r="A13" s="736"/>
      <c r="B13" s="6" t="s">
        <v>22</v>
      </c>
      <c r="C13" s="464">
        <f>'BIZ kWh ENTRY'!AU96</f>
        <v>0</v>
      </c>
      <c r="D13" s="464">
        <f>'BIZ kWh ENTRY'!AV96</f>
        <v>0</v>
      </c>
      <c r="E13" s="464">
        <f>'BIZ kWh ENTRY'!AW96</f>
        <v>0</v>
      </c>
      <c r="F13" s="464">
        <f>'BIZ kWh ENTRY'!AX96</f>
        <v>0</v>
      </c>
      <c r="G13" s="464">
        <f>'BIZ kWh ENTRY'!AY96</f>
        <v>0</v>
      </c>
      <c r="H13" s="464">
        <f>'BIZ kWh ENTRY'!AZ96</f>
        <v>0</v>
      </c>
      <c r="I13" s="464">
        <f>'BIZ kWh ENTRY'!BA96</f>
        <v>0</v>
      </c>
      <c r="J13" s="464">
        <f>'BIZ kWh ENTRY'!BB96</f>
        <v>0</v>
      </c>
      <c r="K13" s="464">
        <f>'BIZ kWh ENTRY'!BC96</f>
        <v>0</v>
      </c>
      <c r="L13" s="464">
        <f>'BIZ kWh ENTRY'!BD96</f>
        <v>0</v>
      </c>
      <c r="M13" s="464">
        <f>'BIZ kWh ENTRY'!BE96</f>
        <v>0</v>
      </c>
      <c r="N13" s="464">
        <f>SUM('BIZ kWh ENTRY'!BF96:BL96)</f>
        <v>0</v>
      </c>
      <c r="O13" s="106"/>
    </row>
    <row r="14" spans="1:17" x14ac:dyDescent="0.25">
      <c r="A14" s="736"/>
      <c r="B14" s="6" t="s">
        <v>7</v>
      </c>
      <c r="C14" s="464">
        <f>'BIZ kWh ENTRY'!AU97</f>
        <v>0</v>
      </c>
      <c r="D14" s="464">
        <f>'BIZ kWh ENTRY'!AV97</f>
        <v>0</v>
      </c>
      <c r="E14" s="464">
        <f>'BIZ kWh ENTRY'!AW97</f>
        <v>0</v>
      </c>
      <c r="F14" s="464">
        <f>'BIZ kWh ENTRY'!AX97</f>
        <v>0</v>
      </c>
      <c r="G14" s="464">
        <f>'BIZ kWh ENTRY'!AY97</f>
        <v>0</v>
      </c>
      <c r="H14" s="464">
        <f>'BIZ kWh ENTRY'!AZ97</f>
        <v>0</v>
      </c>
      <c r="I14" s="464">
        <f>'BIZ kWh ENTRY'!BA97</f>
        <v>0</v>
      </c>
      <c r="J14" s="464">
        <f>'BIZ kWh ENTRY'!BB97</f>
        <v>0</v>
      </c>
      <c r="K14" s="464">
        <f>'BIZ kWh ENTRY'!BC97</f>
        <v>0</v>
      </c>
      <c r="L14" s="464">
        <f>'BIZ kWh ENTRY'!BD97</f>
        <v>0</v>
      </c>
      <c r="M14" s="464">
        <f>'BIZ kWh ENTRY'!BE97</f>
        <v>0</v>
      </c>
      <c r="N14" s="464">
        <f>SUM('BIZ kWh ENTRY'!BF97:BL97)</f>
        <v>0</v>
      </c>
      <c r="O14" s="106"/>
    </row>
    <row r="15" spans="1:17" x14ac:dyDescent="0.25">
      <c r="A15" s="736"/>
      <c r="B15" s="6" t="s">
        <v>8</v>
      </c>
      <c r="C15" s="464">
        <f>'BIZ kWh ENTRY'!AU98</f>
        <v>0</v>
      </c>
      <c r="D15" s="464">
        <f>'BIZ kWh ENTRY'!AV98</f>
        <v>0</v>
      </c>
      <c r="E15" s="464">
        <f>'BIZ kWh ENTRY'!AW98</f>
        <v>0</v>
      </c>
      <c r="F15" s="464">
        <f>'BIZ kWh ENTRY'!AX98</f>
        <v>0</v>
      </c>
      <c r="G15" s="464">
        <f>'BIZ kWh ENTRY'!AY98</f>
        <v>0</v>
      </c>
      <c r="H15" s="464">
        <f>'BIZ kWh ENTRY'!AZ98</f>
        <v>0</v>
      </c>
      <c r="I15" s="464">
        <f>'BIZ kWh ENTRY'!BA98</f>
        <v>0</v>
      </c>
      <c r="J15" s="464">
        <f>'BIZ kWh ENTRY'!BB98</f>
        <v>0</v>
      </c>
      <c r="K15" s="464">
        <f>'BIZ kWh ENTRY'!BC98</f>
        <v>0</v>
      </c>
      <c r="L15" s="464">
        <f>'BIZ kWh ENTRY'!BD98</f>
        <v>0</v>
      </c>
      <c r="M15" s="464">
        <f>'BIZ kWh ENTRY'!BE98</f>
        <v>0</v>
      </c>
      <c r="N15" s="464">
        <f>SUM('BIZ kWh ENTRY'!BF98:BL98)</f>
        <v>0</v>
      </c>
      <c r="O15" s="106"/>
    </row>
    <row r="16" spans="1:17" x14ac:dyDescent="0.25">
      <c r="A16" s="736"/>
      <c r="B16" s="6" t="s">
        <v>11</v>
      </c>
      <c r="C16" s="2"/>
      <c r="D16" s="2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06"/>
    </row>
    <row r="17" spans="1:15" ht="15.75" thickBot="1" x14ac:dyDescent="0.3">
      <c r="A17" s="737"/>
      <c r="B17" s="133" t="str">
        <f>'LI 1M - RES'!B14</f>
        <v>Monthly kWh</v>
      </c>
      <c r="C17" s="154">
        <f>SUM(C3:C16)</f>
        <v>0</v>
      </c>
      <c r="D17" s="154">
        <f t="shared" ref="D17:O17" si="0">SUM(D3:D16)</f>
        <v>0</v>
      </c>
      <c r="E17" s="154">
        <f t="shared" si="0"/>
        <v>0</v>
      </c>
      <c r="F17" s="154">
        <f t="shared" si="0"/>
        <v>0</v>
      </c>
      <c r="G17" s="154">
        <f t="shared" si="0"/>
        <v>0</v>
      </c>
      <c r="H17" s="154">
        <f t="shared" si="0"/>
        <v>0</v>
      </c>
      <c r="I17" s="154">
        <f t="shared" si="0"/>
        <v>0</v>
      </c>
      <c r="J17" s="154">
        <f t="shared" si="0"/>
        <v>138032.46361818135</v>
      </c>
      <c r="K17" s="154">
        <f t="shared" si="0"/>
        <v>0</v>
      </c>
      <c r="L17" s="154">
        <f t="shared" si="0"/>
        <v>112079.87657031832</v>
      </c>
      <c r="M17" s="154">
        <f t="shared" si="0"/>
        <v>0</v>
      </c>
      <c r="N17" s="154">
        <f t="shared" si="0"/>
        <v>134084.85183861633</v>
      </c>
      <c r="O17" s="155">
        <f t="shared" si="0"/>
        <v>0</v>
      </c>
    </row>
    <row r="18" spans="1:15" x14ac:dyDescent="0.25">
      <c r="A18" s="293"/>
      <c r="B18" s="294"/>
      <c r="C18" s="295"/>
      <c r="D18" s="294"/>
      <c r="E18" s="295"/>
      <c r="F18" s="294"/>
      <c r="G18" s="294"/>
      <c r="H18" s="295"/>
      <c r="I18" s="294"/>
      <c r="J18" s="294"/>
      <c r="K18" s="295"/>
      <c r="L18" s="294"/>
      <c r="M18" s="294"/>
      <c r="N18" s="295"/>
      <c r="O18" s="294"/>
    </row>
    <row r="19" spans="1:15" ht="15.75" thickBot="1" x14ac:dyDescent="0.3"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</row>
    <row r="20" spans="1:15" ht="16.350000000000001" customHeight="1" thickBot="1" x14ac:dyDescent="0.3">
      <c r="A20" s="738" t="s">
        <v>215</v>
      </c>
      <c r="B20" s="306" t="str">
        <f t="shared" ref="B20" si="1">B2</f>
        <v>End Use</v>
      </c>
      <c r="C20" s="100">
        <f>C$2</f>
        <v>46023</v>
      </c>
      <c r="D20" s="100">
        <f t="shared" ref="D20:O20" si="2">D$2</f>
        <v>46054</v>
      </c>
      <c r="E20" s="100">
        <f t="shared" si="2"/>
        <v>46082</v>
      </c>
      <c r="F20" s="100">
        <f t="shared" si="2"/>
        <v>46113</v>
      </c>
      <c r="G20" s="100">
        <f t="shared" si="2"/>
        <v>46143</v>
      </c>
      <c r="H20" s="100">
        <f t="shared" si="2"/>
        <v>46174</v>
      </c>
      <c r="I20" s="100">
        <f t="shared" si="2"/>
        <v>46204</v>
      </c>
      <c r="J20" s="100">
        <f t="shared" si="2"/>
        <v>46235</v>
      </c>
      <c r="K20" s="100">
        <f t="shared" si="2"/>
        <v>46266</v>
      </c>
      <c r="L20" s="100">
        <f t="shared" si="2"/>
        <v>46296</v>
      </c>
      <c r="M20" s="100">
        <f t="shared" si="2"/>
        <v>46327</v>
      </c>
      <c r="N20" s="100">
        <f t="shared" si="2"/>
        <v>46357</v>
      </c>
      <c r="O20" s="100">
        <f t="shared" si="2"/>
        <v>46388</v>
      </c>
    </row>
    <row r="21" spans="1:15" ht="15" customHeight="1" x14ac:dyDescent="0.25">
      <c r="A21" s="739"/>
      <c r="B21" s="305" t="str">
        <f t="shared" ref="B21:C35" si="3">B3</f>
        <v>Air Comp</v>
      </c>
      <c r="C21" s="2">
        <f>C3</f>
        <v>0</v>
      </c>
      <c r="D21" s="2">
        <f>IF(SUM($C$17:$N$17)=0,0,C21+D3)</f>
        <v>0</v>
      </c>
      <c r="E21" s="2">
        <f t="shared" ref="E21:O21" si="4">IF(SUM($C$17:$N$17)=0,0,D21+E3)</f>
        <v>0</v>
      </c>
      <c r="F21" s="2">
        <f t="shared" si="4"/>
        <v>0</v>
      </c>
      <c r="G21" s="2">
        <f t="shared" si="4"/>
        <v>0</v>
      </c>
      <c r="H21" s="2">
        <f t="shared" si="4"/>
        <v>0</v>
      </c>
      <c r="I21" s="2">
        <f t="shared" si="4"/>
        <v>0</v>
      </c>
      <c r="J21" s="2">
        <f t="shared" si="4"/>
        <v>0</v>
      </c>
      <c r="K21" s="2">
        <f t="shared" si="4"/>
        <v>0</v>
      </c>
      <c r="L21" s="2">
        <f t="shared" si="4"/>
        <v>0</v>
      </c>
      <c r="M21" s="2">
        <f t="shared" si="4"/>
        <v>0</v>
      </c>
      <c r="N21" s="64">
        <f t="shared" si="4"/>
        <v>0</v>
      </c>
      <c r="O21" s="2">
        <f t="shared" si="4"/>
        <v>0</v>
      </c>
    </row>
    <row r="22" spans="1:15" x14ac:dyDescent="0.25">
      <c r="A22" s="739"/>
      <c r="B22" s="7" t="str">
        <f t="shared" si="3"/>
        <v>Building Shell</v>
      </c>
      <c r="C22" s="2">
        <f t="shared" si="3"/>
        <v>0</v>
      </c>
      <c r="D22" s="2">
        <f t="shared" ref="D22:O22" si="5">IF(SUM($C$17:$N$17)=0,0,C22+D4)</f>
        <v>0</v>
      </c>
      <c r="E22" s="2">
        <f t="shared" si="5"/>
        <v>0</v>
      </c>
      <c r="F22" s="2">
        <f t="shared" si="5"/>
        <v>0</v>
      </c>
      <c r="G22" s="2">
        <f t="shared" si="5"/>
        <v>0</v>
      </c>
      <c r="H22" s="2">
        <f t="shared" si="5"/>
        <v>0</v>
      </c>
      <c r="I22" s="2">
        <f t="shared" si="5"/>
        <v>0</v>
      </c>
      <c r="J22" s="2">
        <f t="shared" si="5"/>
        <v>0</v>
      </c>
      <c r="K22" s="2">
        <f t="shared" si="5"/>
        <v>0</v>
      </c>
      <c r="L22" s="2">
        <f t="shared" si="5"/>
        <v>0</v>
      </c>
      <c r="M22" s="2">
        <f t="shared" si="5"/>
        <v>0</v>
      </c>
      <c r="N22" s="64">
        <f t="shared" si="5"/>
        <v>0</v>
      </c>
      <c r="O22" s="2">
        <f t="shared" si="5"/>
        <v>0</v>
      </c>
    </row>
    <row r="23" spans="1:15" x14ac:dyDescent="0.25">
      <c r="A23" s="739"/>
      <c r="B23" s="6" t="str">
        <f t="shared" si="3"/>
        <v>Cooking</v>
      </c>
      <c r="C23" s="2">
        <f t="shared" si="3"/>
        <v>0</v>
      </c>
      <c r="D23" s="2">
        <f t="shared" ref="D23:O23" si="6">IF(SUM($C$17:$N$17)=0,0,C23+D5)</f>
        <v>0</v>
      </c>
      <c r="E23" s="2">
        <f t="shared" si="6"/>
        <v>0</v>
      </c>
      <c r="F23" s="2">
        <f t="shared" si="6"/>
        <v>0</v>
      </c>
      <c r="G23" s="2">
        <f t="shared" si="6"/>
        <v>0</v>
      </c>
      <c r="H23" s="2">
        <f t="shared" si="6"/>
        <v>0</v>
      </c>
      <c r="I23" s="2">
        <f t="shared" si="6"/>
        <v>0</v>
      </c>
      <c r="J23" s="2">
        <f t="shared" si="6"/>
        <v>0</v>
      </c>
      <c r="K23" s="2">
        <f t="shared" si="6"/>
        <v>0</v>
      </c>
      <c r="L23" s="2">
        <f t="shared" si="6"/>
        <v>0</v>
      </c>
      <c r="M23" s="2">
        <f t="shared" si="6"/>
        <v>0</v>
      </c>
      <c r="N23" s="64">
        <f t="shared" si="6"/>
        <v>0</v>
      </c>
      <c r="O23" s="2">
        <f t="shared" si="6"/>
        <v>0</v>
      </c>
    </row>
    <row r="24" spans="1:15" x14ac:dyDescent="0.25">
      <c r="A24" s="739"/>
      <c r="B24" s="6" t="str">
        <f t="shared" si="3"/>
        <v>Cooling</v>
      </c>
      <c r="C24" s="2">
        <f t="shared" si="3"/>
        <v>0</v>
      </c>
      <c r="D24" s="2">
        <f t="shared" ref="D24:O24" si="7">IF(SUM($C$17:$N$17)=0,0,C24+D6)</f>
        <v>0</v>
      </c>
      <c r="E24" s="2">
        <f t="shared" si="7"/>
        <v>0</v>
      </c>
      <c r="F24" s="2">
        <f t="shared" si="7"/>
        <v>0</v>
      </c>
      <c r="G24" s="2">
        <f t="shared" si="7"/>
        <v>0</v>
      </c>
      <c r="H24" s="2">
        <f t="shared" si="7"/>
        <v>0</v>
      </c>
      <c r="I24" s="2">
        <f t="shared" si="7"/>
        <v>0</v>
      </c>
      <c r="J24" s="2">
        <f t="shared" si="7"/>
        <v>0</v>
      </c>
      <c r="K24" s="2">
        <f t="shared" si="7"/>
        <v>0</v>
      </c>
      <c r="L24" s="2">
        <f t="shared" si="7"/>
        <v>0</v>
      </c>
      <c r="M24" s="2">
        <f t="shared" si="7"/>
        <v>0</v>
      </c>
      <c r="N24" s="64">
        <f t="shared" si="7"/>
        <v>0</v>
      </c>
      <c r="O24" s="2">
        <f t="shared" si="7"/>
        <v>0</v>
      </c>
    </row>
    <row r="25" spans="1:15" x14ac:dyDescent="0.25">
      <c r="A25" s="739"/>
      <c r="B25" s="7" t="str">
        <f t="shared" si="3"/>
        <v>Ext Lighting</v>
      </c>
      <c r="C25" s="2">
        <f t="shared" si="3"/>
        <v>0</v>
      </c>
      <c r="D25" s="2">
        <f t="shared" ref="D25:O25" si="8">IF(SUM($C$17:$N$17)=0,0,C25+D7)</f>
        <v>0</v>
      </c>
      <c r="E25" s="2">
        <f t="shared" si="8"/>
        <v>0</v>
      </c>
      <c r="F25" s="2">
        <f t="shared" si="8"/>
        <v>0</v>
      </c>
      <c r="G25" s="2">
        <f t="shared" si="8"/>
        <v>0</v>
      </c>
      <c r="H25" s="2">
        <f t="shared" si="8"/>
        <v>0</v>
      </c>
      <c r="I25" s="2">
        <f t="shared" si="8"/>
        <v>0</v>
      </c>
      <c r="J25" s="2">
        <f t="shared" si="8"/>
        <v>0</v>
      </c>
      <c r="K25" s="2">
        <f t="shared" si="8"/>
        <v>0</v>
      </c>
      <c r="L25" s="2">
        <f t="shared" si="8"/>
        <v>0</v>
      </c>
      <c r="M25" s="2">
        <f t="shared" si="8"/>
        <v>0</v>
      </c>
      <c r="N25" s="64">
        <f t="shared" si="8"/>
        <v>0</v>
      </c>
      <c r="O25" s="2">
        <f t="shared" si="8"/>
        <v>0</v>
      </c>
    </row>
    <row r="26" spans="1:15" x14ac:dyDescent="0.25">
      <c r="A26" s="739"/>
      <c r="B26" s="6" t="str">
        <f t="shared" si="3"/>
        <v>Heating</v>
      </c>
      <c r="C26" s="2">
        <f t="shared" si="3"/>
        <v>0</v>
      </c>
      <c r="D26" s="2">
        <f t="shared" ref="D26:O26" si="9">IF(SUM($C$17:$N$17)=0,0,C26+D8)</f>
        <v>0</v>
      </c>
      <c r="E26" s="2">
        <f t="shared" si="9"/>
        <v>0</v>
      </c>
      <c r="F26" s="2">
        <f t="shared" si="9"/>
        <v>0</v>
      </c>
      <c r="G26" s="2">
        <f t="shared" si="9"/>
        <v>0</v>
      </c>
      <c r="H26" s="2">
        <f t="shared" si="9"/>
        <v>0</v>
      </c>
      <c r="I26" s="2">
        <f t="shared" si="9"/>
        <v>0</v>
      </c>
      <c r="J26" s="2">
        <f t="shared" si="9"/>
        <v>0</v>
      </c>
      <c r="K26" s="2">
        <f t="shared" si="9"/>
        <v>0</v>
      </c>
      <c r="L26" s="2">
        <f t="shared" si="9"/>
        <v>0</v>
      </c>
      <c r="M26" s="2">
        <f t="shared" si="9"/>
        <v>0</v>
      </c>
      <c r="N26" s="64">
        <f t="shared" si="9"/>
        <v>0</v>
      </c>
      <c r="O26" s="2">
        <f t="shared" si="9"/>
        <v>0</v>
      </c>
    </row>
    <row r="27" spans="1:15" x14ac:dyDescent="0.25">
      <c r="A27" s="739"/>
      <c r="B27" s="6" t="str">
        <f t="shared" si="3"/>
        <v>HVAC</v>
      </c>
      <c r="C27" s="2">
        <f t="shared" si="3"/>
        <v>0</v>
      </c>
      <c r="D27" s="2">
        <f t="shared" ref="D27:O27" si="10">IF(SUM($C$17:$N$17)=0,0,C27+D9)</f>
        <v>0</v>
      </c>
      <c r="E27" s="2">
        <f t="shared" si="10"/>
        <v>0</v>
      </c>
      <c r="F27" s="2">
        <f t="shared" si="10"/>
        <v>0</v>
      </c>
      <c r="G27" s="2">
        <f t="shared" si="10"/>
        <v>0</v>
      </c>
      <c r="H27" s="2">
        <f t="shared" si="10"/>
        <v>0</v>
      </c>
      <c r="I27" s="2">
        <f t="shared" si="10"/>
        <v>0</v>
      </c>
      <c r="J27" s="2">
        <f t="shared" si="10"/>
        <v>0</v>
      </c>
      <c r="K27" s="2">
        <f t="shared" si="10"/>
        <v>0</v>
      </c>
      <c r="L27" s="2">
        <f t="shared" si="10"/>
        <v>0</v>
      </c>
      <c r="M27" s="2">
        <f t="shared" si="10"/>
        <v>0</v>
      </c>
      <c r="N27" s="64">
        <f t="shared" si="10"/>
        <v>0</v>
      </c>
      <c r="O27" s="2">
        <f t="shared" si="10"/>
        <v>0</v>
      </c>
    </row>
    <row r="28" spans="1:15" x14ac:dyDescent="0.25">
      <c r="A28" s="739"/>
      <c r="B28" s="6" t="str">
        <f t="shared" si="3"/>
        <v>Lighting</v>
      </c>
      <c r="C28" s="2">
        <f t="shared" si="3"/>
        <v>0</v>
      </c>
      <c r="D28" s="2">
        <f t="shared" ref="D28:O28" si="11">IF(SUM($C$17:$N$17)=0,0,C28+D10)</f>
        <v>0</v>
      </c>
      <c r="E28" s="2">
        <f t="shared" si="11"/>
        <v>0</v>
      </c>
      <c r="F28" s="2">
        <f t="shared" si="11"/>
        <v>0</v>
      </c>
      <c r="G28" s="2">
        <f t="shared" si="11"/>
        <v>0</v>
      </c>
      <c r="H28" s="2">
        <f t="shared" si="11"/>
        <v>0</v>
      </c>
      <c r="I28" s="2">
        <f t="shared" si="11"/>
        <v>0</v>
      </c>
      <c r="J28" s="2">
        <f t="shared" si="11"/>
        <v>138032.46361818135</v>
      </c>
      <c r="K28" s="2">
        <f t="shared" si="11"/>
        <v>138032.46361818135</v>
      </c>
      <c r="L28" s="2">
        <f t="shared" si="11"/>
        <v>250112.34018849966</v>
      </c>
      <c r="M28" s="2">
        <f t="shared" si="11"/>
        <v>250112.34018849966</v>
      </c>
      <c r="N28" s="64">
        <f t="shared" si="11"/>
        <v>384197.19202711596</v>
      </c>
      <c r="O28" s="2">
        <f t="shared" si="11"/>
        <v>384197.19202711596</v>
      </c>
    </row>
    <row r="29" spans="1:15" x14ac:dyDescent="0.25">
      <c r="A29" s="739"/>
      <c r="B29" s="6" t="str">
        <f t="shared" si="3"/>
        <v>Miscellaneous</v>
      </c>
      <c r="C29" s="2">
        <f t="shared" si="3"/>
        <v>0</v>
      </c>
      <c r="D29" s="2">
        <f t="shared" ref="D29:O29" si="12">IF(SUM($C$17:$N$17)=0,0,C29+D11)</f>
        <v>0</v>
      </c>
      <c r="E29" s="2">
        <f t="shared" si="12"/>
        <v>0</v>
      </c>
      <c r="F29" s="2">
        <f t="shared" si="12"/>
        <v>0</v>
      </c>
      <c r="G29" s="2">
        <f t="shared" si="12"/>
        <v>0</v>
      </c>
      <c r="H29" s="2">
        <f t="shared" si="12"/>
        <v>0</v>
      </c>
      <c r="I29" s="2">
        <f t="shared" si="12"/>
        <v>0</v>
      </c>
      <c r="J29" s="2">
        <f t="shared" si="12"/>
        <v>0</v>
      </c>
      <c r="K29" s="2">
        <f t="shared" si="12"/>
        <v>0</v>
      </c>
      <c r="L29" s="2">
        <f t="shared" si="12"/>
        <v>0</v>
      </c>
      <c r="M29" s="2">
        <f t="shared" si="12"/>
        <v>0</v>
      </c>
      <c r="N29" s="64">
        <f t="shared" si="12"/>
        <v>0</v>
      </c>
      <c r="O29" s="2">
        <f t="shared" si="12"/>
        <v>0</v>
      </c>
    </row>
    <row r="30" spans="1:15" ht="15" customHeight="1" x14ac:dyDescent="0.25">
      <c r="A30" s="739"/>
      <c r="B30" s="6" t="str">
        <f t="shared" si="3"/>
        <v>Motors</v>
      </c>
      <c r="C30" s="2">
        <f t="shared" si="3"/>
        <v>0</v>
      </c>
      <c r="D30" s="2">
        <f t="shared" ref="D30:O30" si="13">IF(SUM($C$17:$N$17)=0,0,C30+D12)</f>
        <v>0</v>
      </c>
      <c r="E30" s="2">
        <f t="shared" si="13"/>
        <v>0</v>
      </c>
      <c r="F30" s="2">
        <f t="shared" si="13"/>
        <v>0</v>
      </c>
      <c r="G30" s="2">
        <f t="shared" si="13"/>
        <v>0</v>
      </c>
      <c r="H30" s="2">
        <f t="shared" si="13"/>
        <v>0</v>
      </c>
      <c r="I30" s="2">
        <f t="shared" si="13"/>
        <v>0</v>
      </c>
      <c r="J30" s="2">
        <f t="shared" si="13"/>
        <v>0</v>
      </c>
      <c r="K30" s="2">
        <f t="shared" si="13"/>
        <v>0</v>
      </c>
      <c r="L30" s="2">
        <f t="shared" si="13"/>
        <v>0</v>
      </c>
      <c r="M30" s="2">
        <f t="shared" si="13"/>
        <v>0</v>
      </c>
      <c r="N30" s="64">
        <f t="shared" si="13"/>
        <v>0</v>
      </c>
      <c r="O30" s="2">
        <f t="shared" si="13"/>
        <v>0</v>
      </c>
    </row>
    <row r="31" spans="1:15" x14ac:dyDescent="0.25">
      <c r="A31" s="739"/>
      <c r="B31" s="6" t="str">
        <f t="shared" si="3"/>
        <v>Process</v>
      </c>
      <c r="C31" s="2">
        <f t="shared" si="3"/>
        <v>0</v>
      </c>
      <c r="D31" s="2">
        <f t="shared" ref="D31:O31" si="14">IF(SUM($C$17:$N$17)=0,0,C31+D13)</f>
        <v>0</v>
      </c>
      <c r="E31" s="2">
        <f t="shared" si="14"/>
        <v>0</v>
      </c>
      <c r="F31" s="2">
        <f t="shared" si="14"/>
        <v>0</v>
      </c>
      <c r="G31" s="2">
        <f t="shared" si="14"/>
        <v>0</v>
      </c>
      <c r="H31" s="2">
        <f t="shared" si="14"/>
        <v>0</v>
      </c>
      <c r="I31" s="2">
        <f t="shared" si="14"/>
        <v>0</v>
      </c>
      <c r="J31" s="2">
        <f t="shared" si="14"/>
        <v>0</v>
      </c>
      <c r="K31" s="2">
        <f t="shared" si="14"/>
        <v>0</v>
      </c>
      <c r="L31" s="2">
        <f t="shared" si="14"/>
        <v>0</v>
      </c>
      <c r="M31" s="2">
        <f t="shared" si="14"/>
        <v>0</v>
      </c>
      <c r="N31" s="64">
        <f t="shared" si="14"/>
        <v>0</v>
      </c>
      <c r="O31" s="2">
        <f t="shared" si="14"/>
        <v>0</v>
      </c>
    </row>
    <row r="32" spans="1:15" x14ac:dyDescent="0.25">
      <c r="A32" s="739"/>
      <c r="B32" s="6" t="str">
        <f t="shared" si="3"/>
        <v>Refrigeration</v>
      </c>
      <c r="C32" s="2">
        <f t="shared" si="3"/>
        <v>0</v>
      </c>
      <c r="D32" s="2">
        <f t="shared" ref="D32:O32" si="15">IF(SUM($C$17:$N$17)=0,0,C32+D14)</f>
        <v>0</v>
      </c>
      <c r="E32" s="2">
        <f t="shared" si="15"/>
        <v>0</v>
      </c>
      <c r="F32" s="2">
        <f t="shared" si="15"/>
        <v>0</v>
      </c>
      <c r="G32" s="2">
        <f t="shared" si="15"/>
        <v>0</v>
      </c>
      <c r="H32" s="2">
        <f t="shared" si="15"/>
        <v>0</v>
      </c>
      <c r="I32" s="2">
        <f t="shared" si="15"/>
        <v>0</v>
      </c>
      <c r="J32" s="2">
        <f t="shared" si="15"/>
        <v>0</v>
      </c>
      <c r="K32" s="2">
        <f t="shared" si="15"/>
        <v>0</v>
      </c>
      <c r="L32" s="2">
        <f t="shared" si="15"/>
        <v>0</v>
      </c>
      <c r="M32" s="2">
        <f t="shared" si="15"/>
        <v>0</v>
      </c>
      <c r="N32" s="64">
        <f t="shared" si="15"/>
        <v>0</v>
      </c>
      <c r="O32" s="2">
        <f t="shared" si="15"/>
        <v>0</v>
      </c>
    </row>
    <row r="33" spans="1:15" x14ac:dyDescent="0.25">
      <c r="A33" s="739"/>
      <c r="B33" s="6" t="str">
        <f t="shared" si="3"/>
        <v>Water Heating</v>
      </c>
      <c r="C33" s="2">
        <f t="shared" si="3"/>
        <v>0</v>
      </c>
      <c r="D33" s="2">
        <f t="shared" ref="D33:O33" si="16">IF(SUM($C$17:$N$17)=0,0,C33+D15)</f>
        <v>0</v>
      </c>
      <c r="E33" s="2">
        <f t="shared" si="16"/>
        <v>0</v>
      </c>
      <c r="F33" s="2">
        <f t="shared" si="16"/>
        <v>0</v>
      </c>
      <c r="G33" s="2">
        <f t="shared" si="16"/>
        <v>0</v>
      </c>
      <c r="H33" s="2">
        <f t="shared" si="16"/>
        <v>0</v>
      </c>
      <c r="I33" s="2">
        <f t="shared" si="16"/>
        <v>0</v>
      </c>
      <c r="J33" s="2">
        <f t="shared" si="16"/>
        <v>0</v>
      </c>
      <c r="K33" s="2">
        <f t="shared" si="16"/>
        <v>0</v>
      </c>
      <c r="L33" s="2">
        <f t="shared" si="16"/>
        <v>0</v>
      </c>
      <c r="M33" s="2">
        <f t="shared" si="16"/>
        <v>0</v>
      </c>
      <c r="N33" s="64">
        <f t="shared" si="16"/>
        <v>0</v>
      </c>
      <c r="O33" s="2">
        <f t="shared" si="16"/>
        <v>0</v>
      </c>
    </row>
    <row r="34" spans="1:15" ht="15" customHeight="1" x14ac:dyDescent="0.25">
      <c r="A34" s="739"/>
      <c r="B34" s="6" t="str">
        <f t="shared" si="3"/>
        <v xml:space="preserve"> 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64"/>
      <c r="O34" s="2"/>
    </row>
    <row r="35" spans="1:15" ht="15" customHeight="1" thickBot="1" x14ac:dyDescent="0.3">
      <c r="A35" s="740"/>
      <c r="B35" s="133" t="str">
        <f t="shared" si="3"/>
        <v>Monthly kWh</v>
      </c>
      <c r="C35" s="154">
        <f>SUM(C21:C34)</f>
        <v>0</v>
      </c>
      <c r="D35" s="154">
        <f t="shared" ref="D35:O35" si="17">SUM(D21:D34)</f>
        <v>0</v>
      </c>
      <c r="E35" s="154">
        <f t="shared" si="17"/>
        <v>0</v>
      </c>
      <c r="F35" s="154">
        <f t="shared" si="17"/>
        <v>0</v>
      </c>
      <c r="G35" s="154">
        <f t="shared" si="17"/>
        <v>0</v>
      </c>
      <c r="H35" s="154">
        <f t="shared" si="17"/>
        <v>0</v>
      </c>
      <c r="I35" s="154">
        <f t="shared" si="17"/>
        <v>0</v>
      </c>
      <c r="J35" s="154">
        <f t="shared" si="17"/>
        <v>138032.46361818135</v>
      </c>
      <c r="K35" s="154">
        <f t="shared" si="17"/>
        <v>138032.46361818135</v>
      </c>
      <c r="L35" s="154">
        <f t="shared" si="17"/>
        <v>250112.34018849966</v>
      </c>
      <c r="M35" s="154">
        <f t="shared" si="17"/>
        <v>250112.34018849966</v>
      </c>
      <c r="N35" s="154">
        <f t="shared" si="17"/>
        <v>384197.19202711596</v>
      </c>
      <c r="O35" s="154">
        <f t="shared" si="17"/>
        <v>384197.19202711596</v>
      </c>
    </row>
    <row r="36" spans="1:15" x14ac:dyDescent="0.25">
      <c r="A36" s="301"/>
      <c r="B36" s="294"/>
      <c r="C36" s="295"/>
      <c r="D36" s="294"/>
      <c r="E36" s="295"/>
      <c r="F36" s="294"/>
      <c r="G36" s="294"/>
      <c r="H36" s="295"/>
      <c r="I36" s="294"/>
      <c r="J36" s="294"/>
      <c r="K36" s="295"/>
      <c r="L36" s="294"/>
      <c r="M36" s="294"/>
      <c r="N36" s="282" t="s">
        <v>178</v>
      </c>
      <c r="O36" s="204">
        <f>SUM(C3:N16)</f>
        <v>384197.19202711596</v>
      </c>
    </row>
    <row r="37" spans="1:15" ht="15.75" thickBot="1" x14ac:dyDescent="0.3"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</row>
    <row r="38" spans="1:15" ht="16.350000000000001" customHeight="1" thickBot="1" x14ac:dyDescent="0.3">
      <c r="A38" s="741" t="s">
        <v>14</v>
      </c>
      <c r="B38" s="306" t="str">
        <f t="shared" ref="B38:B53" si="18">B20</f>
        <v>End Use</v>
      </c>
      <c r="C38" s="100">
        <f>C$2</f>
        <v>46023</v>
      </c>
      <c r="D38" s="100">
        <f t="shared" ref="D38:O38" si="19">D$2</f>
        <v>46054</v>
      </c>
      <c r="E38" s="100">
        <f t="shared" si="19"/>
        <v>46082</v>
      </c>
      <c r="F38" s="100">
        <f t="shared" si="19"/>
        <v>46113</v>
      </c>
      <c r="G38" s="100">
        <f t="shared" si="19"/>
        <v>46143</v>
      </c>
      <c r="H38" s="100">
        <f t="shared" si="19"/>
        <v>46174</v>
      </c>
      <c r="I38" s="100">
        <f t="shared" si="19"/>
        <v>46204</v>
      </c>
      <c r="J38" s="100">
        <f t="shared" si="19"/>
        <v>46235</v>
      </c>
      <c r="K38" s="100">
        <f t="shared" si="19"/>
        <v>46266</v>
      </c>
      <c r="L38" s="100">
        <f t="shared" si="19"/>
        <v>46296</v>
      </c>
      <c r="M38" s="100">
        <f t="shared" si="19"/>
        <v>46327</v>
      </c>
      <c r="N38" s="100">
        <f t="shared" si="19"/>
        <v>46357</v>
      </c>
      <c r="O38" s="100">
        <f t="shared" si="19"/>
        <v>46388</v>
      </c>
    </row>
    <row r="39" spans="1:15" ht="15" customHeight="1" x14ac:dyDescent="0.25">
      <c r="A39" s="742"/>
      <c r="B39" s="305" t="str">
        <f t="shared" si="18"/>
        <v>Air Comp</v>
      </c>
      <c r="C39" s="2">
        <v>0</v>
      </c>
      <c r="D39" s="2">
        <v>0</v>
      </c>
      <c r="E39" s="2">
        <v>0</v>
      </c>
      <c r="F39" s="2">
        <v>0</v>
      </c>
      <c r="G39" s="2">
        <f>F39</f>
        <v>0</v>
      </c>
      <c r="H39" s="2">
        <f t="shared" ref="H39:O39" si="20">G39</f>
        <v>0</v>
      </c>
      <c r="I39" s="2">
        <f t="shared" si="20"/>
        <v>0</v>
      </c>
      <c r="J39" s="2">
        <f t="shared" si="20"/>
        <v>0</v>
      </c>
      <c r="K39" s="2">
        <f t="shared" si="20"/>
        <v>0</v>
      </c>
      <c r="L39" s="2">
        <f t="shared" si="20"/>
        <v>0</v>
      </c>
      <c r="M39" s="2">
        <f t="shared" si="20"/>
        <v>0</v>
      </c>
      <c r="N39" s="2">
        <f t="shared" si="20"/>
        <v>0</v>
      </c>
      <c r="O39" s="2">
        <f t="shared" si="20"/>
        <v>0</v>
      </c>
    </row>
    <row r="40" spans="1:15" x14ac:dyDescent="0.25">
      <c r="A40" s="742"/>
      <c r="B40" s="7" t="str">
        <f t="shared" si="18"/>
        <v>Building Shell</v>
      </c>
      <c r="C40" s="2">
        <v>0</v>
      </c>
      <c r="D40" s="2">
        <v>0</v>
      </c>
      <c r="E40" s="2">
        <v>0</v>
      </c>
      <c r="F40" s="2">
        <v>0</v>
      </c>
      <c r="G40" s="2">
        <f t="shared" ref="G40:O40" si="21">F40</f>
        <v>0</v>
      </c>
      <c r="H40" s="2">
        <f t="shared" si="21"/>
        <v>0</v>
      </c>
      <c r="I40" s="2">
        <f t="shared" si="21"/>
        <v>0</v>
      </c>
      <c r="J40" s="2">
        <f t="shared" si="21"/>
        <v>0</v>
      </c>
      <c r="K40" s="2">
        <f t="shared" si="21"/>
        <v>0</v>
      </c>
      <c r="L40" s="2">
        <f t="shared" si="21"/>
        <v>0</v>
      </c>
      <c r="M40" s="2">
        <f t="shared" si="21"/>
        <v>0</v>
      </c>
      <c r="N40" s="2">
        <f t="shared" si="21"/>
        <v>0</v>
      </c>
      <c r="O40" s="2">
        <f t="shared" si="21"/>
        <v>0</v>
      </c>
    </row>
    <row r="41" spans="1:15" x14ac:dyDescent="0.25">
      <c r="A41" s="742"/>
      <c r="B41" s="6" t="str">
        <f t="shared" si="18"/>
        <v>Cooking</v>
      </c>
      <c r="C41" s="2">
        <v>0</v>
      </c>
      <c r="D41" s="2">
        <v>0</v>
      </c>
      <c r="E41" s="2">
        <v>0</v>
      </c>
      <c r="F41" s="2">
        <v>0</v>
      </c>
      <c r="G41" s="2">
        <f t="shared" ref="G41:O41" si="22">F41</f>
        <v>0</v>
      </c>
      <c r="H41" s="2">
        <f t="shared" si="22"/>
        <v>0</v>
      </c>
      <c r="I41" s="2">
        <f t="shared" si="22"/>
        <v>0</v>
      </c>
      <c r="J41" s="2">
        <f t="shared" si="22"/>
        <v>0</v>
      </c>
      <c r="K41" s="2">
        <f t="shared" si="22"/>
        <v>0</v>
      </c>
      <c r="L41" s="2">
        <f t="shared" si="22"/>
        <v>0</v>
      </c>
      <c r="M41" s="2">
        <f t="shared" si="22"/>
        <v>0</v>
      </c>
      <c r="N41" s="2">
        <f t="shared" si="22"/>
        <v>0</v>
      </c>
      <c r="O41" s="2">
        <f t="shared" si="22"/>
        <v>0</v>
      </c>
    </row>
    <row r="42" spans="1:15" x14ac:dyDescent="0.25">
      <c r="A42" s="742"/>
      <c r="B42" s="6" t="str">
        <f t="shared" si="18"/>
        <v>Cooling</v>
      </c>
      <c r="C42" s="2">
        <v>0</v>
      </c>
      <c r="D42" s="2">
        <v>0</v>
      </c>
      <c r="E42" s="2">
        <v>0</v>
      </c>
      <c r="F42" s="2">
        <v>0</v>
      </c>
      <c r="G42" s="2">
        <f t="shared" ref="G42:O42" si="23">F42</f>
        <v>0</v>
      </c>
      <c r="H42" s="2">
        <f t="shared" si="23"/>
        <v>0</v>
      </c>
      <c r="I42" s="2">
        <f t="shared" si="23"/>
        <v>0</v>
      </c>
      <c r="J42" s="2">
        <f t="shared" si="23"/>
        <v>0</v>
      </c>
      <c r="K42" s="2">
        <f t="shared" si="23"/>
        <v>0</v>
      </c>
      <c r="L42" s="2">
        <f t="shared" si="23"/>
        <v>0</v>
      </c>
      <c r="M42" s="2">
        <f t="shared" si="23"/>
        <v>0</v>
      </c>
      <c r="N42" s="2">
        <f t="shared" si="23"/>
        <v>0</v>
      </c>
      <c r="O42" s="2">
        <f t="shared" si="23"/>
        <v>0</v>
      </c>
    </row>
    <row r="43" spans="1:15" x14ac:dyDescent="0.25">
      <c r="A43" s="742"/>
      <c r="B43" s="7" t="str">
        <f t="shared" si="18"/>
        <v>Ext Lighting</v>
      </c>
      <c r="C43" s="2">
        <v>0</v>
      </c>
      <c r="D43" s="2">
        <v>0</v>
      </c>
      <c r="E43" s="2">
        <v>0</v>
      </c>
      <c r="F43" s="2">
        <v>0</v>
      </c>
      <c r="G43" s="2">
        <f t="shared" ref="G43:O43" si="24">F43</f>
        <v>0</v>
      </c>
      <c r="H43" s="2">
        <f t="shared" si="24"/>
        <v>0</v>
      </c>
      <c r="I43" s="2">
        <f t="shared" si="24"/>
        <v>0</v>
      </c>
      <c r="J43" s="2">
        <f t="shared" si="24"/>
        <v>0</v>
      </c>
      <c r="K43" s="2">
        <f t="shared" si="24"/>
        <v>0</v>
      </c>
      <c r="L43" s="2">
        <f t="shared" si="24"/>
        <v>0</v>
      </c>
      <c r="M43" s="2">
        <f t="shared" si="24"/>
        <v>0</v>
      </c>
      <c r="N43" s="2">
        <f t="shared" si="24"/>
        <v>0</v>
      </c>
      <c r="O43" s="2">
        <f t="shared" si="24"/>
        <v>0</v>
      </c>
    </row>
    <row r="44" spans="1:15" x14ac:dyDescent="0.25">
      <c r="A44" s="742"/>
      <c r="B44" s="6" t="str">
        <f t="shared" si="18"/>
        <v>Heating</v>
      </c>
      <c r="C44" s="2">
        <v>0</v>
      </c>
      <c r="D44" s="2">
        <v>0</v>
      </c>
      <c r="E44" s="2">
        <v>0</v>
      </c>
      <c r="F44" s="2">
        <v>0</v>
      </c>
      <c r="G44" s="2">
        <f t="shared" ref="G44:O44" si="25">F44</f>
        <v>0</v>
      </c>
      <c r="H44" s="2">
        <f t="shared" si="25"/>
        <v>0</v>
      </c>
      <c r="I44" s="2">
        <f t="shared" si="25"/>
        <v>0</v>
      </c>
      <c r="J44" s="2">
        <f t="shared" si="25"/>
        <v>0</v>
      </c>
      <c r="K44" s="2">
        <f t="shared" si="25"/>
        <v>0</v>
      </c>
      <c r="L44" s="2">
        <f t="shared" si="25"/>
        <v>0</v>
      </c>
      <c r="M44" s="2">
        <f t="shared" si="25"/>
        <v>0</v>
      </c>
      <c r="N44" s="2">
        <f t="shared" si="25"/>
        <v>0</v>
      </c>
      <c r="O44" s="2">
        <f t="shared" si="25"/>
        <v>0</v>
      </c>
    </row>
    <row r="45" spans="1:15" x14ac:dyDescent="0.25">
      <c r="A45" s="742"/>
      <c r="B45" s="6" t="str">
        <f t="shared" si="18"/>
        <v>HVAC</v>
      </c>
      <c r="C45" s="2">
        <v>0</v>
      </c>
      <c r="D45" s="2">
        <v>0</v>
      </c>
      <c r="E45" s="2">
        <v>0</v>
      </c>
      <c r="F45" s="2">
        <v>0</v>
      </c>
      <c r="G45" s="2">
        <f t="shared" ref="G45:O45" si="26">F45</f>
        <v>0</v>
      </c>
      <c r="H45" s="2">
        <f t="shared" si="26"/>
        <v>0</v>
      </c>
      <c r="I45" s="2">
        <f t="shared" si="26"/>
        <v>0</v>
      </c>
      <c r="J45" s="2">
        <f t="shared" si="26"/>
        <v>0</v>
      </c>
      <c r="K45" s="2">
        <f t="shared" si="26"/>
        <v>0</v>
      </c>
      <c r="L45" s="2">
        <f t="shared" si="26"/>
        <v>0</v>
      </c>
      <c r="M45" s="2">
        <f t="shared" si="26"/>
        <v>0</v>
      </c>
      <c r="N45" s="2">
        <f t="shared" si="26"/>
        <v>0</v>
      </c>
      <c r="O45" s="2">
        <f t="shared" si="26"/>
        <v>0</v>
      </c>
    </row>
    <row r="46" spans="1:15" x14ac:dyDescent="0.25">
      <c r="A46" s="742"/>
      <c r="B46" s="6" t="str">
        <f t="shared" si="18"/>
        <v>Lighting</v>
      </c>
      <c r="C46" s="2">
        <v>0</v>
      </c>
      <c r="D46" s="2">
        <v>0</v>
      </c>
      <c r="E46" s="2">
        <v>0</v>
      </c>
      <c r="F46" s="2">
        <v>0</v>
      </c>
      <c r="G46" s="2">
        <f t="shared" ref="G46:O46" si="27">F46</f>
        <v>0</v>
      </c>
      <c r="H46" s="2">
        <f t="shared" si="27"/>
        <v>0</v>
      </c>
      <c r="I46" s="2">
        <f t="shared" si="27"/>
        <v>0</v>
      </c>
      <c r="J46" s="2">
        <f t="shared" si="27"/>
        <v>0</v>
      </c>
      <c r="K46" s="2">
        <f t="shared" si="27"/>
        <v>0</v>
      </c>
      <c r="L46" s="2">
        <f t="shared" si="27"/>
        <v>0</v>
      </c>
      <c r="M46" s="2">
        <f t="shared" si="27"/>
        <v>0</v>
      </c>
      <c r="N46" s="2">
        <f t="shared" si="27"/>
        <v>0</v>
      </c>
      <c r="O46" s="2">
        <f t="shared" si="27"/>
        <v>0</v>
      </c>
    </row>
    <row r="47" spans="1:15" x14ac:dyDescent="0.25">
      <c r="A47" s="742"/>
      <c r="B47" s="6" t="str">
        <f t="shared" si="18"/>
        <v>Miscellaneous</v>
      </c>
      <c r="C47" s="2">
        <v>0</v>
      </c>
      <c r="D47" s="2">
        <v>0</v>
      </c>
      <c r="E47" s="2">
        <v>0</v>
      </c>
      <c r="F47" s="2">
        <v>0</v>
      </c>
      <c r="G47" s="2">
        <f t="shared" ref="G47:O47" si="28">F47</f>
        <v>0</v>
      </c>
      <c r="H47" s="2">
        <f t="shared" si="28"/>
        <v>0</v>
      </c>
      <c r="I47" s="2">
        <f t="shared" si="28"/>
        <v>0</v>
      </c>
      <c r="J47" s="2">
        <f t="shared" si="28"/>
        <v>0</v>
      </c>
      <c r="K47" s="2">
        <f t="shared" si="28"/>
        <v>0</v>
      </c>
      <c r="L47" s="2">
        <f t="shared" si="28"/>
        <v>0</v>
      </c>
      <c r="M47" s="2">
        <f t="shared" si="28"/>
        <v>0</v>
      </c>
      <c r="N47" s="2">
        <f t="shared" si="28"/>
        <v>0</v>
      </c>
      <c r="O47" s="2">
        <f t="shared" si="28"/>
        <v>0</v>
      </c>
    </row>
    <row r="48" spans="1:15" ht="15" customHeight="1" x14ac:dyDescent="0.25">
      <c r="A48" s="742"/>
      <c r="B48" s="6" t="str">
        <f t="shared" si="18"/>
        <v>Motors</v>
      </c>
      <c r="C48" s="2">
        <v>0</v>
      </c>
      <c r="D48" s="2">
        <v>0</v>
      </c>
      <c r="E48" s="2">
        <v>0</v>
      </c>
      <c r="F48" s="2">
        <v>0</v>
      </c>
      <c r="G48" s="2">
        <f t="shared" ref="G48:O48" si="29">F48</f>
        <v>0</v>
      </c>
      <c r="H48" s="2">
        <f t="shared" si="29"/>
        <v>0</v>
      </c>
      <c r="I48" s="2">
        <f t="shared" si="29"/>
        <v>0</v>
      </c>
      <c r="J48" s="2">
        <f t="shared" si="29"/>
        <v>0</v>
      </c>
      <c r="K48" s="2">
        <f t="shared" si="29"/>
        <v>0</v>
      </c>
      <c r="L48" s="2">
        <f t="shared" si="29"/>
        <v>0</v>
      </c>
      <c r="M48" s="2">
        <f t="shared" si="29"/>
        <v>0</v>
      </c>
      <c r="N48" s="2">
        <f t="shared" si="29"/>
        <v>0</v>
      </c>
      <c r="O48" s="2">
        <f t="shared" si="29"/>
        <v>0</v>
      </c>
    </row>
    <row r="49" spans="1:16" x14ac:dyDescent="0.25">
      <c r="A49" s="742"/>
      <c r="B49" s="6" t="str">
        <f t="shared" si="18"/>
        <v>Process</v>
      </c>
      <c r="C49" s="2">
        <v>0</v>
      </c>
      <c r="D49" s="2">
        <v>0</v>
      </c>
      <c r="E49" s="2">
        <v>0</v>
      </c>
      <c r="F49" s="2">
        <v>0</v>
      </c>
      <c r="G49" s="2">
        <f t="shared" ref="G49:O49" si="30">F49</f>
        <v>0</v>
      </c>
      <c r="H49" s="2">
        <f t="shared" si="30"/>
        <v>0</v>
      </c>
      <c r="I49" s="2">
        <f t="shared" si="30"/>
        <v>0</v>
      </c>
      <c r="J49" s="2">
        <f t="shared" si="30"/>
        <v>0</v>
      </c>
      <c r="K49" s="2">
        <f t="shared" si="30"/>
        <v>0</v>
      </c>
      <c r="L49" s="2">
        <f t="shared" si="30"/>
        <v>0</v>
      </c>
      <c r="M49" s="2">
        <f t="shared" si="30"/>
        <v>0</v>
      </c>
      <c r="N49" s="2">
        <f t="shared" si="30"/>
        <v>0</v>
      </c>
      <c r="O49" s="2">
        <f t="shared" si="30"/>
        <v>0</v>
      </c>
    </row>
    <row r="50" spans="1:16" x14ac:dyDescent="0.25">
      <c r="A50" s="742"/>
      <c r="B50" s="6" t="str">
        <f t="shared" si="18"/>
        <v>Refrigeration</v>
      </c>
      <c r="C50" s="2">
        <v>0</v>
      </c>
      <c r="D50" s="2">
        <v>0</v>
      </c>
      <c r="E50" s="2">
        <v>0</v>
      </c>
      <c r="F50" s="2">
        <v>0</v>
      </c>
      <c r="G50" s="2">
        <f t="shared" ref="G50:O50" si="31">F50</f>
        <v>0</v>
      </c>
      <c r="H50" s="2">
        <f t="shared" si="31"/>
        <v>0</v>
      </c>
      <c r="I50" s="2">
        <f t="shared" si="31"/>
        <v>0</v>
      </c>
      <c r="J50" s="2">
        <f t="shared" si="31"/>
        <v>0</v>
      </c>
      <c r="K50" s="2">
        <f t="shared" si="31"/>
        <v>0</v>
      </c>
      <c r="L50" s="2">
        <f t="shared" si="31"/>
        <v>0</v>
      </c>
      <c r="M50" s="2">
        <f t="shared" si="31"/>
        <v>0</v>
      </c>
      <c r="N50" s="2">
        <f t="shared" si="31"/>
        <v>0</v>
      </c>
      <c r="O50" s="2">
        <f t="shared" si="31"/>
        <v>0</v>
      </c>
    </row>
    <row r="51" spans="1:16" x14ac:dyDescent="0.25">
      <c r="A51" s="742"/>
      <c r="B51" s="6" t="str">
        <f t="shared" si="18"/>
        <v>Water Heating</v>
      </c>
      <c r="C51" s="2">
        <v>0</v>
      </c>
      <c r="D51" s="2">
        <v>0</v>
      </c>
      <c r="E51" s="2">
        <v>0</v>
      </c>
      <c r="F51" s="2">
        <v>0</v>
      </c>
      <c r="G51" s="2">
        <f t="shared" ref="G51:O51" si="32">F51</f>
        <v>0</v>
      </c>
      <c r="H51" s="2">
        <f t="shared" si="32"/>
        <v>0</v>
      </c>
      <c r="I51" s="2">
        <f t="shared" si="32"/>
        <v>0</v>
      </c>
      <c r="J51" s="2">
        <f t="shared" si="32"/>
        <v>0</v>
      </c>
      <c r="K51" s="2">
        <f t="shared" si="32"/>
        <v>0</v>
      </c>
      <c r="L51" s="2">
        <f t="shared" si="32"/>
        <v>0</v>
      </c>
      <c r="M51" s="2">
        <f t="shared" si="32"/>
        <v>0</v>
      </c>
      <c r="N51" s="2">
        <f t="shared" si="32"/>
        <v>0</v>
      </c>
      <c r="O51" s="2">
        <f t="shared" si="32"/>
        <v>0</v>
      </c>
    </row>
    <row r="52" spans="1:16" ht="15" customHeight="1" x14ac:dyDescent="0.25">
      <c r="A52" s="742"/>
      <c r="B52" s="6" t="str">
        <f t="shared" si="18"/>
        <v xml:space="preserve"> 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6" ht="15" customHeight="1" thickBot="1" x14ac:dyDescent="0.3">
      <c r="A53" s="743"/>
      <c r="B53" s="133" t="str">
        <f t="shared" si="18"/>
        <v>Monthly kWh</v>
      </c>
      <c r="C53" s="154">
        <f>SUM(C39:C52)</f>
        <v>0</v>
      </c>
      <c r="D53" s="154">
        <f t="shared" ref="D53:O53" si="33">SUM(D39:D52)</f>
        <v>0</v>
      </c>
      <c r="E53" s="154">
        <f t="shared" si="33"/>
        <v>0</v>
      </c>
      <c r="F53" s="154">
        <f t="shared" si="33"/>
        <v>0</v>
      </c>
      <c r="G53" s="154">
        <f t="shared" si="33"/>
        <v>0</v>
      </c>
      <c r="H53" s="154">
        <f t="shared" si="33"/>
        <v>0</v>
      </c>
      <c r="I53" s="154">
        <f t="shared" si="33"/>
        <v>0</v>
      </c>
      <c r="J53" s="154">
        <f t="shared" si="33"/>
        <v>0</v>
      </c>
      <c r="K53" s="154">
        <f t="shared" si="33"/>
        <v>0</v>
      </c>
      <c r="L53" s="154">
        <f t="shared" si="33"/>
        <v>0</v>
      </c>
      <c r="M53" s="154">
        <f t="shared" si="33"/>
        <v>0</v>
      </c>
      <c r="N53" s="154">
        <f t="shared" si="33"/>
        <v>0</v>
      </c>
      <c r="O53" s="154">
        <f t="shared" si="33"/>
        <v>0</v>
      </c>
    </row>
    <row r="54" spans="1:16" x14ac:dyDescent="0.25">
      <c r="A54" s="301"/>
      <c r="B54" s="294"/>
      <c r="C54" s="295"/>
      <c r="D54" s="294"/>
      <c r="E54" s="295"/>
      <c r="F54" s="294"/>
      <c r="G54" s="294"/>
      <c r="H54" s="295"/>
      <c r="I54" s="294"/>
      <c r="J54" s="294"/>
      <c r="K54" s="295"/>
      <c r="L54" s="294"/>
      <c r="M54" s="294"/>
      <c r="N54" s="295"/>
      <c r="O54" s="294"/>
    </row>
    <row r="55" spans="1:16" ht="15.75" thickBot="1" x14ac:dyDescent="0.3">
      <c r="A55" s="291" t="s">
        <v>216</v>
      </c>
      <c r="B55" s="289"/>
      <c r="C55" s="289"/>
      <c r="D55" s="289"/>
      <c r="E55" s="289"/>
      <c r="F55" s="289"/>
      <c r="G55" s="289"/>
      <c r="H55" s="301"/>
      <c r="I55" s="301"/>
      <c r="J55" s="301"/>
      <c r="K55" s="301"/>
      <c r="L55" s="301"/>
      <c r="M55" s="301"/>
      <c r="N55" s="301"/>
      <c r="O55" s="301"/>
      <c r="P55" s="134"/>
    </row>
    <row r="56" spans="1:16" ht="16.350000000000001" customHeight="1" thickBot="1" x14ac:dyDescent="0.3">
      <c r="A56" s="750" t="s">
        <v>217</v>
      </c>
      <c r="B56" s="306" t="str">
        <f t="shared" ref="B56:B71" si="34">B38</f>
        <v>End Use</v>
      </c>
      <c r="C56" s="100">
        <f>C$2</f>
        <v>46023</v>
      </c>
      <c r="D56" s="100">
        <f t="shared" ref="D56:O56" si="35">D$2</f>
        <v>46054</v>
      </c>
      <c r="E56" s="100">
        <f t="shared" si="35"/>
        <v>46082</v>
      </c>
      <c r="F56" s="100">
        <f t="shared" si="35"/>
        <v>46113</v>
      </c>
      <c r="G56" s="100">
        <f t="shared" si="35"/>
        <v>46143</v>
      </c>
      <c r="H56" s="100">
        <f t="shared" si="35"/>
        <v>46174</v>
      </c>
      <c r="I56" s="100">
        <f t="shared" si="35"/>
        <v>46204</v>
      </c>
      <c r="J56" s="100">
        <f t="shared" si="35"/>
        <v>46235</v>
      </c>
      <c r="K56" s="100">
        <f t="shared" si="35"/>
        <v>46266</v>
      </c>
      <c r="L56" s="100">
        <f t="shared" si="35"/>
        <v>46296</v>
      </c>
      <c r="M56" s="100">
        <f t="shared" si="35"/>
        <v>46327</v>
      </c>
      <c r="N56" s="100">
        <f t="shared" si="35"/>
        <v>46357</v>
      </c>
      <c r="O56" s="100">
        <f t="shared" si="35"/>
        <v>46388</v>
      </c>
    </row>
    <row r="57" spans="1:16" ht="15" customHeight="1" x14ac:dyDescent="0.25">
      <c r="A57" s="751"/>
      <c r="B57" s="305" t="str">
        <f t="shared" si="34"/>
        <v>Air Comp</v>
      </c>
      <c r="C57" s="2">
        <f>(C3*0.5)-C39</f>
        <v>0</v>
      </c>
      <c r="D57" s="2">
        <f>(D3*0.5)+C21-D39</f>
        <v>0</v>
      </c>
      <c r="E57" s="2">
        <f t="shared" ref="E57:O57" si="36">(E3*0.5)+D21-E39</f>
        <v>0</v>
      </c>
      <c r="F57" s="2">
        <f t="shared" si="36"/>
        <v>0</v>
      </c>
      <c r="G57" s="2">
        <f t="shared" si="36"/>
        <v>0</v>
      </c>
      <c r="H57" s="2">
        <f t="shared" si="36"/>
        <v>0</v>
      </c>
      <c r="I57" s="2">
        <f t="shared" si="36"/>
        <v>0</v>
      </c>
      <c r="J57" s="2">
        <f t="shared" si="36"/>
        <v>0</v>
      </c>
      <c r="K57" s="2">
        <f t="shared" si="36"/>
        <v>0</v>
      </c>
      <c r="L57" s="2">
        <f t="shared" si="36"/>
        <v>0</v>
      </c>
      <c r="M57" s="2">
        <f t="shared" si="36"/>
        <v>0</v>
      </c>
      <c r="N57" s="2">
        <f t="shared" si="36"/>
        <v>0</v>
      </c>
      <c r="O57" s="2">
        <f t="shared" si="36"/>
        <v>0</v>
      </c>
    </row>
    <row r="58" spans="1:16" x14ac:dyDescent="0.25">
      <c r="A58" s="751"/>
      <c r="B58" s="7" t="str">
        <f t="shared" si="34"/>
        <v>Building Shell</v>
      </c>
      <c r="C58" s="2">
        <f t="shared" ref="C58:C69" si="37">(C4*0.5)-C40</f>
        <v>0</v>
      </c>
      <c r="D58" s="2">
        <f t="shared" ref="D58:O58" si="38">(D4*0.5)+C22-D40</f>
        <v>0</v>
      </c>
      <c r="E58" s="2">
        <f t="shared" si="38"/>
        <v>0</v>
      </c>
      <c r="F58" s="2">
        <f t="shared" si="38"/>
        <v>0</v>
      </c>
      <c r="G58" s="2">
        <f t="shared" si="38"/>
        <v>0</v>
      </c>
      <c r="H58" s="2">
        <f t="shared" si="38"/>
        <v>0</v>
      </c>
      <c r="I58" s="2">
        <f t="shared" si="38"/>
        <v>0</v>
      </c>
      <c r="J58" s="2">
        <f t="shared" si="38"/>
        <v>0</v>
      </c>
      <c r="K58" s="2">
        <f t="shared" si="38"/>
        <v>0</v>
      </c>
      <c r="L58" s="2">
        <f t="shared" si="38"/>
        <v>0</v>
      </c>
      <c r="M58" s="2">
        <f t="shared" si="38"/>
        <v>0</v>
      </c>
      <c r="N58" s="2">
        <f t="shared" si="38"/>
        <v>0</v>
      </c>
      <c r="O58" s="2">
        <f t="shared" si="38"/>
        <v>0</v>
      </c>
    </row>
    <row r="59" spans="1:16" x14ac:dyDescent="0.25">
      <c r="A59" s="751"/>
      <c r="B59" s="6" t="str">
        <f t="shared" si="34"/>
        <v>Cooking</v>
      </c>
      <c r="C59" s="2">
        <f t="shared" si="37"/>
        <v>0</v>
      </c>
      <c r="D59" s="2">
        <f t="shared" ref="D59:O59" si="39">(D5*0.5)+C23-D41</f>
        <v>0</v>
      </c>
      <c r="E59" s="2">
        <f t="shared" si="39"/>
        <v>0</v>
      </c>
      <c r="F59" s="2">
        <f t="shared" si="39"/>
        <v>0</v>
      </c>
      <c r="G59" s="2">
        <f t="shared" si="39"/>
        <v>0</v>
      </c>
      <c r="H59" s="2">
        <f t="shared" si="39"/>
        <v>0</v>
      </c>
      <c r="I59" s="2">
        <f t="shared" si="39"/>
        <v>0</v>
      </c>
      <c r="J59" s="2">
        <f t="shared" si="39"/>
        <v>0</v>
      </c>
      <c r="K59" s="2">
        <f t="shared" si="39"/>
        <v>0</v>
      </c>
      <c r="L59" s="2">
        <f t="shared" si="39"/>
        <v>0</v>
      </c>
      <c r="M59" s="2">
        <f t="shared" si="39"/>
        <v>0</v>
      </c>
      <c r="N59" s="2">
        <f t="shared" si="39"/>
        <v>0</v>
      </c>
      <c r="O59" s="2">
        <f t="shared" si="39"/>
        <v>0</v>
      </c>
    </row>
    <row r="60" spans="1:16" x14ac:dyDescent="0.25">
      <c r="A60" s="751"/>
      <c r="B60" s="6" t="str">
        <f t="shared" si="34"/>
        <v>Cooling</v>
      </c>
      <c r="C60" s="2">
        <f t="shared" si="37"/>
        <v>0</v>
      </c>
      <c r="D60" s="2">
        <f t="shared" ref="D60:O60" si="40">(D6*0.5)+C24-D42</f>
        <v>0</v>
      </c>
      <c r="E60" s="2">
        <f t="shared" si="40"/>
        <v>0</v>
      </c>
      <c r="F60" s="2">
        <f t="shared" si="40"/>
        <v>0</v>
      </c>
      <c r="G60" s="2">
        <f t="shared" si="40"/>
        <v>0</v>
      </c>
      <c r="H60" s="2">
        <f t="shared" si="40"/>
        <v>0</v>
      </c>
      <c r="I60" s="2">
        <f t="shared" si="40"/>
        <v>0</v>
      </c>
      <c r="J60" s="2">
        <f t="shared" si="40"/>
        <v>0</v>
      </c>
      <c r="K60" s="2">
        <f t="shared" si="40"/>
        <v>0</v>
      </c>
      <c r="L60" s="2">
        <f t="shared" si="40"/>
        <v>0</v>
      </c>
      <c r="M60" s="2">
        <f t="shared" si="40"/>
        <v>0</v>
      </c>
      <c r="N60" s="2">
        <f t="shared" si="40"/>
        <v>0</v>
      </c>
      <c r="O60" s="2">
        <f t="shared" si="40"/>
        <v>0</v>
      </c>
    </row>
    <row r="61" spans="1:16" x14ac:dyDescent="0.25">
      <c r="A61" s="751"/>
      <c r="B61" s="7" t="str">
        <f t="shared" si="34"/>
        <v>Ext Lighting</v>
      </c>
      <c r="C61" s="2">
        <f t="shared" si="37"/>
        <v>0</v>
      </c>
      <c r="D61" s="2">
        <f t="shared" ref="D61:O61" si="41">(D7*0.5)+C25-D43</f>
        <v>0</v>
      </c>
      <c r="E61" s="2">
        <f t="shared" si="41"/>
        <v>0</v>
      </c>
      <c r="F61" s="2">
        <f t="shared" si="41"/>
        <v>0</v>
      </c>
      <c r="G61" s="2">
        <f t="shared" si="41"/>
        <v>0</v>
      </c>
      <c r="H61" s="2">
        <f t="shared" si="41"/>
        <v>0</v>
      </c>
      <c r="I61" s="2">
        <f t="shared" si="41"/>
        <v>0</v>
      </c>
      <c r="J61" s="2">
        <f t="shared" si="41"/>
        <v>0</v>
      </c>
      <c r="K61" s="2">
        <f t="shared" si="41"/>
        <v>0</v>
      </c>
      <c r="L61" s="2">
        <f t="shared" si="41"/>
        <v>0</v>
      </c>
      <c r="M61" s="2">
        <f t="shared" si="41"/>
        <v>0</v>
      </c>
      <c r="N61" s="2">
        <f t="shared" si="41"/>
        <v>0</v>
      </c>
      <c r="O61" s="2">
        <f t="shared" si="41"/>
        <v>0</v>
      </c>
    </row>
    <row r="62" spans="1:16" x14ac:dyDescent="0.25">
      <c r="A62" s="751"/>
      <c r="B62" s="6" t="str">
        <f t="shared" si="34"/>
        <v>Heating</v>
      </c>
      <c r="C62" s="2">
        <f t="shared" si="37"/>
        <v>0</v>
      </c>
      <c r="D62" s="2">
        <f t="shared" ref="D62:O62" si="42">(D8*0.5)+C26-D44</f>
        <v>0</v>
      </c>
      <c r="E62" s="2">
        <f t="shared" si="42"/>
        <v>0</v>
      </c>
      <c r="F62" s="2">
        <f t="shared" si="42"/>
        <v>0</v>
      </c>
      <c r="G62" s="2">
        <f t="shared" si="42"/>
        <v>0</v>
      </c>
      <c r="H62" s="2">
        <f t="shared" si="42"/>
        <v>0</v>
      </c>
      <c r="I62" s="2">
        <f t="shared" si="42"/>
        <v>0</v>
      </c>
      <c r="J62" s="2">
        <f t="shared" si="42"/>
        <v>0</v>
      </c>
      <c r="K62" s="2">
        <f t="shared" si="42"/>
        <v>0</v>
      </c>
      <c r="L62" s="2">
        <f t="shared" si="42"/>
        <v>0</v>
      </c>
      <c r="M62" s="2">
        <f t="shared" si="42"/>
        <v>0</v>
      </c>
      <c r="N62" s="2">
        <f t="shared" si="42"/>
        <v>0</v>
      </c>
      <c r="O62" s="2">
        <f t="shared" si="42"/>
        <v>0</v>
      </c>
    </row>
    <row r="63" spans="1:16" x14ac:dyDescent="0.25">
      <c r="A63" s="751"/>
      <c r="B63" s="6" t="str">
        <f t="shared" si="34"/>
        <v>HVAC</v>
      </c>
      <c r="C63" s="2">
        <f t="shared" si="37"/>
        <v>0</v>
      </c>
      <c r="D63" s="2">
        <f t="shared" ref="D63:O63" si="43">(D9*0.5)+C27-D45</f>
        <v>0</v>
      </c>
      <c r="E63" s="2">
        <f t="shared" si="43"/>
        <v>0</v>
      </c>
      <c r="F63" s="2">
        <f t="shared" si="43"/>
        <v>0</v>
      </c>
      <c r="G63" s="2">
        <f t="shared" si="43"/>
        <v>0</v>
      </c>
      <c r="H63" s="2">
        <f t="shared" si="43"/>
        <v>0</v>
      </c>
      <c r="I63" s="2">
        <f t="shared" si="43"/>
        <v>0</v>
      </c>
      <c r="J63" s="2">
        <f t="shared" si="43"/>
        <v>0</v>
      </c>
      <c r="K63" s="2">
        <f t="shared" si="43"/>
        <v>0</v>
      </c>
      <c r="L63" s="2">
        <f t="shared" si="43"/>
        <v>0</v>
      </c>
      <c r="M63" s="2">
        <f t="shared" si="43"/>
        <v>0</v>
      </c>
      <c r="N63" s="2">
        <f t="shared" si="43"/>
        <v>0</v>
      </c>
      <c r="O63" s="2">
        <f t="shared" si="43"/>
        <v>0</v>
      </c>
    </row>
    <row r="64" spans="1:16" x14ac:dyDescent="0.25">
      <c r="A64" s="751"/>
      <c r="B64" s="6" t="str">
        <f t="shared" si="34"/>
        <v>Lighting</v>
      </c>
      <c r="C64" s="2">
        <f t="shared" si="37"/>
        <v>0</v>
      </c>
      <c r="D64" s="2">
        <f t="shared" ref="D64:O64" si="44">(D10*0.5)+C28-D46</f>
        <v>0</v>
      </c>
      <c r="E64" s="2">
        <f t="shared" si="44"/>
        <v>0</v>
      </c>
      <c r="F64" s="2">
        <f t="shared" si="44"/>
        <v>0</v>
      </c>
      <c r="G64" s="2">
        <f t="shared" si="44"/>
        <v>0</v>
      </c>
      <c r="H64" s="2">
        <f t="shared" si="44"/>
        <v>0</v>
      </c>
      <c r="I64" s="2">
        <f t="shared" si="44"/>
        <v>0</v>
      </c>
      <c r="J64" s="2">
        <f t="shared" si="44"/>
        <v>69016.231809090677</v>
      </c>
      <c r="K64" s="2">
        <f t="shared" si="44"/>
        <v>138032.46361818135</v>
      </c>
      <c r="L64" s="2">
        <f t="shared" si="44"/>
        <v>194072.40190334051</v>
      </c>
      <c r="M64" s="2">
        <f t="shared" si="44"/>
        <v>250112.34018849966</v>
      </c>
      <c r="N64" s="2">
        <f t="shared" si="44"/>
        <v>317154.76610780781</v>
      </c>
      <c r="O64" s="2">
        <f t="shared" si="44"/>
        <v>384197.19202711596</v>
      </c>
    </row>
    <row r="65" spans="1:23" x14ac:dyDescent="0.25">
      <c r="A65" s="751"/>
      <c r="B65" s="6" t="str">
        <f t="shared" si="34"/>
        <v>Miscellaneous</v>
      </c>
      <c r="C65" s="2">
        <f t="shared" si="37"/>
        <v>0</v>
      </c>
      <c r="D65" s="2">
        <f t="shared" ref="D65:O65" si="45">(D11*0.5)+C29-D47</f>
        <v>0</v>
      </c>
      <c r="E65" s="2">
        <f t="shared" si="45"/>
        <v>0</v>
      </c>
      <c r="F65" s="2">
        <f t="shared" si="45"/>
        <v>0</v>
      </c>
      <c r="G65" s="2">
        <f t="shared" si="45"/>
        <v>0</v>
      </c>
      <c r="H65" s="2">
        <f t="shared" si="45"/>
        <v>0</v>
      </c>
      <c r="I65" s="2">
        <f t="shared" si="45"/>
        <v>0</v>
      </c>
      <c r="J65" s="2">
        <f t="shared" si="45"/>
        <v>0</v>
      </c>
      <c r="K65" s="2">
        <f t="shared" si="45"/>
        <v>0</v>
      </c>
      <c r="L65" s="2">
        <f t="shared" si="45"/>
        <v>0</v>
      </c>
      <c r="M65" s="2">
        <f t="shared" si="45"/>
        <v>0</v>
      </c>
      <c r="N65" s="2">
        <f t="shared" si="45"/>
        <v>0</v>
      </c>
      <c r="O65" s="2">
        <f t="shared" si="45"/>
        <v>0</v>
      </c>
    </row>
    <row r="66" spans="1:23" ht="15" customHeight="1" x14ac:dyDescent="0.25">
      <c r="A66" s="751"/>
      <c r="B66" s="6" t="str">
        <f t="shared" si="34"/>
        <v>Motors</v>
      </c>
      <c r="C66" s="2">
        <f t="shared" si="37"/>
        <v>0</v>
      </c>
      <c r="D66" s="2">
        <f t="shared" ref="D66:O66" si="46">(D12*0.5)+C30-D48</f>
        <v>0</v>
      </c>
      <c r="E66" s="2">
        <f t="shared" si="46"/>
        <v>0</v>
      </c>
      <c r="F66" s="2">
        <f t="shared" si="46"/>
        <v>0</v>
      </c>
      <c r="G66" s="2">
        <f t="shared" si="46"/>
        <v>0</v>
      </c>
      <c r="H66" s="2">
        <f t="shared" si="46"/>
        <v>0</v>
      </c>
      <c r="I66" s="2">
        <f t="shared" si="46"/>
        <v>0</v>
      </c>
      <c r="J66" s="2">
        <f t="shared" si="46"/>
        <v>0</v>
      </c>
      <c r="K66" s="2">
        <f t="shared" si="46"/>
        <v>0</v>
      </c>
      <c r="L66" s="2">
        <f t="shared" si="46"/>
        <v>0</v>
      </c>
      <c r="M66" s="2">
        <f t="shared" si="46"/>
        <v>0</v>
      </c>
      <c r="N66" s="2">
        <f t="shared" si="46"/>
        <v>0</v>
      </c>
      <c r="O66" s="2">
        <f t="shared" si="46"/>
        <v>0</v>
      </c>
    </row>
    <row r="67" spans="1:23" x14ac:dyDescent="0.25">
      <c r="A67" s="751"/>
      <c r="B67" s="6" t="str">
        <f t="shared" si="34"/>
        <v>Process</v>
      </c>
      <c r="C67" s="2">
        <f t="shared" si="37"/>
        <v>0</v>
      </c>
      <c r="D67" s="2">
        <f t="shared" ref="D67:O67" si="47">(D13*0.5)+C31-D49</f>
        <v>0</v>
      </c>
      <c r="E67" s="2">
        <f t="shared" si="47"/>
        <v>0</v>
      </c>
      <c r="F67" s="2">
        <f t="shared" si="47"/>
        <v>0</v>
      </c>
      <c r="G67" s="2">
        <f t="shared" si="47"/>
        <v>0</v>
      </c>
      <c r="H67" s="2">
        <f t="shared" si="47"/>
        <v>0</v>
      </c>
      <c r="I67" s="2">
        <f t="shared" si="47"/>
        <v>0</v>
      </c>
      <c r="J67" s="2">
        <f t="shared" si="47"/>
        <v>0</v>
      </c>
      <c r="K67" s="2">
        <f t="shared" si="47"/>
        <v>0</v>
      </c>
      <c r="L67" s="2">
        <f t="shared" si="47"/>
        <v>0</v>
      </c>
      <c r="M67" s="2">
        <f t="shared" si="47"/>
        <v>0</v>
      </c>
      <c r="N67" s="2">
        <f t="shared" si="47"/>
        <v>0</v>
      </c>
      <c r="O67" s="2">
        <f t="shared" si="47"/>
        <v>0</v>
      </c>
    </row>
    <row r="68" spans="1:23" x14ac:dyDescent="0.25">
      <c r="A68" s="751"/>
      <c r="B68" s="6" t="str">
        <f t="shared" si="34"/>
        <v>Refrigeration</v>
      </c>
      <c r="C68" s="2">
        <f t="shared" si="37"/>
        <v>0</v>
      </c>
      <c r="D68" s="2">
        <f t="shared" ref="D68:O68" si="48">(D14*0.5)+C32-D50</f>
        <v>0</v>
      </c>
      <c r="E68" s="2">
        <f t="shared" si="48"/>
        <v>0</v>
      </c>
      <c r="F68" s="2">
        <f t="shared" si="48"/>
        <v>0</v>
      </c>
      <c r="G68" s="2">
        <f t="shared" si="48"/>
        <v>0</v>
      </c>
      <c r="H68" s="2">
        <f t="shared" si="48"/>
        <v>0</v>
      </c>
      <c r="I68" s="2">
        <f t="shared" si="48"/>
        <v>0</v>
      </c>
      <c r="J68" s="2">
        <f t="shared" si="48"/>
        <v>0</v>
      </c>
      <c r="K68" s="2">
        <f t="shared" si="48"/>
        <v>0</v>
      </c>
      <c r="L68" s="2">
        <f t="shared" si="48"/>
        <v>0</v>
      </c>
      <c r="M68" s="2">
        <f t="shared" si="48"/>
        <v>0</v>
      </c>
      <c r="N68" s="2">
        <f t="shared" si="48"/>
        <v>0</v>
      </c>
      <c r="O68" s="2">
        <f t="shared" si="48"/>
        <v>0</v>
      </c>
    </row>
    <row r="69" spans="1:23" x14ac:dyDescent="0.25">
      <c r="A69" s="751"/>
      <c r="B69" s="6" t="str">
        <f t="shared" si="34"/>
        <v>Water Heating</v>
      </c>
      <c r="C69" s="2">
        <f t="shared" si="37"/>
        <v>0</v>
      </c>
      <c r="D69" s="2">
        <f t="shared" ref="D69:O69" si="49">(D15*0.5)+C33-D51</f>
        <v>0</v>
      </c>
      <c r="E69" s="2">
        <f t="shared" si="49"/>
        <v>0</v>
      </c>
      <c r="F69" s="2">
        <f t="shared" si="49"/>
        <v>0</v>
      </c>
      <c r="G69" s="2">
        <f t="shared" si="49"/>
        <v>0</v>
      </c>
      <c r="H69" s="2">
        <f t="shared" si="49"/>
        <v>0</v>
      </c>
      <c r="I69" s="2">
        <f t="shared" si="49"/>
        <v>0</v>
      </c>
      <c r="J69" s="2">
        <f t="shared" si="49"/>
        <v>0</v>
      </c>
      <c r="K69" s="2">
        <f t="shared" si="49"/>
        <v>0</v>
      </c>
      <c r="L69" s="2">
        <f t="shared" si="49"/>
        <v>0</v>
      </c>
      <c r="M69" s="2">
        <f t="shared" si="49"/>
        <v>0</v>
      </c>
      <c r="N69" s="2">
        <f t="shared" si="49"/>
        <v>0</v>
      </c>
      <c r="O69" s="2">
        <f t="shared" si="49"/>
        <v>0</v>
      </c>
    </row>
    <row r="70" spans="1:23" ht="15" customHeight="1" x14ac:dyDescent="0.25">
      <c r="A70" s="751"/>
      <c r="B70" s="6" t="str">
        <f t="shared" si="34"/>
        <v xml:space="preserve"> 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23" ht="15" customHeight="1" thickBot="1" x14ac:dyDescent="0.3">
      <c r="A71" s="752"/>
      <c r="B71" s="133" t="str">
        <f t="shared" si="34"/>
        <v>Monthly kWh</v>
      </c>
      <c r="C71" s="154">
        <f>SUM(C57:C70)</f>
        <v>0</v>
      </c>
      <c r="D71" s="154">
        <f t="shared" ref="D71:O71" si="50">SUM(D57:D70)</f>
        <v>0</v>
      </c>
      <c r="E71" s="154">
        <f t="shared" si="50"/>
        <v>0</v>
      </c>
      <c r="F71" s="154">
        <f t="shared" si="50"/>
        <v>0</v>
      </c>
      <c r="G71" s="154">
        <f t="shared" si="50"/>
        <v>0</v>
      </c>
      <c r="H71" s="154">
        <f t="shared" si="50"/>
        <v>0</v>
      </c>
      <c r="I71" s="154">
        <f t="shared" si="50"/>
        <v>0</v>
      </c>
      <c r="J71" s="154">
        <f t="shared" si="50"/>
        <v>69016.231809090677</v>
      </c>
      <c r="K71" s="154">
        <f t="shared" si="50"/>
        <v>138032.46361818135</v>
      </c>
      <c r="L71" s="154">
        <f t="shared" si="50"/>
        <v>194072.40190334051</v>
      </c>
      <c r="M71" s="154">
        <f t="shared" si="50"/>
        <v>250112.34018849966</v>
      </c>
      <c r="N71" s="154">
        <f t="shared" si="50"/>
        <v>317154.76610780781</v>
      </c>
      <c r="O71" s="154">
        <f t="shared" si="50"/>
        <v>384197.19202711596</v>
      </c>
    </row>
    <row r="72" spans="1:23" x14ac:dyDescent="0.25">
      <c r="A72" s="301"/>
      <c r="B72" s="294"/>
      <c r="C72" s="295"/>
      <c r="D72" s="294"/>
      <c r="E72" s="295"/>
      <c r="F72" s="294"/>
      <c r="G72" s="294"/>
      <c r="H72" s="295"/>
      <c r="I72" s="294"/>
      <c r="J72" s="294"/>
      <c r="K72" s="295"/>
      <c r="L72" s="294"/>
      <c r="M72" s="294"/>
      <c r="N72" s="295"/>
      <c r="O72" s="294"/>
    </row>
    <row r="73" spans="1:23" ht="15.75" thickBot="1" x14ac:dyDescent="0.3">
      <c r="B73" s="304"/>
      <c r="C73" s="301"/>
      <c r="D73" s="301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134"/>
    </row>
    <row r="74" spans="1:23" ht="16.5" thickBot="1" x14ac:dyDescent="0.3">
      <c r="A74" s="747" t="s">
        <v>12</v>
      </c>
      <c r="B74" s="306" t="s">
        <v>12</v>
      </c>
      <c r="C74" s="100">
        <f>C$2</f>
        <v>46023</v>
      </c>
      <c r="D74" s="100">
        <f t="shared" ref="D74:O74" si="51">D$2</f>
        <v>46054</v>
      </c>
      <c r="E74" s="100">
        <f t="shared" si="51"/>
        <v>46082</v>
      </c>
      <c r="F74" s="100">
        <f t="shared" si="51"/>
        <v>46113</v>
      </c>
      <c r="G74" s="100">
        <f t="shared" si="51"/>
        <v>46143</v>
      </c>
      <c r="H74" s="100">
        <f t="shared" si="51"/>
        <v>46174</v>
      </c>
      <c r="I74" s="100">
        <f t="shared" si="51"/>
        <v>46204</v>
      </c>
      <c r="J74" s="100">
        <f t="shared" si="51"/>
        <v>46235</v>
      </c>
      <c r="K74" s="100">
        <f t="shared" si="51"/>
        <v>46266</v>
      </c>
      <c r="L74" s="100">
        <f t="shared" si="51"/>
        <v>46296</v>
      </c>
      <c r="M74" s="100">
        <f t="shared" si="51"/>
        <v>46327</v>
      </c>
      <c r="N74" s="100">
        <f t="shared" si="51"/>
        <v>46357</v>
      </c>
      <c r="O74" s="100">
        <f t="shared" si="51"/>
        <v>46388</v>
      </c>
      <c r="Q74" s="135" t="s">
        <v>226</v>
      </c>
    </row>
    <row r="75" spans="1:23" ht="15.75" customHeight="1" x14ac:dyDescent="0.25">
      <c r="A75" s="748"/>
      <c r="B75" s="310" t="str">
        <f t="shared" ref="B75:B87" si="52">B110</f>
        <v>Air Comp</v>
      </c>
      <c r="C75" s="473">
        <f>'2M - SGS'!C75</f>
        <v>8.5109000000000004E-2</v>
      </c>
      <c r="D75" s="473">
        <f>'2M - SGS'!D75</f>
        <v>7.7715000000000006E-2</v>
      </c>
      <c r="E75" s="473">
        <f>'2M - SGS'!E75</f>
        <v>8.6136000000000004E-2</v>
      </c>
      <c r="F75" s="473">
        <f>'2M - SGS'!F75</f>
        <v>7.9796000000000006E-2</v>
      </c>
      <c r="G75" s="473">
        <f>'2M - SGS'!G75</f>
        <v>8.5334999999999994E-2</v>
      </c>
      <c r="H75" s="473">
        <f>'2M - SGS'!H75</f>
        <v>8.1994999999999998E-2</v>
      </c>
      <c r="I75" s="473">
        <f>'2M - SGS'!I75</f>
        <v>8.4098999999999993E-2</v>
      </c>
      <c r="J75" s="473">
        <f>'2M - SGS'!J75</f>
        <v>8.4198999999999996E-2</v>
      </c>
      <c r="K75" s="473">
        <f>'2M - SGS'!K75</f>
        <v>8.2512000000000002E-2</v>
      </c>
      <c r="L75" s="473">
        <f>'2M - SGS'!L75</f>
        <v>8.5277000000000006E-2</v>
      </c>
      <c r="M75" s="473">
        <f>'2M - SGS'!M75</f>
        <v>8.2588999999999996E-2</v>
      </c>
      <c r="N75" s="473">
        <f>'2M - SGS'!N75</f>
        <v>8.5237999999999994E-2</v>
      </c>
      <c r="O75" s="197">
        <f>'2M - SGS'!O75</f>
        <v>8.5109000000000004E-2</v>
      </c>
      <c r="Q75" s="342">
        <f t="shared" ref="Q75:Q87" si="53">SUM(C75:N75)</f>
        <v>1.0000000000000002</v>
      </c>
      <c r="R75" s="342"/>
      <c r="S75" s="342"/>
      <c r="T75" s="342"/>
      <c r="U75" s="342"/>
      <c r="V75" s="342"/>
      <c r="W75" s="342"/>
    </row>
    <row r="76" spans="1:23" ht="15.75" x14ac:dyDescent="0.25">
      <c r="A76" s="748"/>
      <c r="B76" s="8" t="str">
        <f t="shared" si="52"/>
        <v>Building Shell</v>
      </c>
      <c r="C76" s="473">
        <f>'2M - SGS'!C76</f>
        <v>0.107824</v>
      </c>
      <c r="D76" s="473">
        <f>'2M - SGS'!D76</f>
        <v>9.1051999999999994E-2</v>
      </c>
      <c r="E76" s="473">
        <f>'2M - SGS'!E76</f>
        <v>7.1135000000000004E-2</v>
      </c>
      <c r="F76" s="473">
        <f>'2M - SGS'!F76</f>
        <v>4.1179E-2</v>
      </c>
      <c r="G76" s="473">
        <f>'2M - SGS'!G76</f>
        <v>4.4423999999999998E-2</v>
      </c>
      <c r="H76" s="473">
        <f>'2M - SGS'!H76</f>
        <v>0.106128</v>
      </c>
      <c r="I76" s="473">
        <f>'2M - SGS'!I76</f>
        <v>0.14288100000000001</v>
      </c>
      <c r="J76" s="473">
        <f>'2M - SGS'!J76</f>
        <v>0.133494</v>
      </c>
      <c r="K76" s="473">
        <f>'2M - SGS'!K76</f>
        <v>5.781E-2</v>
      </c>
      <c r="L76" s="473">
        <f>'2M - SGS'!L76</f>
        <v>3.8018000000000003E-2</v>
      </c>
      <c r="M76" s="473">
        <f>'2M - SGS'!M76</f>
        <v>6.2103999999999999E-2</v>
      </c>
      <c r="N76" s="473">
        <f>'2M - SGS'!N76</f>
        <v>0.103951</v>
      </c>
      <c r="O76" s="197">
        <f>'2M - SGS'!O76</f>
        <v>0.107824</v>
      </c>
      <c r="Q76" s="342">
        <f t="shared" si="53"/>
        <v>1</v>
      </c>
      <c r="R76" s="342"/>
      <c r="S76" s="342"/>
      <c r="T76" s="342"/>
      <c r="U76" s="342"/>
      <c r="V76" s="342"/>
      <c r="W76" s="342"/>
    </row>
    <row r="77" spans="1:23" ht="15.75" x14ac:dyDescent="0.25">
      <c r="A77" s="748"/>
      <c r="B77" s="8" t="str">
        <f t="shared" si="52"/>
        <v>Cooking</v>
      </c>
      <c r="C77" s="473">
        <f>'2M - SGS'!C77</f>
        <v>8.6096000000000006E-2</v>
      </c>
      <c r="D77" s="473">
        <f>'2M - SGS'!D77</f>
        <v>7.8608999999999998E-2</v>
      </c>
      <c r="E77" s="473">
        <f>'2M - SGS'!E77</f>
        <v>8.1547999999999995E-2</v>
      </c>
      <c r="F77" s="473">
        <f>'2M - SGS'!F77</f>
        <v>7.2947999999999999E-2</v>
      </c>
      <c r="G77" s="473">
        <f>'2M - SGS'!G77</f>
        <v>8.6277000000000006E-2</v>
      </c>
      <c r="H77" s="473">
        <f>'2M - SGS'!H77</f>
        <v>8.3294000000000007E-2</v>
      </c>
      <c r="I77" s="473">
        <f>'2M - SGS'!I77</f>
        <v>8.5859000000000005E-2</v>
      </c>
      <c r="J77" s="473">
        <f>'2M - SGS'!J77</f>
        <v>8.5885000000000003E-2</v>
      </c>
      <c r="K77" s="473">
        <f>'2M - SGS'!K77</f>
        <v>8.3474999999999994E-2</v>
      </c>
      <c r="L77" s="473">
        <f>'2M - SGS'!L77</f>
        <v>8.6262000000000005E-2</v>
      </c>
      <c r="M77" s="473">
        <f>'2M - SGS'!M77</f>
        <v>8.3496000000000001E-2</v>
      </c>
      <c r="N77" s="473">
        <f>'2M - SGS'!N77</f>
        <v>8.6250999999999994E-2</v>
      </c>
      <c r="O77" s="197">
        <f>'2M - SGS'!O77</f>
        <v>8.6096000000000006E-2</v>
      </c>
      <c r="Q77" s="342">
        <f t="shared" si="53"/>
        <v>0.99999999999999989</v>
      </c>
      <c r="R77" s="342"/>
      <c r="S77" s="342"/>
      <c r="T77" s="342"/>
      <c r="U77" s="342"/>
      <c r="V77" s="342"/>
      <c r="W77" s="342"/>
    </row>
    <row r="78" spans="1:23" ht="15.75" x14ac:dyDescent="0.25">
      <c r="A78" s="748"/>
      <c r="B78" s="8" t="str">
        <f t="shared" si="52"/>
        <v>Cooling</v>
      </c>
      <c r="C78" s="473">
        <f>'2M - SGS'!C78</f>
        <v>6.0000000000000002E-6</v>
      </c>
      <c r="D78" s="473">
        <f>'2M - SGS'!D78</f>
        <v>2.4699999999999999E-4</v>
      </c>
      <c r="E78" s="473">
        <f>'2M - SGS'!E78</f>
        <v>7.2360000000000002E-3</v>
      </c>
      <c r="F78" s="473">
        <f>'2M - SGS'!F78</f>
        <v>2.1690999999999998E-2</v>
      </c>
      <c r="G78" s="473">
        <f>'2M - SGS'!G78</f>
        <v>6.2979999999999994E-2</v>
      </c>
      <c r="H78" s="473">
        <f>'2M - SGS'!H78</f>
        <v>0.21317</v>
      </c>
      <c r="I78" s="473">
        <f>'2M - SGS'!I78</f>
        <v>0.29002899999999998</v>
      </c>
      <c r="J78" s="473">
        <f>'2M - SGS'!J78</f>
        <v>0.270206</v>
      </c>
      <c r="K78" s="473">
        <f>'2M - SGS'!K78</f>
        <v>0.108695</v>
      </c>
      <c r="L78" s="473">
        <f>'2M - SGS'!L78</f>
        <v>1.9643000000000001E-2</v>
      </c>
      <c r="M78" s="473">
        <f>'2M - SGS'!M78</f>
        <v>6.0299999999999998E-3</v>
      </c>
      <c r="N78" s="473">
        <f>'2M - SGS'!N78</f>
        <v>6.7000000000000002E-5</v>
      </c>
      <c r="O78" s="197">
        <f>'2M - SGS'!O78</f>
        <v>6.0000000000000002E-6</v>
      </c>
      <c r="Q78" s="342">
        <f t="shared" si="53"/>
        <v>0.99999999999999989</v>
      </c>
      <c r="R78" s="342"/>
      <c r="S78" s="342"/>
      <c r="T78" s="342"/>
      <c r="U78" s="342"/>
      <c r="V78" s="342"/>
      <c r="W78" s="342"/>
    </row>
    <row r="79" spans="1:23" ht="15.75" x14ac:dyDescent="0.25">
      <c r="A79" s="748"/>
      <c r="B79" s="8" t="str">
        <f t="shared" si="52"/>
        <v>Ext Lighting</v>
      </c>
      <c r="C79" s="473">
        <f>'2M - SGS'!C79</f>
        <v>0.106265</v>
      </c>
      <c r="D79" s="473">
        <f>'2M - SGS'!D79</f>
        <v>8.2161999999999999E-2</v>
      </c>
      <c r="E79" s="473">
        <f>'2M - SGS'!E79</f>
        <v>7.0887000000000006E-2</v>
      </c>
      <c r="F79" s="473">
        <f>'2M - SGS'!F79</f>
        <v>6.8145999999999998E-2</v>
      </c>
      <c r="G79" s="473">
        <f>'2M - SGS'!G79</f>
        <v>8.1852999999999995E-2</v>
      </c>
      <c r="H79" s="473">
        <f>'2M - SGS'!H79</f>
        <v>6.7163E-2</v>
      </c>
      <c r="I79" s="473">
        <f>'2M - SGS'!I79</f>
        <v>8.6751999999999996E-2</v>
      </c>
      <c r="J79" s="473">
        <f>'2M - SGS'!J79</f>
        <v>6.9401000000000004E-2</v>
      </c>
      <c r="K79" s="473">
        <f>'2M - SGS'!K79</f>
        <v>8.2907999999999996E-2</v>
      </c>
      <c r="L79" s="473">
        <f>'2M - SGS'!L79</f>
        <v>0.100507</v>
      </c>
      <c r="M79" s="473">
        <f>'2M - SGS'!M79</f>
        <v>8.7251999999999996E-2</v>
      </c>
      <c r="N79" s="473">
        <f>'2M - SGS'!N79</f>
        <v>9.6703999999999998E-2</v>
      </c>
      <c r="O79" s="197">
        <f>'2M - SGS'!O79</f>
        <v>0.106265</v>
      </c>
      <c r="Q79" s="342">
        <f t="shared" si="53"/>
        <v>1</v>
      </c>
      <c r="R79" s="342"/>
      <c r="S79" s="342"/>
      <c r="T79" s="342"/>
      <c r="U79" s="342"/>
      <c r="V79" s="342"/>
      <c r="W79" s="342"/>
    </row>
    <row r="80" spans="1:23" ht="15.75" x14ac:dyDescent="0.25">
      <c r="A80" s="748"/>
      <c r="B80" s="8" t="str">
        <f t="shared" si="52"/>
        <v>Heating</v>
      </c>
      <c r="C80" s="473">
        <f>'2M - SGS'!C80</f>
        <v>0.210397</v>
      </c>
      <c r="D80" s="473">
        <f>'2M - SGS'!D80</f>
        <v>0.17743600000000001</v>
      </c>
      <c r="E80" s="473">
        <f>'2M - SGS'!E80</f>
        <v>0.13192400000000001</v>
      </c>
      <c r="F80" s="473">
        <f>'2M - SGS'!F80</f>
        <v>5.9718E-2</v>
      </c>
      <c r="G80" s="473">
        <f>'2M - SGS'!G80</f>
        <v>2.6769000000000001E-2</v>
      </c>
      <c r="H80" s="473">
        <f>'2M - SGS'!H80</f>
        <v>4.2950000000000002E-3</v>
      </c>
      <c r="I80" s="473">
        <f>'2M - SGS'!I80</f>
        <v>2.895E-3</v>
      </c>
      <c r="J80" s="473">
        <f>'2M - SGS'!J80</f>
        <v>3.4320000000000002E-3</v>
      </c>
      <c r="K80" s="473">
        <f>'2M - SGS'!K80</f>
        <v>9.4020000000000006E-3</v>
      </c>
      <c r="L80" s="473">
        <f>'2M - SGS'!L80</f>
        <v>5.5496999999999998E-2</v>
      </c>
      <c r="M80" s="473">
        <f>'2M - SGS'!M80</f>
        <v>0.115452</v>
      </c>
      <c r="N80" s="473">
        <f>'2M - SGS'!N80</f>
        <v>0.20278299999999999</v>
      </c>
      <c r="O80" s="197">
        <f>'2M - SGS'!O80</f>
        <v>0.210397</v>
      </c>
      <c r="Q80" s="342">
        <f t="shared" si="53"/>
        <v>1.0000000000000002</v>
      </c>
      <c r="R80" s="342"/>
      <c r="S80" s="342"/>
      <c r="T80" s="342"/>
      <c r="U80" s="342"/>
      <c r="V80" s="342"/>
      <c r="W80" s="342"/>
    </row>
    <row r="81" spans="1:23" ht="15.75" x14ac:dyDescent="0.25">
      <c r="A81" s="748"/>
      <c r="B81" s="8" t="str">
        <f t="shared" si="52"/>
        <v>HVAC</v>
      </c>
      <c r="C81" s="473">
        <f>'2M - SGS'!C81</f>
        <v>0.107824</v>
      </c>
      <c r="D81" s="473">
        <f>'2M - SGS'!D81</f>
        <v>9.1051999999999994E-2</v>
      </c>
      <c r="E81" s="473">
        <f>'2M - SGS'!E81</f>
        <v>7.1135000000000004E-2</v>
      </c>
      <c r="F81" s="473">
        <f>'2M - SGS'!F81</f>
        <v>4.1179E-2</v>
      </c>
      <c r="G81" s="473">
        <f>'2M - SGS'!G81</f>
        <v>4.4423999999999998E-2</v>
      </c>
      <c r="H81" s="473">
        <f>'2M - SGS'!H81</f>
        <v>0.106128</v>
      </c>
      <c r="I81" s="473">
        <f>'2M - SGS'!I81</f>
        <v>0.14288100000000001</v>
      </c>
      <c r="J81" s="473">
        <f>'2M - SGS'!J81</f>
        <v>0.133494</v>
      </c>
      <c r="K81" s="473">
        <f>'2M - SGS'!K81</f>
        <v>5.781E-2</v>
      </c>
      <c r="L81" s="473">
        <f>'2M - SGS'!L81</f>
        <v>3.8018000000000003E-2</v>
      </c>
      <c r="M81" s="473">
        <f>'2M - SGS'!M81</f>
        <v>6.2103999999999999E-2</v>
      </c>
      <c r="N81" s="473">
        <f>'2M - SGS'!N81</f>
        <v>0.103951</v>
      </c>
      <c r="O81" s="197">
        <f>'2M - SGS'!O81</f>
        <v>0.107824</v>
      </c>
      <c r="Q81" s="342">
        <f t="shared" si="53"/>
        <v>1</v>
      </c>
      <c r="R81" s="342"/>
      <c r="S81" s="342"/>
      <c r="T81" s="342"/>
      <c r="U81" s="342"/>
      <c r="V81" s="342"/>
      <c r="W81" s="342"/>
    </row>
    <row r="82" spans="1:23" ht="15.75" x14ac:dyDescent="0.25">
      <c r="A82" s="748"/>
      <c r="B82" s="8" t="str">
        <f t="shared" si="52"/>
        <v>Lighting</v>
      </c>
      <c r="C82" s="473">
        <f>'2M - SGS'!C82</f>
        <v>9.3563999999999994E-2</v>
      </c>
      <c r="D82" s="473">
        <f>'2M - SGS'!D82</f>
        <v>7.2162000000000004E-2</v>
      </c>
      <c r="E82" s="473">
        <f>'2M - SGS'!E82</f>
        <v>7.8372999999999998E-2</v>
      </c>
      <c r="F82" s="473">
        <f>'2M - SGS'!F82</f>
        <v>7.6534000000000005E-2</v>
      </c>
      <c r="G82" s="473">
        <f>'2M - SGS'!G82</f>
        <v>9.4246999999999997E-2</v>
      </c>
      <c r="H82" s="473">
        <f>'2M - SGS'!H82</f>
        <v>7.5599E-2</v>
      </c>
      <c r="I82" s="473">
        <f>'2M - SGS'!I82</f>
        <v>9.6199999999999994E-2</v>
      </c>
      <c r="J82" s="473">
        <f>'2M - SGS'!J82</f>
        <v>7.7077999999999994E-2</v>
      </c>
      <c r="K82" s="473">
        <f>'2M - SGS'!K82</f>
        <v>8.1374000000000002E-2</v>
      </c>
      <c r="L82" s="473">
        <f>'2M - SGS'!L82</f>
        <v>9.4072000000000003E-2</v>
      </c>
      <c r="M82" s="473">
        <f>'2M - SGS'!M82</f>
        <v>7.6706999999999997E-2</v>
      </c>
      <c r="N82" s="473">
        <f>'2M - SGS'!N82</f>
        <v>8.4089999999999998E-2</v>
      </c>
      <c r="O82" s="197">
        <f>'2M - SGS'!O82</f>
        <v>9.3563999999999994E-2</v>
      </c>
      <c r="Q82" s="342">
        <f t="shared" si="53"/>
        <v>1</v>
      </c>
      <c r="R82" s="342"/>
      <c r="S82" s="342"/>
      <c r="T82" s="342"/>
      <c r="U82" s="342"/>
      <c r="V82" s="342"/>
      <c r="W82" s="342"/>
    </row>
    <row r="83" spans="1:23" ht="15.75" x14ac:dyDescent="0.25">
      <c r="A83" s="748"/>
      <c r="B83" s="8" t="str">
        <f t="shared" si="52"/>
        <v>Miscellaneous</v>
      </c>
      <c r="C83" s="473">
        <f>'2M - SGS'!C83</f>
        <v>8.5109000000000004E-2</v>
      </c>
      <c r="D83" s="473">
        <f>'2M - SGS'!D83</f>
        <v>7.7715000000000006E-2</v>
      </c>
      <c r="E83" s="473">
        <f>'2M - SGS'!E83</f>
        <v>8.6136000000000004E-2</v>
      </c>
      <c r="F83" s="473">
        <f>'2M - SGS'!F83</f>
        <v>7.9796000000000006E-2</v>
      </c>
      <c r="G83" s="473">
        <f>'2M - SGS'!G83</f>
        <v>8.5334999999999994E-2</v>
      </c>
      <c r="H83" s="473">
        <f>'2M - SGS'!H83</f>
        <v>8.1994999999999998E-2</v>
      </c>
      <c r="I83" s="473">
        <f>'2M - SGS'!I83</f>
        <v>8.4098999999999993E-2</v>
      </c>
      <c r="J83" s="473">
        <f>'2M - SGS'!J83</f>
        <v>8.4198999999999996E-2</v>
      </c>
      <c r="K83" s="473">
        <f>'2M - SGS'!K83</f>
        <v>8.2512000000000002E-2</v>
      </c>
      <c r="L83" s="473">
        <f>'2M - SGS'!L83</f>
        <v>8.5277000000000006E-2</v>
      </c>
      <c r="M83" s="473">
        <f>'2M - SGS'!M83</f>
        <v>8.2588999999999996E-2</v>
      </c>
      <c r="N83" s="473">
        <f>'2M - SGS'!N83</f>
        <v>8.5237999999999994E-2</v>
      </c>
      <c r="O83" s="197">
        <f>'2M - SGS'!O83</f>
        <v>8.5109000000000004E-2</v>
      </c>
      <c r="Q83" s="342">
        <f t="shared" si="53"/>
        <v>1.0000000000000002</v>
      </c>
      <c r="R83" s="342"/>
      <c r="S83" s="342"/>
      <c r="T83" s="342"/>
      <c r="U83" s="342"/>
      <c r="V83" s="342"/>
      <c r="W83" s="342"/>
    </row>
    <row r="84" spans="1:23" ht="15.75" x14ac:dyDescent="0.25">
      <c r="A84" s="748"/>
      <c r="B84" s="8" t="str">
        <f t="shared" si="52"/>
        <v>Motors</v>
      </c>
      <c r="C84" s="473">
        <f>'2M - SGS'!C84</f>
        <v>8.5109000000000004E-2</v>
      </c>
      <c r="D84" s="473">
        <f>'2M - SGS'!D84</f>
        <v>7.7715000000000006E-2</v>
      </c>
      <c r="E84" s="473">
        <f>'2M - SGS'!E84</f>
        <v>8.6136000000000004E-2</v>
      </c>
      <c r="F84" s="473">
        <f>'2M - SGS'!F84</f>
        <v>7.9796000000000006E-2</v>
      </c>
      <c r="G84" s="473">
        <f>'2M - SGS'!G84</f>
        <v>8.5334999999999994E-2</v>
      </c>
      <c r="H84" s="473">
        <f>'2M - SGS'!H84</f>
        <v>8.1994999999999998E-2</v>
      </c>
      <c r="I84" s="473">
        <f>'2M - SGS'!I84</f>
        <v>8.4098999999999993E-2</v>
      </c>
      <c r="J84" s="473">
        <f>'2M - SGS'!J84</f>
        <v>8.4198999999999996E-2</v>
      </c>
      <c r="K84" s="473">
        <f>'2M - SGS'!K84</f>
        <v>8.2512000000000002E-2</v>
      </c>
      <c r="L84" s="473">
        <f>'2M - SGS'!L84</f>
        <v>8.5277000000000006E-2</v>
      </c>
      <c r="M84" s="473">
        <f>'2M - SGS'!M84</f>
        <v>8.2588999999999996E-2</v>
      </c>
      <c r="N84" s="473">
        <f>'2M - SGS'!N84</f>
        <v>8.5237999999999994E-2</v>
      </c>
      <c r="O84" s="197">
        <f>'2M - SGS'!O84</f>
        <v>8.5109000000000004E-2</v>
      </c>
      <c r="Q84" s="342">
        <f t="shared" si="53"/>
        <v>1.0000000000000002</v>
      </c>
      <c r="R84" s="342"/>
      <c r="S84" s="342"/>
      <c r="T84" s="342"/>
      <c r="U84" s="342"/>
      <c r="V84" s="342"/>
      <c r="W84" s="342"/>
    </row>
    <row r="85" spans="1:23" ht="15.75" x14ac:dyDescent="0.25">
      <c r="A85" s="748"/>
      <c r="B85" s="8" t="str">
        <f t="shared" si="52"/>
        <v>Process</v>
      </c>
      <c r="C85" s="473">
        <f>'2M - SGS'!C85</f>
        <v>8.5109000000000004E-2</v>
      </c>
      <c r="D85" s="473">
        <f>'2M - SGS'!D85</f>
        <v>7.7715000000000006E-2</v>
      </c>
      <c r="E85" s="473">
        <f>'2M - SGS'!E85</f>
        <v>8.6136000000000004E-2</v>
      </c>
      <c r="F85" s="473">
        <f>'2M - SGS'!F85</f>
        <v>7.9796000000000006E-2</v>
      </c>
      <c r="G85" s="473">
        <f>'2M - SGS'!G85</f>
        <v>8.5334999999999994E-2</v>
      </c>
      <c r="H85" s="473">
        <f>'2M - SGS'!H85</f>
        <v>8.1994999999999998E-2</v>
      </c>
      <c r="I85" s="473">
        <f>'2M - SGS'!I85</f>
        <v>8.4098999999999993E-2</v>
      </c>
      <c r="J85" s="473">
        <f>'2M - SGS'!J85</f>
        <v>8.4198999999999996E-2</v>
      </c>
      <c r="K85" s="473">
        <f>'2M - SGS'!K85</f>
        <v>8.2512000000000002E-2</v>
      </c>
      <c r="L85" s="473">
        <f>'2M - SGS'!L85</f>
        <v>8.5277000000000006E-2</v>
      </c>
      <c r="M85" s="473">
        <f>'2M - SGS'!M85</f>
        <v>8.2588999999999996E-2</v>
      </c>
      <c r="N85" s="473">
        <f>'2M - SGS'!N85</f>
        <v>8.5237999999999994E-2</v>
      </c>
      <c r="O85" s="197">
        <f>'2M - SGS'!O85</f>
        <v>8.5109000000000004E-2</v>
      </c>
      <c r="Q85" s="342">
        <f t="shared" si="53"/>
        <v>1.0000000000000002</v>
      </c>
      <c r="R85" s="342"/>
      <c r="S85" s="342"/>
      <c r="T85" s="342"/>
      <c r="U85" s="342"/>
      <c r="V85" s="342"/>
      <c r="W85" s="342"/>
    </row>
    <row r="86" spans="1:23" ht="15.75" x14ac:dyDescent="0.25">
      <c r="A86" s="748"/>
      <c r="B86" s="8" t="str">
        <f t="shared" si="52"/>
        <v>Refrigeration</v>
      </c>
      <c r="C86" s="473">
        <f>'2M - SGS'!C86</f>
        <v>8.3486000000000005E-2</v>
      </c>
      <c r="D86" s="473">
        <f>'2M - SGS'!D86</f>
        <v>7.6158000000000003E-2</v>
      </c>
      <c r="E86" s="473">
        <f>'2M - SGS'!E86</f>
        <v>8.3346000000000003E-2</v>
      </c>
      <c r="F86" s="473">
        <f>'2M - SGS'!F86</f>
        <v>8.0782999999999994E-2</v>
      </c>
      <c r="G86" s="473">
        <f>'2M - SGS'!G86</f>
        <v>8.5133E-2</v>
      </c>
      <c r="H86" s="473">
        <f>'2M - SGS'!H86</f>
        <v>8.4294999999999995E-2</v>
      </c>
      <c r="I86" s="473">
        <f>'2M - SGS'!I86</f>
        <v>8.7456999999999993E-2</v>
      </c>
      <c r="J86" s="473">
        <f>'2M - SGS'!J86</f>
        <v>8.7230000000000002E-2</v>
      </c>
      <c r="K86" s="473">
        <f>'2M - SGS'!K86</f>
        <v>8.3319000000000004E-2</v>
      </c>
      <c r="L86" s="473">
        <f>'2M - SGS'!L86</f>
        <v>8.4562999999999999E-2</v>
      </c>
      <c r="M86" s="473">
        <f>'2M - SGS'!M86</f>
        <v>8.1112000000000004E-2</v>
      </c>
      <c r="N86" s="473">
        <f>'2M - SGS'!N86</f>
        <v>8.3117999999999997E-2</v>
      </c>
      <c r="O86" s="197">
        <f>'2M - SGS'!O86</f>
        <v>8.3486000000000005E-2</v>
      </c>
      <c r="Q86" s="342">
        <f t="shared" si="53"/>
        <v>1</v>
      </c>
      <c r="R86" s="342"/>
      <c r="S86" s="342"/>
      <c r="T86" s="342"/>
      <c r="U86" s="342"/>
      <c r="V86" s="342"/>
      <c r="W86" s="342"/>
    </row>
    <row r="87" spans="1:23" ht="16.5" thickBot="1" x14ac:dyDescent="0.3">
      <c r="A87" s="749"/>
      <c r="B87" s="9" t="str">
        <f t="shared" si="52"/>
        <v>Water Heating</v>
      </c>
      <c r="C87" s="474">
        <f>'2M - SGS'!C87</f>
        <v>0.108255</v>
      </c>
      <c r="D87" s="474">
        <f>'2M - SGS'!D87</f>
        <v>9.1078000000000006E-2</v>
      </c>
      <c r="E87" s="474">
        <f>'2M - SGS'!E87</f>
        <v>8.5239999999999996E-2</v>
      </c>
      <c r="F87" s="474">
        <f>'2M - SGS'!F87</f>
        <v>7.2980000000000003E-2</v>
      </c>
      <c r="G87" s="474">
        <f>'2M - SGS'!G87</f>
        <v>7.9849000000000003E-2</v>
      </c>
      <c r="H87" s="474">
        <f>'2M - SGS'!H87</f>
        <v>7.2720999999999994E-2</v>
      </c>
      <c r="I87" s="474">
        <f>'2M - SGS'!I87</f>
        <v>7.4929999999999997E-2</v>
      </c>
      <c r="J87" s="474">
        <f>'2M - SGS'!J87</f>
        <v>7.5861999999999999E-2</v>
      </c>
      <c r="K87" s="474">
        <f>'2M - SGS'!K87</f>
        <v>7.5733999999999996E-2</v>
      </c>
      <c r="L87" s="474">
        <f>'2M - SGS'!L87</f>
        <v>8.2808000000000007E-2</v>
      </c>
      <c r="M87" s="474">
        <f>'2M - SGS'!M87</f>
        <v>8.6345000000000005E-2</v>
      </c>
      <c r="N87" s="474">
        <f>'2M - SGS'!N87</f>
        <v>9.4198000000000004E-2</v>
      </c>
      <c r="O87" s="198">
        <f>'2M - SGS'!O87</f>
        <v>0.108255</v>
      </c>
      <c r="Q87" s="342">
        <f t="shared" si="53"/>
        <v>1</v>
      </c>
      <c r="R87" s="342"/>
      <c r="S87" s="342"/>
      <c r="T87" s="342"/>
      <c r="U87" s="342"/>
      <c r="V87" s="342"/>
      <c r="W87" s="342"/>
    </row>
    <row r="88" spans="1:23" x14ac:dyDescent="0.25">
      <c r="B88" s="476" t="s">
        <v>229</v>
      </c>
      <c r="Q88" s="135" t="s">
        <v>227</v>
      </c>
    </row>
    <row r="89" spans="1:23" ht="15.75" thickBot="1" x14ac:dyDescent="0.3">
      <c r="Q89" s="135"/>
    </row>
    <row r="90" spans="1:23" ht="15" customHeight="1" thickBot="1" x14ac:dyDescent="0.3">
      <c r="A90" s="762" t="s">
        <v>26</v>
      </c>
      <c r="B90" s="307" t="s">
        <v>30</v>
      </c>
      <c r="C90" s="100">
        <f>C$2</f>
        <v>46023</v>
      </c>
      <c r="D90" s="100">
        <f t="shared" ref="D90:O90" si="54">D$2</f>
        <v>46054</v>
      </c>
      <c r="E90" s="100">
        <f t="shared" si="54"/>
        <v>46082</v>
      </c>
      <c r="F90" s="100">
        <f t="shared" si="54"/>
        <v>46113</v>
      </c>
      <c r="G90" s="100">
        <f t="shared" si="54"/>
        <v>46143</v>
      </c>
      <c r="H90" s="100">
        <f t="shared" si="54"/>
        <v>46174</v>
      </c>
      <c r="I90" s="100">
        <f t="shared" si="54"/>
        <v>46204</v>
      </c>
      <c r="J90" s="100">
        <f t="shared" si="54"/>
        <v>46235</v>
      </c>
      <c r="K90" s="100">
        <f t="shared" si="54"/>
        <v>46266</v>
      </c>
      <c r="L90" s="100">
        <f t="shared" si="54"/>
        <v>46296</v>
      </c>
      <c r="M90" s="100">
        <f t="shared" si="54"/>
        <v>46327</v>
      </c>
      <c r="N90" s="100">
        <f t="shared" si="54"/>
        <v>46357</v>
      </c>
      <c r="O90" s="100">
        <f t="shared" si="54"/>
        <v>46388</v>
      </c>
    </row>
    <row r="91" spans="1:23" ht="15.75" customHeight="1" x14ac:dyDescent="0.25">
      <c r="A91" s="763"/>
      <c r="B91" s="305" t="str">
        <f t="shared" ref="B91:B103" si="55">B75</f>
        <v>Air Comp</v>
      </c>
      <c r="C91" s="623">
        <f>'4M - SPS'!C91</f>
        <v>4.5504000000000003E-2</v>
      </c>
      <c r="D91" s="623">
        <f>'4M - SPS'!D91</f>
        <v>4.6175000000000001E-2</v>
      </c>
      <c r="E91" s="623">
        <f>'4M - SPS'!E91</f>
        <v>4.7510999999999998E-2</v>
      </c>
      <c r="F91" s="623">
        <f>'4M - SPS'!F91</f>
        <v>4.8266000000000003E-2</v>
      </c>
      <c r="G91" s="623">
        <f>'4M - SPS'!G91</f>
        <v>5.0146000000000003E-2</v>
      </c>
      <c r="H91" s="623">
        <f>'4M - SPS'!H91</f>
        <v>9.1775999999999996E-2</v>
      </c>
      <c r="I91" s="623">
        <f>'4M - SPS'!I91</f>
        <v>8.8924000000000003E-2</v>
      </c>
      <c r="J91" s="623">
        <f>'4M - SPS'!J91</f>
        <v>9.0119000000000005E-2</v>
      </c>
      <c r="K91" s="623">
        <f>'4M - SPS'!K91</f>
        <v>8.9261999999999994E-2</v>
      </c>
      <c r="L91" s="623">
        <f>'4M - SPS'!L91</f>
        <v>4.8958000000000002E-2</v>
      </c>
      <c r="M91" s="623">
        <f>'4M - SPS'!M91</f>
        <v>4.9664E-2</v>
      </c>
      <c r="N91" s="623">
        <f>'4M - SPS'!N91</f>
        <v>4.5769999999999998E-2</v>
      </c>
      <c r="O91" s="346">
        <f>'4M - SPS'!O91</f>
        <v>4.5504000000000003E-2</v>
      </c>
      <c r="Q91" s="135"/>
    </row>
    <row r="92" spans="1:23" x14ac:dyDescent="0.25">
      <c r="A92" s="763"/>
      <c r="B92" s="6" t="str">
        <f t="shared" si="55"/>
        <v>Building Shell</v>
      </c>
      <c r="C92" s="623">
        <f>'4M - SPS'!C92</f>
        <v>5.3165999999999998E-2</v>
      </c>
      <c r="D92" s="623">
        <f>'4M - SPS'!D92</f>
        <v>5.2478999999999998E-2</v>
      </c>
      <c r="E92" s="623">
        <f>'4M - SPS'!E92</f>
        <v>5.4157999999999998E-2</v>
      </c>
      <c r="F92" s="623">
        <f>'4M - SPS'!F92</f>
        <v>5.1117999999999997E-2</v>
      </c>
      <c r="G92" s="623">
        <f>'4M - SPS'!G92</f>
        <v>5.9484000000000002E-2</v>
      </c>
      <c r="H92" s="623">
        <f>'4M - SPS'!H92</f>
        <v>0.120381</v>
      </c>
      <c r="I92" s="623">
        <f>'4M - SPS'!I92</f>
        <v>0.11025500000000001</v>
      </c>
      <c r="J92" s="623">
        <f>'4M - SPS'!J92</f>
        <v>0.115824</v>
      </c>
      <c r="K92" s="623">
        <f>'4M - SPS'!K92</f>
        <v>0.120159</v>
      </c>
      <c r="L92" s="623">
        <f>'4M - SPS'!L92</f>
        <v>5.5509000000000003E-2</v>
      </c>
      <c r="M92" s="623">
        <f>'4M - SPS'!M92</f>
        <v>5.3158999999999998E-2</v>
      </c>
      <c r="N92" s="623">
        <f>'4M - SPS'!N92</f>
        <v>5.1805999999999998E-2</v>
      </c>
      <c r="O92" s="346">
        <f>'4M - SPS'!O92</f>
        <v>5.3165999999999998E-2</v>
      </c>
    </row>
    <row r="93" spans="1:23" x14ac:dyDescent="0.25">
      <c r="A93" s="763"/>
      <c r="B93" s="6" t="str">
        <f t="shared" si="55"/>
        <v>Cooking</v>
      </c>
      <c r="C93" s="623">
        <f>'4M - SPS'!C93</f>
        <v>4.6351999999999997E-2</v>
      </c>
      <c r="D93" s="623">
        <f>'4M - SPS'!D93</f>
        <v>4.7388E-2</v>
      </c>
      <c r="E93" s="623">
        <f>'4M - SPS'!E93</f>
        <v>5.0922000000000002E-2</v>
      </c>
      <c r="F93" s="623">
        <f>'4M - SPS'!F93</f>
        <v>5.2740000000000002E-2</v>
      </c>
      <c r="G93" s="623">
        <f>'4M - SPS'!G93</f>
        <v>5.3603999999999999E-2</v>
      </c>
      <c r="H93" s="623">
        <f>'4M - SPS'!H93</f>
        <v>0.10058400000000001</v>
      </c>
      <c r="I93" s="623">
        <f>'4M - SPS'!I93</f>
        <v>9.6225000000000005E-2</v>
      </c>
      <c r="J93" s="623">
        <f>'4M - SPS'!J93</f>
        <v>9.8633999999999999E-2</v>
      </c>
      <c r="K93" s="623">
        <f>'4M - SPS'!K93</f>
        <v>9.6726999999999994E-2</v>
      </c>
      <c r="L93" s="623">
        <f>'4M - SPS'!L93</f>
        <v>5.2224E-2</v>
      </c>
      <c r="M93" s="623">
        <f>'4M - SPS'!M93</f>
        <v>5.3099E-2</v>
      </c>
      <c r="N93" s="623">
        <f>'4M - SPS'!N93</f>
        <v>4.7057000000000002E-2</v>
      </c>
      <c r="O93" s="346">
        <f>'4M - SPS'!O93</f>
        <v>4.6351999999999997E-2</v>
      </c>
    </row>
    <row r="94" spans="1:23" x14ac:dyDescent="0.25">
      <c r="A94" s="763"/>
      <c r="B94" s="6" t="str">
        <f t="shared" si="55"/>
        <v>Cooling</v>
      </c>
      <c r="C94" s="623">
        <f>'4M - SPS'!C94</f>
        <v>4.3242000000000003E-2</v>
      </c>
      <c r="D94" s="623">
        <f>'4M - SPS'!D94</f>
        <v>4.3921000000000002E-2</v>
      </c>
      <c r="E94" s="623">
        <f>'4M - SPS'!E94</f>
        <v>4.5185000000000003E-2</v>
      </c>
      <c r="F94" s="623">
        <f>'4M - SPS'!F94</f>
        <v>5.7828999999999998E-2</v>
      </c>
      <c r="G94" s="623">
        <f>'4M - SPS'!G94</f>
        <v>6.9942000000000004E-2</v>
      </c>
      <c r="H94" s="623">
        <f>'4M - SPS'!H94</f>
        <v>0.121847</v>
      </c>
      <c r="I94" s="623">
        <f>'4M - SPS'!I94</f>
        <v>0.11090800000000001</v>
      </c>
      <c r="J94" s="623">
        <f>'4M - SPS'!J94</f>
        <v>0.116701</v>
      </c>
      <c r="K94" s="623">
        <f>'4M - SPS'!K94</f>
        <v>0.12651799999999999</v>
      </c>
      <c r="L94" s="623">
        <f>'4M - SPS'!L94</f>
        <v>6.2914999999999999E-2</v>
      </c>
      <c r="M94" s="623">
        <f>'4M - SPS'!M94</f>
        <v>5.0502999999999999E-2</v>
      </c>
      <c r="N94" s="623">
        <f>'4M - SPS'!N94</f>
        <v>4.5546000000000003E-2</v>
      </c>
      <c r="O94" s="346">
        <f>'4M - SPS'!O94</f>
        <v>4.3242000000000003E-2</v>
      </c>
    </row>
    <row r="95" spans="1:23" x14ac:dyDescent="0.25">
      <c r="A95" s="763"/>
      <c r="B95" s="6" t="str">
        <f t="shared" si="55"/>
        <v>Ext Lighting</v>
      </c>
      <c r="C95" s="623">
        <f>'4M - SPS'!C95</f>
        <v>3.2620000000000003E-2</v>
      </c>
      <c r="D95" s="623">
        <f>'4M - SPS'!D95</f>
        <v>3.1168000000000001E-2</v>
      </c>
      <c r="E95" s="623">
        <f>'4M - SPS'!E95</f>
        <v>3.2108999999999999E-2</v>
      </c>
      <c r="F95" s="623">
        <f>'4M - SPS'!F95</f>
        <v>3.3001999999999997E-2</v>
      </c>
      <c r="G95" s="623">
        <f>'4M - SPS'!G95</f>
        <v>3.2203000000000002E-2</v>
      </c>
      <c r="H95" s="623">
        <f>'4M - SPS'!H95</f>
        <v>5.1388999999999997E-2</v>
      </c>
      <c r="I95" s="623">
        <f>'4M - SPS'!I95</f>
        <v>5.0473999999999998E-2</v>
      </c>
      <c r="J95" s="623">
        <f>'4M - SPS'!J95</f>
        <v>5.1123000000000002E-2</v>
      </c>
      <c r="K95" s="623">
        <f>'4M - SPS'!K95</f>
        <v>5.1249000000000003E-2</v>
      </c>
      <c r="L95" s="623">
        <f>'4M - SPS'!L95</f>
        <v>3.1897000000000002E-2</v>
      </c>
      <c r="M95" s="623">
        <f>'4M - SPS'!M95</f>
        <v>3.1947000000000003E-2</v>
      </c>
      <c r="N95" s="623">
        <f>'4M - SPS'!N95</f>
        <v>3.1501000000000001E-2</v>
      </c>
      <c r="O95" s="346">
        <f>'4M - SPS'!O95</f>
        <v>3.2620000000000003E-2</v>
      </c>
    </row>
    <row r="96" spans="1:23" x14ac:dyDescent="0.25">
      <c r="A96" s="763"/>
      <c r="B96" s="6" t="str">
        <f t="shared" si="55"/>
        <v>Heating</v>
      </c>
      <c r="C96" s="623">
        <f>'4M - SPS'!C96</f>
        <v>5.0491000000000001E-2</v>
      </c>
      <c r="D96" s="623">
        <f>'4M - SPS'!D96</f>
        <v>4.9575000000000001E-2</v>
      </c>
      <c r="E96" s="623">
        <f>'4M - SPS'!E96</f>
        <v>5.1875999999999999E-2</v>
      </c>
      <c r="F96" s="623">
        <f>'4M - SPS'!F96</f>
        <v>5.0056999999999997E-2</v>
      </c>
      <c r="G96" s="623">
        <f>'4M - SPS'!G96</f>
        <v>4.938E-2</v>
      </c>
      <c r="H96" s="623">
        <f>'4M - SPS'!H96</f>
        <v>5.0605999999999998E-2</v>
      </c>
      <c r="I96" s="623">
        <f>'4M - SPS'!I96</f>
        <v>4.9686000000000001E-2</v>
      </c>
      <c r="J96" s="623">
        <f>'4M - SPS'!J96</f>
        <v>5.0367000000000002E-2</v>
      </c>
      <c r="K96" s="623">
        <f>'4M - SPS'!K96</f>
        <v>9.3019000000000004E-2</v>
      </c>
      <c r="L96" s="623">
        <f>'4M - SPS'!L96</f>
        <v>4.9519000000000001E-2</v>
      </c>
      <c r="M96" s="623">
        <f>'4M - SPS'!M96</f>
        <v>4.8910000000000002E-2</v>
      </c>
      <c r="N96" s="623">
        <f>'4M - SPS'!N96</f>
        <v>4.8503999999999999E-2</v>
      </c>
      <c r="O96" s="346">
        <f>'4M - SPS'!O96</f>
        <v>5.0491000000000001E-2</v>
      </c>
    </row>
    <row r="97" spans="1:15" x14ac:dyDescent="0.25">
      <c r="A97" s="763"/>
      <c r="B97" s="6" t="str">
        <f t="shared" si="55"/>
        <v>HVAC</v>
      </c>
      <c r="C97" s="623">
        <f>'4M - SPS'!C97</f>
        <v>5.3165999999999998E-2</v>
      </c>
      <c r="D97" s="623">
        <f>'4M - SPS'!D97</f>
        <v>5.2478999999999998E-2</v>
      </c>
      <c r="E97" s="623">
        <f>'4M - SPS'!E97</f>
        <v>5.4157999999999998E-2</v>
      </c>
      <c r="F97" s="623">
        <f>'4M - SPS'!F97</f>
        <v>5.1117999999999997E-2</v>
      </c>
      <c r="G97" s="623">
        <f>'4M - SPS'!G97</f>
        <v>5.9484000000000002E-2</v>
      </c>
      <c r="H97" s="623">
        <f>'4M - SPS'!H97</f>
        <v>0.120381</v>
      </c>
      <c r="I97" s="623">
        <f>'4M - SPS'!I97</f>
        <v>0.11025500000000001</v>
      </c>
      <c r="J97" s="623">
        <f>'4M - SPS'!J97</f>
        <v>0.115824</v>
      </c>
      <c r="K97" s="623">
        <f>'4M - SPS'!K97</f>
        <v>0.120159</v>
      </c>
      <c r="L97" s="623">
        <f>'4M - SPS'!L97</f>
        <v>5.5509000000000003E-2</v>
      </c>
      <c r="M97" s="623">
        <f>'4M - SPS'!M97</f>
        <v>5.3158999999999998E-2</v>
      </c>
      <c r="N97" s="623">
        <f>'4M - SPS'!N97</f>
        <v>5.1805999999999998E-2</v>
      </c>
      <c r="O97" s="346">
        <f>'4M - SPS'!O97</f>
        <v>5.3165999999999998E-2</v>
      </c>
    </row>
    <row r="98" spans="1:15" x14ac:dyDescent="0.25">
      <c r="A98" s="763"/>
      <c r="B98" s="6" t="str">
        <f t="shared" si="55"/>
        <v>Lighting</v>
      </c>
      <c r="C98" s="623">
        <f>'4M - SPS'!C98</f>
        <v>4.8335000000000003E-2</v>
      </c>
      <c r="D98" s="623">
        <f>'4M - SPS'!D98</f>
        <v>4.8652000000000001E-2</v>
      </c>
      <c r="E98" s="623">
        <f>'4M - SPS'!E98</f>
        <v>5.0395000000000002E-2</v>
      </c>
      <c r="F98" s="623">
        <f>'4M - SPS'!F98</f>
        <v>5.2442000000000003E-2</v>
      </c>
      <c r="G98" s="623">
        <f>'4M - SPS'!G98</f>
        <v>5.4066000000000003E-2</v>
      </c>
      <c r="H98" s="623">
        <f>'4M - SPS'!H98</f>
        <v>9.8854999999999998E-2</v>
      </c>
      <c r="I98" s="623">
        <f>'4M - SPS'!I98</f>
        <v>9.4635999999999998E-2</v>
      </c>
      <c r="J98" s="623">
        <f>'4M - SPS'!J98</f>
        <v>9.6814999999999998E-2</v>
      </c>
      <c r="K98" s="623">
        <f>'4M - SPS'!K98</f>
        <v>9.2677999999999996E-2</v>
      </c>
      <c r="L98" s="623">
        <f>'4M - SPS'!L98</f>
        <v>5.2706999999999997E-2</v>
      </c>
      <c r="M98" s="623">
        <f>'4M - SPS'!M98</f>
        <v>5.2904E-2</v>
      </c>
      <c r="N98" s="623">
        <f>'4M - SPS'!N98</f>
        <v>4.7689000000000002E-2</v>
      </c>
      <c r="O98" s="346">
        <f>'4M - SPS'!O98</f>
        <v>4.8335000000000003E-2</v>
      </c>
    </row>
    <row r="99" spans="1:15" x14ac:dyDescent="0.25">
      <c r="A99" s="763"/>
      <c r="B99" s="6" t="str">
        <f t="shared" si="55"/>
        <v>Miscellaneous</v>
      </c>
      <c r="C99" s="623">
        <f>'4M - SPS'!C99</f>
        <v>4.5504000000000003E-2</v>
      </c>
      <c r="D99" s="623">
        <f>'4M - SPS'!D99</f>
        <v>4.6175000000000001E-2</v>
      </c>
      <c r="E99" s="623">
        <f>'4M - SPS'!E99</f>
        <v>4.7510999999999998E-2</v>
      </c>
      <c r="F99" s="623">
        <f>'4M - SPS'!F99</f>
        <v>4.8266000000000003E-2</v>
      </c>
      <c r="G99" s="623">
        <f>'4M - SPS'!G99</f>
        <v>5.0146000000000003E-2</v>
      </c>
      <c r="H99" s="623">
        <f>'4M - SPS'!H99</f>
        <v>9.1775999999999996E-2</v>
      </c>
      <c r="I99" s="623">
        <f>'4M - SPS'!I99</f>
        <v>8.8924000000000003E-2</v>
      </c>
      <c r="J99" s="623">
        <f>'4M - SPS'!J99</f>
        <v>9.0119000000000005E-2</v>
      </c>
      <c r="K99" s="623">
        <f>'4M - SPS'!K99</f>
        <v>8.9261999999999994E-2</v>
      </c>
      <c r="L99" s="623">
        <f>'4M - SPS'!L99</f>
        <v>4.8958000000000002E-2</v>
      </c>
      <c r="M99" s="623">
        <f>'4M - SPS'!M99</f>
        <v>4.9664E-2</v>
      </c>
      <c r="N99" s="623">
        <f>'4M - SPS'!N99</f>
        <v>4.5769999999999998E-2</v>
      </c>
      <c r="O99" s="346">
        <f>'4M - SPS'!O99</f>
        <v>4.5504000000000003E-2</v>
      </c>
    </row>
    <row r="100" spans="1:15" x14ac:dyDescent="0.25">
      <c r="A100" s="763"/>
      <c r="B100" s="6" t="str">
        <f t="shared" si="55"/>
        <v>Motors</v>
      </c>
      <c r="C100" s="623">
        <f>'4M - SPS'!C100</f>
        <v>4.5504000000000003E-2</v>
      </c>
      <c r="D100" s="623">
        <f>'4M - SPS'!D100</f>
        <v>4.6175000000000001E-2</v>
      </c>
      <c r="E100" s="623">
        <f>'4M - SPS'!E100</f>
        <v>4.7510999999999998E-2</v>
      </c>
      <c r="F100" s="623">
        <f>'4M - SPS'!F100</f>
        <v>4.8266000000000003E-2</v>
      </c>
      <c r="G100" s="623">
        <f>'4M - SPS'!G100</f>
        <v>5.0146000000000003E-2</v>
      </c>
      <c r="H100" s="623">
        <f>'4M - SPS'!H100</f>
        <v>9.1775999999999996E-2</v>
      </c>
      <c r="I100" s="623">
        <f>'4M - SPS'!I100</f>
        <v>8.8924000000000003E-2</v>
      </c>
      <c r="J100" s="623">
        <f>'4M - SPS'!J100</f>
        <v>9.0119000000000005E-2</v>
      </c>
      <c r="K100" s="623">
        <f>'4M - SPS'!K100</f>
        <v>8.9261999999999994E-2</v>
      </c>
      <c r="L100" s="623">
        <f>'4M - SPS'!L100</f>
        <v>4.8958000000000002E-2</v>
      </c>
      <c r="M100" s="623">
        <f>'4M - SPS'!M100</f>
        <v>4.9664E-2</v>
      </c>
      <c r="N100" s="623">
        <f>'4M - SPS'!N100</f>
        <v>4.5769999999999998E-2</v>
      </c>
      <c r="O100" s="346">
        <f>'4M - SPS'!O100</f>
        <v>4.5504000000000003E-2</v>
      </c>
    </row>
    <row r="101" spans="1:15" x14ac:dyDescent="0.25">
      <c r="A101" s="763"/>
      <c r="B101" s="6" t="str">
        <f t="shared" si="55"/>
        <v>Process</v>
      </c>
      <c r="C101" s="623">
        <f>'4M - SPS'!C101</f>
        <v>4.5504000000000003E-2</v>
      </c>
      <c r="D101" s="623">
        <f>'4M - SPS'!D101</f>
        <v>4.6175000000000001E-2</v>
      </c>
      <c r="E101" s="623">
        <f>'4M - SPS'!E101</f>
        <v>4.7510999999999998E-2</v>
      </c>
      <c r="F101" s="623">
        <f>'4M - SPS'!F101</f>
        <v>4.8266000000000003E-2</v>
      </c>
      <c r="G101" s="623">
        <f>'4M - SPS'!G101</f>
        <v>5.0146000000000003E-2</v>
      </c>
      <c r="H101" s="623">
        <f>'4M - SPS'!H101</f>
        <v>9.1775999999999996E-2</v>
      </c>
      <c r="I101" s="623">
        <f>'4M - SPS'!I101</f>
        <v>8.8924000000000003E-2</v>
      </c>
      <c r="J101" s="623">
        <f>'4M - SPS'!J101</f>
        <v>9.0119000000000005E-2</v>
      </c>
      <c r="K101" s="623">
        <f>'4M - SPS'!K101</f>
        <v>8.9261999999999994E-2</v>
      </c>
      <c r="L101" s="623">
        <f>'4M - SPS'!L101</f>
        <v>4.8958000000000002E-2</v>
      </c>
      <c r="M101" s="623">
        <f>'4M - SPS'!M101</f>
        <v>4.9664E-2</v>
      </c>
      <c r="N101" s="623">
        <f>'4M - SPS'!N101</f>
        <v>4.5769999999999998E-2</v>
      </c>
      <c r="O101" s="346">
        <f>'4M - SPS'!O101</f>
        <v>4.5504000000000003E-2</v>
      </c>
    </row>
    <row r="102" spans="1:15" x14ac:dyDescent="0.25">
      <c r="A102" s="763"/>
      <c r="B102" s="6" t="str">
        <f t="shared" si="55"/>
        <v>Refrigeration</v>
      </c>
      <c r="C102" s="623">
        <f>'4M - SPS'!C102</f>
        <v>4.3159999999999997E-2</v>
      </c>
      <c r="D102" s="623">
        <f>'4M - SPS'!D102</f>
        <v>4.3653999999999998E-2</v>
      </c>
      <c r="E102" s="623">
        <f>'4M - SPS'!E102</f>
        <v>4.6134000000000001E-2</v>
      </c>
      <c r="F102" s="623">
        <f>'4M - SPS'!F102</f>
        <v>4.6808000000000002E-2</v>
      </c>
      <c r="G102" s="623">
        <f>'4M - SPS'!G102</f>
        <v>4.7559999999999998E-2</v>
      </c>
      <c r="H102" s="623">
        <f>'4M - SPS'!H102</f>
        <v>8.6664000000000005E-2</v>
      </c>
      <c r="I102" s="623">
        <f>'4M - SPS'!I102</f>
        <v>8.3682000000000006E-2</v>
      </c>
      <c r="J102" s="623">
        <f>'4M - SPS'!J102</f>
        <v>8.5294999999999996E-2</v>
      </c>
      <c r="K102" s="623">
        <f>'4M - SPS'!K102</f>
        <v>8.4197999999999995E-2</v>
      </c>
      <c r="L102" s="623">
        <f>'4M - SPS'!L102</f>
        <v>4.6477999999999998E-2</v>
      </c>
      <c r="M102" s="623">
        <f>'4M - SPS'!M102</f>
        <v>4.7128999999999997E-2</v>
      </c>
      <c r="N102" s="623">
        <f>'4M - SPS'!N102</f>
        <v>4.3395000000000003E-2</v>
      </c>
      <c r="O102" s="346">
        <f>'4M - SPS'!O102</f>
        <v>4.3159999999999997E-2</v>
      </c>
    </row>
    <row r="103" spans="1:15" ht="15.75" thickBot="1" x14ac:dyDescent="0.3">
      <c r="A103" s="764"/>
      <c r="B103" s="10" t="str">
        <f t="shared" si="55"/>
        <v>Water Heating</v>
      </c>
      <c r="C103" s="621">
        <f>'4M - SPS'!C103</f>
        <v>4.4920000000000002E-2</v>
      </c>
      <c r="D103" s="621">
        <f>'4M - SPS'!D103</f>
        <v>4.6327E-2</v>
      </c>
      <c r="E103" s="621">
        <f>'4M - SPS'!E103</f>
        <v>4.9966999999999998E-2</v>
      </c>
      <c r="F103" s="621">
        <f>'4M - SPS'!F103</f>
        <v>5.1763999999999998E-2</v>
      </c>
      <c r="G103" s="621">
        <f>'4M - SPS'!G103</f>
        <v>5.2845000000000003E-2</v>
      </c>
      <c r="H103" s="621">
        <f>'4M - SPS'!H103</f>
        <v>0.10044500000000001</v>
      </c>
      <c r="I103" s="621">
        <f>'4M - SPS'!I103</f>
        <v>9.4736000000000001E-2</v>
      </c>
      <c r="J103" s="621">
        <f>'4M - SPS'!J103</f>
        <v>9.8522999999999999E-2</v>
      </c>
      <c r="K103" s="621">
        <f>'4M - SPS'!K103</f>
        <v>9.5055000000000001E-2</v>
      </c>
      <c r="L103" s="621">
        <f>'4M - SPS'!L103</f>
        <v>5.1507999999999998E-2</v>
      </c>
      <c r="M103" s="621">
        <f>'4M - SPS'!M103</f>
        <v>5.2333999999999999E-2</v>
      </c>
      <c r="N103" s="621">
        <f>'4M - SPS'!N103</f>
        <v>4.6092000000000001E-2</v>
      </c>
      <c r="O103" s="344">
        <f>'4M - SPS'!O103</f>
        <v>4.4920000000000002E-2</v>
      </c>
    </row>
    <row r="104" spans="1:15" x14ac:dyDescent="0.25">
      <c r="C104" s="622" t="s">
        <v>301</v>
      </c>
    </row>
    <row r="105" spans="1:15" ht="15.75" thickBot="1" x14ac:dyDescent="0.3">
      <c r="A105" s="480" t="s">
        <v>275</v>
      </c>
      <c r="B105" s="361"/>
      <c r="C105" s="361"/>
      <c r="E105" s="134"/>
    </row>
    <row r="106" spans="1:15" s="287" customFormat="1" ht="19.5" thickBot="1" x14ac:dyDescent="0.3">
      <c r="A106" s="290" t="s">
        <v>219</v>
      </c>
      <c r="B106" s="322" t="s">
        <v>13</v>
      </c>
      <c r="C106" s="323">
        <f>'1M - RES'!C79</f>
        <v>1</v>
      </c>
      <c r="D106" s="323">
        <f>C106</f>
        <v>1</v>
      </c>
      <c r="E106" s="286">
        <f t="shared" ref="E106:O106" si="56">D106</f>
        <v>1</v>
      </c>
      <c r="F106" s="324">
        <f t="shared" si="56"/>
        <v>1</v>
      </c>
      <c r="G106" s="324">
        <f t="shared" si="56"/>
        <v>1</v>
      </c>
      <c r="H106" s="324">
        <f t="shared" si="56"/>
        <v>1</v>
      </c>
      <c r="I106" s="324">
        <f t="shared" si="56"/>
        <v>1</v>
      </c>
      <c r="J106" s="324">
        <f t="shared" si="56"/>
        <v>1</v>
      </c>
      <c r="K106" s="324">
        <f t="shared" si="56"/>
        <v>1</v>
      </c>
      <c r="L106" s="324">
        <f t="shared" si="56"/>
        <v>1</v>
      </c>
      <c r="M106" s="324">
        <f t="shared" si="56"/>
        <v>1</v>
      </c>
      <c r="N106" s="324">
        <f t="shared" si="56"/>
        <v>1</v>
      </c>
      <c r="O106" s="324">
        <f t="shared" si="56"/>
        <v>1</v>
      </c>
    </row>
    <row r="107" spans="1:15" x14ac:dyDescent="0.25"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</row>
    <row r="108" spans="1:15" ht="15.75" thickBot="1" x14ac:dyDescent="0.3">
      <c r="A108" s="292" t="s">
        <v>162</v>
      </c>
      <c r="B108" s="288"/>
      <c r="C108" s="288"/>
      <c r="D108" s="288"/>
      <c r="E108" s="288"/>
      <c r="F108" s="288"/>
      <c r="G108" s="288"/>
      <c r="H108" s="288"/>
      <c r="I108" s="288"/>
      <c r="J108" s="283"/>
      <c r="K108" s="215"/>
      <c r="L108" s="215"/>
      <c r="M108" s="215"/>
      <c r="N108" s="215"/>
      <c r="O108" s="215"/>
    </row>
    <row r="109" spans="1:15" ht="16.5" thickBot="1" x14ac:dyDescent="0.3">
      <c r="A109" s="744" t="s">
        <v>15</v>
      </c>
      <c r="B109" s="306" t="s">
        <v>10</v>
      </c>
      <c r="C109" s="100">
        <f>C$2</f>
        <v>46023</v>
      </c>
      <c r="D109" s="100">
        <f t="shared" ref="D109:O109" si="57">D$2</f>
        <v>46054</v>
      </c>
      <c r="E109" s="100">
        <f t="shared" si="57"/>
        <v>46082</v>
      </c>
      <c r="F109" s="100">
        <f t="shared" si="57"/>
        <v>46113</v>
      </c>
      <c r="G109" s="100">
        <f t="shared" si="57"/>
        <v>46143</v>
      </c>
      <c r="H109" s="100">
        <f t="shared" si="57"/>
        <v>46174</v>
      </c>
      <c r="I109" s="100">
        <f t="shared" si="57"/>
        <v>46204</v>
      </c>
      <c r="J109" s="100">
        <f t="shared" si="57"/>
        <v>46235</v>
      </c>
      <c r="K109" s="100">
        <f t="shared" si="57"/>
        <v>46266</v>
      </c>
      <c r="L109" s="100">
        <f t="shared" si="57"/>
        <v>46296</v>
      </c>
      <c r="M109" s="100">
        <f t="shared" si="57"/>
        <v>46327</v>
      </c>
      <c r="N109" s="100">
        <f t="shared" si="57"/>
        <v>46357</v>
      </c>
      <c r="O109" s="100">
        <f t="shared" si="57"/>
        <v>46388</v>
      </c>
    </row>
    <row r="110" spans="1:15" ht="15" customHeight="1" x14ac:dyDescent="0.25">
      <c r="A110" s="745"/>
      <c r="B110" s="310" t="str">
        <f t="shared" ref="B110:B123" si="58">B39</f>
        <v>Air Comp</v>
      </c>
      <c r="C110" s="13">
        <f>C57*C75*C91*C$106</f>
        <v>0</v>
      </c>
      <c r="D110" s="13">
        <f t="shared" ref="D110:O110" si="59">D57*D75*D91*D$106</f>
        <v>0</v>
      </c>
      <c r="E110" s="13">
        <f t="shared" si="59"/>
        <v>0</v>
      </c>
      <c r="F110" s="13">
        <f t="shared" si="59"/>
        <v>0</v>
      </c>
      <c r="G110" s="13">
        <f t="shared" si="59"/>
        <v>0</v>
      </c>
      <c r="H110" s="13">
        <f t="shared" si="59"/>
        <v>0</v>
      </c>
      <c r="I110" s="13">
        <f t="shared" si="59"/>
        <v>0</v>
      </c>
      <c r="J110" s="13">
        <f t="shared" si="59"/>
        <v>0</v>
      </c>
      <c r="K110" s="13">
        <f t="shared" si="59"/>
        <v>0</v>
      </c>
      <c r="L110" s="13">
        <f t="shared" si="59"/>
        <v>0</v>
      </c>
      <c r="M110" s="13">
        <f t="shared" si="59"/>
        <v>0</v>
      </c>
      <c r="N110" s="13">
        <f t="shared" si="59"/>
        <v>0</v>
      </c>
      <c r="O110" s="13">
        <f t="shared" si="59"/>
        <v>0</v>
      </c>
    </row>
    <row r="111" spans="1:15" ht="15.75" x14ac:dyDescent="0.25">
      <c r="A111" s="745"/>
      <c r="B111" s="8" t="str">
        <f t="shared" si="58"/>
        <v>Building Shell</v>
      </c>
      <c r="C111" s="13">
        <f t="shared" ref="C111:O111" si="60">C58*C76*C92*C$106</f>
        <v>0</v>
      </c>
      <c r="D111" s="13">
        <f t="shared" si="60"/>
        <v>0</v>
      </c>
      <c r="E111" s="13">
        <f t="shared" si="60"/>
        <v>0</v>
      </c>
      <c r="F111" s="13">
        <f t="shared" si="60"/>
        <v>0</v>
      </c>
      <c r="G111" s="13">
        <f t="shared" si="60"/>
        <v>0</v>
      </c>
      <c r="H111" s="13">
        <f t="shared" si="60"/>
        <v>0</v>
      </c>
      <c r="I111" s="13">
        <f t="shared" si="60"/>
        <v>0</v>
      </c>
      <c r="J111" s="13">
        <f t="shared" si="60"/>
        <v>0</v>
      </c>
      <c r="K111" s="13">
        <f t="shared" si="60"/>
        <v>0</v>
      </c>
      <c r="L111" s="13">
        <f t="shared" si="60"/>
        <v>0</v>
      </c>
      <c r="M111" s="13">
        <f t="shared" si="60"/>
        <v>0</v>
      </c>
      <c r="N111" s="13">
        <f t="shared" si="60"/>
        <v>0</v>
      </c>
      <c r="O111" s="13">
        <f t="shared" si="60"/>
        <v>0</v>
      </c>
    </row>
    <row r="112" spans="1:15" ht="15.75" x14ac:dyDescent="0.25">
      <c r="A112" s="745"/>
      <c r="B112" s="8" t="str">
        <f t="shared" si="58"/>
        <v>Cooking</v>
      </c>
      <c r="C112" s="13">
        <f t="shared" ref="C112:O112" si="61">C59*C77*C93*C$106</f>
        <v>0</v>
      </c>
      <c r="D112" s="13">
        <f t="shared" si="61"/>
        <v>0</v>
      </c>
      <c r="E112" s="13">
        <f t="shared" si="61"/>
        <v>0</v>
      </c>
      <c r="F112" s="13">
        <f t="shared" si="61"/>
        <v>0</v>
      </c>
      <c r="G112" s="13">
        <f t="shared" si="61"/>
        <v>0</v>
      </c>
      <c r="H112" s="13">
        <f t="shared" si="61"/>
        <v>0</v>
      </c>
      <c r="I112" s="13">
        <f t="shared" si="61"/>
        <v>0</v>
      </c>
      <c r="J112" s="13">
        <f t="shared" si="61"/>
        <v>0</v>
      </c>
      <c r="K112" s="13">
        <f t="shared" si="61"/>
        <v>0</v>
      </c>
      <c r="L112" s="13">
        <f t="shared" si="61"/>
        <v>0</v>
      </c>
      <c r="M112" s="13">
        <f t="shared" si="61"/>
        <v>0</v>
      </c>
      <c r="N112" s="13">
        <f t="shared" si="61"/>
        <v>0</v>
      </c>
      <c r="O112" s="13">
        <f t="shared" si="61"/>
        <v>0</v>
      </c>
    </row>
    <row r="113" spans="1:15" ht="15.75" x14ac:dyDescent="0.25">
      <c r="A113" s="745"/>
      <c r="B113" s="8" t="str">
        <f t="shared" si="58"/>
        <v>Cooling</v>
      </c>
      <c r="C113" s="13">
        <f t="shared" ref="C113:O113" si="62">C60*C78*C94*C$106</f>
        <v>0</v>
      </c>
      <c r="D113" s="13">
        <f t="shared" si="62"/>
        <v>0</v>
      </c>
      <c r="E113" s="13">
        <f t="shared" si="62"/>
        <v>0</v>
      </c>
      <c r="F113" s="13">
        <f t="shared" si="62"/>
        <v>0</v>
      </c>
      <c r="G113" s="13">
        <f t="shared" si="62"/>
        <v>0</v>
      </c>
      <c r="H113" s="13">
        <f t="shared" si="62"/>
        <v>0</v>
      </c>
      <c r="I113" s="13">
        <f t="shared" si="62"/>
        <v>0</v>
      </c>
      <c r="J113" s="13">
        <f t="shared" si="62"/>
        <v>0</v>
      </c>
      <c r="K113" s="13">
        <f t="shared" si="62"/>
        <v>0</v>
      </c>
      <c r="L113" s="13">
        <f t="shared" si="62"/>
        <v>0</v>
      </c>
      <c r="M113" s="13">
        <f t="shared" si="62"/>
        <v>0</v>
      </c>
      <c r="N113" s="13">
        <f t="shared" si="62"/>
        <v>0</v>
      </c>
      <c r="O113" s="13">
        <f t="shared" si="62"/>
        <v>0</v>
      </c>
    </row>
    <row r="114" spans="1:15" ht="15.75" x14ac:dyDescent="0.25">
      <c r="A114" s="745"/>
      <c r="B114" s="8" t="str">
        <f t="shared" si="58"/>
        <v>Ext Lighting</v>
      </c>
      <c r="C114" s="13">
        <f t="shared" ref="C114:O114" si="63">C61*C79*C95*C$106</f>
        <v>0</v>
      </c>
      <c r="D114" s="13">
        <f t="shared" si="63"/>
        <v>0</v>
      </c>
      <c r="E114" s="13">
        <f t="shared" si="63"/>
        <v>0</v>
      </c>
      <c r="F114" s="13">
        <f t="shared" si="63"/>
        <v>0</v>
      </c>
      <c r="G114" s="13">
        <f t="shared" si="63"/>
        <v>0</v>
      </c>
      <c r="H114" s="13">
        <f t="shared" si="63"/>
        <v>0</v>
      </c>
      <c r="I114" s="13">
        <f t="shared" si="63"/>
        <v>0</v>
      </c>
      <c r="J114" s="13">
        <f t="shared" si="63"/>
        <v>0</v>
      </c>
      <c r="K114" s="13">
        <f t="shared" si="63"/>
        <v>0</v>
      </c>
      <c r="L114" s="13">
        <f t="shared" si="63"/>
        <v>0</v>
      </c>
      <c r="M114" s="13">
        <f t="shared" si="63"/>
        <v>0</v>
      </c>
      <c r="N114" s="13">
        <f t="shared" si="63"/>
        <v>0</v>
      </c>
      <c r="O114" s="13">
        <f t="shared" si="63"/>
        <v>0</v>
      </c>
    </row>
    <row r="115" spans="1:15" ht="15.75" x14ac:dyDescent="0.25">
      <c r="A115" s="745"/>
      <c r="B115" s="8" t="str">
        <f t="shared" si="58"/>
        <v>Heating</v>
      </c>
      <c r="C115" s="13">
        <f t="shared" ref="C115:O115" si="64">C62*C80*C96*C$106</f>
        <v>0</v>
      </c>
      <c r="D115" s="13">
        <f t="shared" si="64"/>
        <v>0</v>
      </c>
      <c r="E115" s="13">
        <f t="shared" si="64"/>
        <v>0</v>
      </c>
      <c r="F115" s="13">
        <f t="shared" si="64"/>
        <v>0</v>
      </c>
      <c r="G115" s="13">
        <f t="shared" si="64"/>
        <v>0</v>
      </c>
      <c r="H115" s="13">
        <f t="shared" si="64"/>
        <v>0</v>
      </c>
      <c r="I115" s="13">
        <f t="shared" si="64"/>
        <v>0</v>
      </c>
      <c r="J115" s="13">
        <f t="shared" si="64"/>
        <v>0</v>
      </c>
      <c r="K115" s="13">
        <f t="shared" si="64"/>
        <v>0</v>
      </c>
      <c r="L115" s="13">
        <f t="shared" si="64"/>
        <v>0</v>
      </c>
      <c r="M115" s="13">
        <f t="shared" si="64"/>
        <v>0</v>
      </c>
      <c r="N115" s="13">
        <f t="shared" si="64"/>
        <v>0</v>
      </c>
      <c r="O115" s="13">
        <f t="shared" si="64"/>
        <v>0</v>
      </c>
    </row>
    <row r="116" spans="1:15" ht="15.75" x14ac:dyDescent="0.25">
      <c r="A116" s="745"/>
      <c r="B116" s="8" t="str">
        <f t="shared" si="58"/>
        <v>HVAC</v>
      </c>
      <c r="C116" s="13">
        <f t="shared" ref="C116:O116" si="65">C63*C81*C97*C$106</f>
        <v>0</v>
      </c>
      <c r="D116" s="13">
        <f t="shared" si="65"/>
        <v>0</v>
      </c>
      <c r="E116" s="13">
        <f t="shared" si="65"/>
        <v>0</v>
      </c>
      <c r="F116" s="13">
        <f t="shared" si="65"/>
        <v>0</v>
      </c>
      <c r="G116" s="13">
        <f t="shared" si="65"/>
        <v>0</v>
      </c>
      <c r="H116" s="13">
        <f t="shared" si="65"/>
        <v>0</v>
      </c>
      <c r="I116" s="13">
        <f t="shared" si="65"/>
        <v>0</v>
      </c>
      <c r="J116" s="13">
        <f t="shared" si="65"/>
        <v>0</v>
      </c>
      <c r="K116" s="13">
        <f t="shared" si="65"/>
        <v>0</v>
      </c>
      <c r="L116" s="13">
        <f t="shared" si="65"/>
        <v>0</v>
      </c>
      <c r="M116" s="13">
        <f t="shared" si="65"/>
        <v>0</v>
      </c>
      <c r="N116" s="13">
        <f t="shared" si="65"/>
        <v>0</v>
      </c>
      <c r="O116" s="13">
        <f t="shared" si="65"/>
        <v>0</v>
      </c>
    </row>
    <row r="117" spans="1:15" ht="15.75" x14ac:dyDescent="0.25">
      <c r="A117" s="745"/>
      <c r="B117" s="8" t="str">
        <f t="shared" si="58"/>
        <v>Lighting</v>
      </c>
      <c r="C117" s="13">
        <f t="shared" ref="C117:O117" si="66">C64*C82*C98*C$106</f>
        <v>0</v>
      </c>
      <c r="D117" s="13">
        <f t="shared" si="66"/>
        <v>0</v>
      </c>
      <c r="E117" s="13">
        <f t="shared" si="66"/>
        <v>0</v>
      </c>
      <c r="F117" s="13">
        <f t="shared" si="66"/>
        <v>0</v>
      </c>
      <c r="G117" s="13">
        <f t="shared" si="66"/>
        <v>0</v>
      </c>
      <c r="H117" s="13">
        <f t="shared" si="66"/>
        <v>0</v>
      </c>
      <c r="I117" s="13">
        <f t="shared" si="66"/>
        <v>0</v>
      </c>
      <c r="J117" s="13">
        <f t="shared" si="66"/>
        <v>515.02028006562023</v>
      </c>
      <c r="K117" s="13">
        <f t="shared" si="66"/>
        <v>1040.9828078957096</v>
      </c>
      <c r="L117" s="13">
        <f t="shared" si="66"/>
        <v>962.26005032349326</v>
      </c>
      <c r="M117" s="13">
        <f t="shared" si="66"/>
        <v>1014.9826705197113</v>
      </c>
      <c r="N117" s="13">
        <f t="shared" si="66"/>
        <v>1271.8438972645631</v>
      </c>
      <c r="O117" s="13">
        <f t="shared" si="66"/>
        <v>1737.49950532667</v>
      </c>
    </row>
    <row r="118" spans="1:15" ht="15.75" x14ac:dyDescent="0.25">
      <c r="A118" s="745"/>
      <c r="B118" s="8" t="str">
        <f t="shared" si="58"/>
        <v>Miscellaneous</v>
      </c>
      <c r="C118" s="13">
        <f t="shared" ref="C118:O118" si="67">C65*C83*C99*C$106</f>
        <v>0</v>
      </c>
      <c r="D118" s="13">
        <f t="shared" si="67"/>
        <v>0</v>
      </c>
      <c r="E118" s="13">
        <f t="shared" si="67"/>
        <v>0</v>
      </c>
      <c r="F118" s="13">
        <f t="shared" si="67"/>
        <v>0</v>
      </c>
      <c r="G118" s="13">
        <f t="shared" si="67"/>
        <v>0</v>
      </c>
      <c r="H118" s="13">
        <f t="shared" si="67"/>
        <v>0</v>
      </c>
      <c r="I118" s="13">
        <f t="shared" si="67"/>
        <v>0</v>
      </c>
      <c r="J118" s="13">
        <f t="shared" si="67"/>
        <v>0</v>
      </c>
      <c r="K118" s="13">
        <f t="shared" si="67"/>
        <v>0</v>
      </c>
      <c r="L118" s="13">
        <f t="shared" si="67"/>
        <v>0</v>
      </c>
      <c r="M118" s="13">
        <f t="shared" si="67"/>
        <v>0</v>
      </c>
      <c r="N118" s="13">
        <f t="shared" si="67"/>
        <v>0</v>
      </c>
      <c r="O118" s="13">
        <f t="shared" si="67"/>
        <v>0</v>
      </c>
    </row>
    <row r="119" spans="1:15" ht="15.75" customHeight="1" x14ac:dyDescent="0.25">
      <c r="A119" s="745"/>
      <c r="B119" s="8" t="str">
        <f t="shared" si="58"/>
        <v>Motors</v>
      </c>
      <c r="C119" s="13">
        <f t="shared" ref="C119:O119" si="68">C66*C84*C100*C$106</f>
        <v>0</v>
      </c>
      <c r="D119" s="13">
        <f t="shared" si="68"/>
        <v>0</v>
      </c>
      <c r="E119" s="13">
        <f t="shared" si="68"/>
        <v>0</v>
      </c>
      <c r="F119" s="13">
        <f t="shared" si="68"/>
        <v>0</v>
      </c>
      <c r="G119" s="13">
        <f t="shared" si="68"/>
        <v>0</v>
      </c>
      <c r="H119" s="13">
        <f t="shared" si="68"/>
        <v>0</v>
      </c>
      <c r="I119" s="13">
        <f t="shared" si="68"/>
        <v>0</v>
      </c>
      <c r="J119" s="13">
        <f t="shared" si="68"/>
        <v>0</v>
      </c>
      <c r="K119" s="13">
        <f t="shared" si="68"/>
        <v>0</v>
      </c>
      <c r="L119" s="13">
        <f t="shared" si="68"/>
        <v>0</v>
      </c>
      <c r="M119" s="13">
        <f t="shared" si="68"/>
        <v>0</v>
      </c>
      <c r="N119" s="13">
        <f t="shared" si="68"/>
        <v>0</v>
      </c>
      <c r="O119" s="13">
        <f t="shared" si="68"/>
        <v>0</v>
      </c>
    </row>
    <row r="120" spans="1:15" ht="15.75" x14ac:dyDescent="0.25">
      <c r="A120" s="745"/>
      <c r="B120" s="8" t="str">
        <f t="shared" si="58"/>
        <v>Process</v>
      </c>
      <c r="C120" s="13">
        <f t="shared" ref="C120:O120" si="69">C67*C85*C101*C$106</f>
        <v>0</v>
      </c>
      <c r="D120" s="13">
        <f t="shared" si="69"/>
        <v>0</v>
      </c>
      <c r="E120" s="13">
        <f t="shared" si="69"/>
        <v>0</v>
      </c>
      <c r="F120" s="13">
        <f t="shared" si="69"/>
        <v>0</v>
      </c>
      <c r="G120" s="13">
        <f t="shared" si="69"/>
        <v>0</v>
      </c>
      <c r="H120" s="13">
        <f t="shared" si="69"/>
        <v>0</v>
      </c>
      <c r="I120" s="13">
        <f t="shared" si="69"/>
        <v>0</v>
      </c>
      <c r="J120" s="13">
        <f t="shared" si="69"/>
        <v>0</v>
      </c>
      <c r="K120" s="13">
        <f t="shared" si="69"/>
        <v>0</v>
      </c>
      <c r="L120" s="13">
        <f t="shared" si="69"/>
        <v>0</v>
      </c>
      <c r="M120" s="13">
        <f t="shared" si="69"/>
        <v>0</v>
      </c>
      <c r="N120" s="13">
        <f t="shared" si="69"/>
        <v>0</v>
      </c>
      <c r="O120" s="13">
        <f t="shared" si="69"/>
        <v>0</v>
      </c>
    </row>
    <row r="121" spans="1:15" ht="15.75" x14ac:dyDescent="0.25">
      <c r="A121" s="745"/>
      <c r="B121" s="8" t="str">
        <f t="shared" si="58"/>
        <v>Refrigeration</v>
      </c>
      <c r="C121" s="13">
        <f t="shared" ref="C121:O121" si="70">C68*C86*C102*C$106</f>
        <v>0</v>
      </c>
      <c r="D121" s="13">
        <f t="shared" si="70"/>
        <v>0</v>
      </c>
      <c r="E121" s="13">
        <f t="shared" si="70"/>
        <v>0</v>
      </c>
      <c r="F121" s="13">
        <f t="shared" si="70"/>
        <v>0</v>
      </c>
      <c r="G121" s="13">
        <f t="shared" si="70"/>
        <v>0</v>
      </c>
      <c r="H121" s="13">
        <f t="shared" si="70"/>
        <v>0</v>
      </c>
      <c r="I121" s="13">
        <f t="shared" si="70"/>
        <v>0</v>
      </c>
      <c r="J121" s="13">
        <f t="shared" si="70"/>
        <v>0</v>
      </c>
      <c r="K121" s="13">
        <f t="shared" si="70"/>
        <v>0</v>
      </c>
      <c r="L121" s="13">
        <f t="shared" si="70"/>
        <v>0</v>
      </c>
      <c r="M121" s="13">
        <f t="shared" si="70"/>
        <v>0</v>
      </c>
      <c r="N121" s="13">
        <f t="shared" si="70"/>
        <v>0</v>
      </c>
      <c r="O121" s="13">
        <f t="shared" si="70"/>
        <v>0</v>
      </c>
    </row>
    <row r="122" spans="1:15" ht="15.75" x14ac:dyDescent="0.25">
      <c r="A122" s="745"/>
      <c r="B122" s="8" t="str">
        <f t="shared" si="58"/>
        <v>Water Heating</v>
      </c>
      <c r="C122" s="13">
        <f t="shared" ref="C122:O122" si="71">C69*C87*C103*C$106</f>
        <v>0</v>
      </c>
      <c r="D122" s="13">
        <f t="shared" si="71"/>
        <v>0</v>
      </c>
      <c r="E122" s="13">
        <f t="shared" si="71"/>
        <v>0</v>
      </c>
      <c r="F122" s="13">
        <f t="shared" si="71"/>
        <v>0</v>
      </c>
      <c r="G122" s="13">
        <f t="shared" si="71"/>
        <v>0</v>
      </c>
      <c r="H122" s="13">
        <f t="shared" si="71"/>
        <v>0</v>
      </c>
      <c r="I122" s="13">
        <f t="shared" si="71"/>
        <v>0</v>
      </c>
      <c r="J122" s="13">
        <f t="shared" si="71"/>
        <v>0</v>
      </c>
      <c r="K122" s="13">
        <f t="shared" si="71"/>
        <v>0</v>
      </c>
      <c r="L122" s="13">
        <f t="shared" si="71"/>
        <v>0</v>
      </c>
      <c r="M122" s="13">
        <f t="shared" si="71"/>
        <v>0</v>
      </c>
      <c r="N122" s="13">
        <f t="shared" si="71"/>
        <v>0</v>
      </c>
      <c r="O122" s="13">
        <f t="shared" si="71"/>
        <v>0</v>
      </c>
    </row>
    <row r="123" spans="1:15" ht="15.75" customHeight="1" x14ac:dyDescent="0.25">
      <c r="A123" s="745"/>
      <c r="B123" s="8" t="str">
        <f t="shared" si="58"/>
        <v xml:space="preserve"> 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5.75" customHeight="1" x14ac:dyDescent="0.25">
      <c r="A124" s="745"/>
      <c r="B124" s="156" t="s">
        <v>24</v>
      </c>
      <c r="C124" s="13">
        <f>SUM(C110:C123)</f>
        <v>0</v>
      </c>
      <c r="D124" s="13">
        <f>SUM(D110:D123)</f>
        <v>0</v>
      </c>
      <c r="E124" s="13">
        <f t="shared" ref="E124:O124" si="72">SUM(E110:E123)</f>
        <v>0</v>
      </c>
      <c r="F124" s="13">
        <f t="shared" si="72"/>
        <v>0</v>
      </c>
      <c r="G124" s="13">
        <f t="shared" si="72"/>
        <v>0</v>
      </c>
      <c r="H124" s="13">
        <f t="shared" si="72"/>
        <v>0</v>
      </c>
      <c r="I124" s="13">
        <f t="shared" si="72"/>
        <v>0</v>
      </c>
      <c r="J124" s="13">
        <f t="shared" si="72"/>
        <v>515.02028006562023</v>
      </c>
      <c r="K124" s="13">
        <f t="shared" si="72"/>
        <v>1040.9828078957096</v>
      </c>
      <c r="L124" s="13">
        <f t="shared" si="72"/>
        <v>962.26005032349326</v>
      </c>
      <c r="M124" s="13">
        <f t="shared" si="72"/>
        <v>1014.9826705197113</v>
      </c>
      <c r="N124" s="13">
        <f t="shared" si="72"/>
        <v>1271.8438972645631</v>
      </c>
      <c r="O124" s="13">
        <f t="shared" si="72"/>
        <v>1737.49950532667</v>
      </c>
    </row>
    <row r="125" spans="1:15" ht="16.5" customHeight="1" thickBot="1" x14ac:dyDescent="0.3">
      <c r="A125" s="746"/>
      <c r="B125" s="92" t="s">
        <v>25</v>
      </c>
      <c r="C125" s="14">
        <f>C124</f>
        <v>0</v>
      </c>
      <c r="D125" s="14">
        <f>C125+D124</f>
        <v>0</v>
      </c>
      <c r="E125" s="14">
        <f t="shared" ref="E125:O125" si="73">D125+E124</f>
        <v>0</v>
      </c>
      <c r="F125" s="14">
        <f t="shared" si="73"/>
        <v>0</v>
      </c>
      <c r="G125" s="14">
        <f t="shared" si="73"/>
        <v>0</v>
      </c>
      <c r="H125" s="14">
        <f t="shared" si="73"/>
        <v>0</v>
      </c>
      <c r="I125" s="14">
        <f t="shared" si="73"/>
        <v>0</v>
      </c>
      <c r="J125" s="14">
        <f t="shared" si="73"/>
        <v>515.02028006562023</v>
      </c>
      <c r="K125" s="14">
        <f t="shared" si="73"/>
        <v>1556.0030879613298</v>
      </c>
      <c r="L125" s="14">
        <f t="shared" si="73"/>
        <v>2518.2631382848231</v>
      </c>
      <c r="M125" s="14">
        <f t="shared" si="73"/>
        <v>3533.2458088045341</v>
      </c>
      <c r="N125" s="14">
        <f t="shared" si="73"/>
        <v>4805.0897060690968</v>
      </c>
      <c r="O125" s="14">
        <f t="shared" si="73"/>
        <v>6542.5892113957671</v>
      </c>
    </row>
    <row r="126" spans="1:15" x14ac:dyDescent="0.25">
      <c r="A126" s="281"/>
      <c r="B126" s="213"/>
      <c r="C126" s="213"/>
      <c r="D126" s="214"/>
      <c r="E126" s="213"/>
      <c r="F126" s="214"/>
      <c r="G126" s="213"/>
      <c r="H126" s="214"/>
      <c r="I126" s="213"/>
      <c r="J126" s="214"/>
      <c r="K126" s="213"/>
      <c r="L126" s="214"/>
      <c r="M126" s="213"/>
      <c r="N126" s="214"/>
      <c r="O126" s="213"/>
    </row>
    <row r="127" spans="1:15" x14ac:dyDescent="0.25">
      <c r="A127" s="301"/>
      <c r="B127" s="294"/>
      <c r="C127" s="294"/>
      <c r="D127" s="295"/>
      <c r="E127" s="294"/>
      <c r="F127" s="295"/>
      <c r="G127" s="294"/>
      <c r="H127" s="295"/>
      <c r="I127" s="294"/>
      <c r="J127" s="295"/>
      <c r="K127" s="294"/>
      <c r="L127" s="295"/>
      <c r="M127" s="294"/>
      <c r="N127" s="295"/>
      <c r="O127" s="294"/>
    </row>
    <row r="128" spans="1:15" ht="16.5" hidden="1" thickBot="1" x14ac:dyDescent="0.3">
      <c r="A128" s="341" t="s">
        <v>220</v>
      </c>
      <c r="B128" s="320"/>
      <c r="C128" s="320"/>
      <c r="D128" s="302"/>
      <c r="E128" s="320"/>
      <c r="F128" s="302"/>
      <c r="G128" s="320"/>
      <c r="H128" s="302"/>
      <c r="I128" s="320"/>
      <c r="J128" s="302"/>
      <c r="K128" s="320"/>
      <c r="L128" s="302"/>
      <c r="M128" s="320"/>
      <c r="N128" s="302"/>
      <c r="O128" s="320"/>
    </row>
    <row r="129" spans="1:15" ht="15.75" hidden="1" thickBot="1" x14ac:dyDescent="0.3">
      <c r="A129" s="755" t="s">
        <v>109</v>
      </c>
      <c r="B129" s="758" t="s">
        <v>110</v>
      </c>
      <c r="C129" s="759"/>
      <c r="D129" s="759"/>
      <c r="E129" s="759"/>
      <c r="F129" s="759"/>
      <c r="G129" s="759"/>
      <c r="H129" s="759"/>
      <c r="I129" s="759"/>
      <c r="J129" s="759"/>
      <c r="K129" s="759"/>
      <c r="L129" s="759"/>
      <c r="M129" s="759"/>
      <c r="N129" s="760"/>
      <c r="O129" s="613" t="s">
        <v>110</v>
      </c>
    </row>
    <row r="130" spans="1:15" ht="15.75" hidden="1" thickBot="1" x14ac:dyDescent="0.3">
      <c r="A130" s="756"/>
      <c r="B130" s="765" t="s">
        <v>208</v>
      </c>
      <c r="C130" s="765"/>
      <c r="D130" s="765"/>
      <c r="E130" s="765"/>
      <c r="F130" s="765"/>
      <c r="G130" s="765"/>
      <c r="H130" s="765"/>
      <c r="I130" s="765"/>
      <c r="J130" s="765"/>
      <c r="K130" s="765"/>
      <c r="L130" s="765"/>
      <c r="M130" s="765"/>
      <c r="N130" s="766"/>
      <c r="O130" s="614" t="s">
        <v>208</v>
      </c>
    </row>
    <row r="131" spans="1:15" ht="16.5" hidden="1" thickBot="1" x14ac:dyDescent="0.3">
      <c r="A131" s="756"/>
      <c r="B131" s="338" t="s">
        <v>130</v>
      </c>
      <c r="C131" s="100">
        <f>C$2</f>
        <v>46023</v>
      </c>
      <c r="D131" s="100">
        <f t="shared" ref="D131:O131" si="74">D$2</f>
        <v>46054</v>
      </c>
      <c r="E131" s="100">
        <f t="shared" si="74"/>
        <v>46082</v>
      </c>
      <c r="F131" s="100">
        <f t="shared" si="74"/>
        <v>46113</v>
      </c>
      <c r="G131" s="100">
        <f t="shared" si="74"/>
        <v>46143</v>
      </c>
      <c r="H131" s="100">
        <f t="shared" si="74"/>
        <v>46174</v>
      </c>
      <c r="I131" s="100">
        <f t="shared" si="74"/>
        <v>46204</v>
      </c>
      <c r="J131" s="100">
        <f t="shared" si="74"/>
        <v>46235</v>
      </c>
      <c r="K131" s="100">
        <f t="shared" si="74"/>
        <v>46266</v>
      </c>
      <c r="L131" s="100">
        <f t="shared" si="74"/>
        <v>46296</v>
      </c>
      <c r="M131" s="100">
        <f t="shared" si="74"/>
        <v>46327</v>
      </c>
      <c r="N131" s="100">
        <f t="shared" si="74"/>
        <v>46357</v>
      </c>
      <c r="O131" s="100">
        <f t="shared" si="74"/>
        <v>46388</v>
      </c>
    </row>
    <row r="132" spans="1:15" hidden="1" x14ac:dyDescent="0.25">
      <c r="A132" s="756"/>
      <c r="B132" s="334" t="s">
        <v>18</v>
      </c>
      <c r="C132" s="357">
        <f>'4M - SPS'!C132</f>
        <v>3.7309360712313777E-2</v>
      </c>
      <c r="D132" s="357">
        <f>'4M - SPS'!D132</f>
        <v>3.7592595090519432E-2</v>
      </c>
      <c r="E132" s="357">
        <f>'4M - SPS'!E132</f>
        <v>3.790549063990227E-2</v>
      </c>
      <c r="F132" s="357">
        <f>'4M - SPS'!F132</f>
        <v>3.8795312696370085E-2</v>
      </c>
      <c r="G132" s="357">
        <f>'4M - SPS'!G132</f>
        <v>4.0256529624143049E-2</v>
      </c>
      <c r="H132" s="357">
        <f>'4M - SPS'!H132</f>
        <v>7.0755895095357096E-2</v>
      </c>
      <c r="I132" s="357">
        <f>'4M - SPS'!I132</f>
        <v>6.7753562472526563E-2</v>
      </c>
      <c r="J132" s="357">
        <f>'4M - SPS'!J132</f>
        <v>6.823915742998507E-2</v>
      </c>
      <c r="K132" s="357">
        <f>'4M - SPS'!K132</f>
        <v>6.7525399252015297E-2</v>
      </c>
      <c r="L132" s="357">
        <f>'4M - SPS'!L132</f>
        <v>3.9063382109163408E-2</v>
      </c>
      <c r="M132" s="357">
        <f>'4M - SPS'!M132</f>
        <v>3.9553696920511257E-2</v>
      </c>
      <c r="N132" s="357">
        <f>'4M - SPS'!N132</f>
        <v>3.7562326323709046E-2</v>
      </c>
      <c r="O132" s="355">
        <f>'4M - SPS'!O132</f>
        <v>3.7309360712313777E-2</v>
      </c>
    </row>
    <row r="133" spans="1:15" hidden="1" x14ac:dyDescent="0.25">
      <c r="A133" s="756"/>
      <c r="B133" s="332" t="s">
        <v>0</v>
      </c>
      <c r="C133" s="357">
        <f>'4M - SPS'!C133</f>
        <v>4.2520723114963382E-2</v>
      </c>
      <c r="D133" s="357">
        <f>'4M - SPS'!D133</f>
        <v>4.1743510531885644E-2</v>
      </c>
      <c r="E133" s="357">
        <f>'4M - SPS'!E133</f>
        <v>4.2304659778201283E-2</v>
      </c>
      <c r="F133" s="357">
        <f>'4M - SPS'!F133</f>
        <v>4.1033300936625446E-2</v>
      </c>
      <c r="G133" s="357">
        <f>'4M - SPS'!G133</f>
        <v>4.5919524731222877E-2</v>
      </c>
      <c r="H133" s="357">
        <f>'4M - SPS'!H133</f>
        <v>8.828635664133308E-2</v>
      </c>
      <c r="I133" s="357">
        <f>'4M - SPS'!I133</f>
        <v>8.0635132489662531E-2</v>
      </c>
      <c r="J133" s="357">
        <f>'4M - SPS'!J133</f>
        <v>8.4009606331493389E-2</v>
      </c>
      <c r="K133" s="357">
        <f>'4M - SPS'!K133</f>
        <v>8.5745407007655414E-2</v>
      </c>
      <c r="L133" s="357">
        <f>'4M - SPS'!L133</f>
        <v>4.4458666257811495E-2</v>
      </c>
      <c r="M133" s="357">
        <f>'4M - SPS'!M133</f>
        <v>4.3145560230729206E-2</v>
      </c>
      <c r="N133" s="357">
        <f>'4M - SPS'!N133</f>
        <v>4.1885704303761657E-2</v>
      </c>
      <c r="O133" s="355">
        <f>'4M - SPS'!O133</f>
        <v>4.2520723114963382E-2</v>
      </c>
    </row>
    <row r="134" spans="1:15" hidden="1" x14ac:dyDescent="0.25">
      <c r="A134" s="756"/>
      <c r="B134" s="332" t="s">
        <v>19</v>
      </c>
      <c r="C134" s="357">
        <f>'4M - SPS'!C134</f>
        <v>3.812480333592938E-2</v>
      </c>
      <c r="D134" s="357">
        <f>'4M - SPS'!D134</f>
        <v>3.863584650399525E-2</v>
      </c>
      <c r="E134" s="357">
        <f>'4M - SPS'!E134</f>
        <v>4.0110968412696429E-2</v>
      </c>
      <c r="F134" s="357">
        <f>'4M - SPS'!F134</f>
        <v>4.1692552246356249E-2</v>
      </c>
      <c r="G134" s="357">
        <f>'4M - SPS'!G134</f>
        <v>4.2574877465881671E-2</v>
      </c>
      <c r="H134" s="357">
        <f>'4M - SPS'!H134</f>
        <v>7.6182846728634554E-2</v>
      </c>
      <c r="I134" s="357">
        <f>'4M - SPS'!I134</f>
        <v>7.2182560224524711E-2</v>
      </c>
      <c r="J134" s="357">
        <f>'4M - SPS'!J134</f>
        <v>7.3486687391125252E-2</v>
      </c>
      <c r="K134" s="357">
        <f>'4M - SPS'!K134</f>
        <v>7.1961972198973156E-2</v>
      </c>
      <c r="L134" s="357">
        <f>'4M - SPS'!L134</f>
        <v>4.1202779153548821E-2</v>
      </c>
      <c r="M134" s="357">
        <f>'4M - SPS'!M134</f>
        <v>4.1783383909177088E-2</v>
      </c>
      <c r="N134" s="357">
        <f>'4M - SPS'!N134</f>
        <v>3.8741878479679928E-2</v>
      </c>
      <c r="O134" s="355">
        <f>'4M - SPS'!O134</f>
        <v>3.812480333592938E-2</v>
      </c>
    </row>
    <row r="135" spans="1:15" hidden="1" x14ac:dyDescent="0.25">
      <c r="A135" s="756"/>
      <c r="B135" s="332" t="s">
        <v>1</v>
      </c>
      <c r="C135" s="357">
        <f>'4M - SPS'!C135</f>
        <v>3.7643000000000003E-2</v>
      </c>
      <c r="D135" s="357">
        <f>'4M - SPS'!D135</f>
        <v>3.7594000000000002E-2</v>
      </c>
      <c r="E135" s="357">
        <f>'4M - SPS'!E135</f>
        <v>3.8481000000000001E-2</v>
      </c>
      <c r="F135" s="357">
        <f>'4M - SPS'!F135</f>
        <v>4.5546527424448306E-2</v>
      </c>
      <c r="G135" s="357">
        <f>'4M - SPS'!G135</f>
        <v>5.2139423884773821E-2</v>
      </c>
      <c r="H135" s="357">
        <f>'4M - SPS'!H135</f>
        <v>8.918045167108582E-2</v>
      </c>
      <c r="I135" s="357">
        <f>'4M - SPS'!I135</f>
        <v>8.1027324509359955E-2</v>
      </c>
      <c r="J135" s="357">
        <f>'4M - SPS'!J135</f>
        <v>8.4542112011390252E-2</v>
      </c>
      <c r="K135" s="357">
        <f>'4M - SPS'!K135</f>
        <v>8.9460509002049729E-2</v>
      </c>
      <c r="L135" s="357">
        <f>'4M - SPS'!L135</f>
        <v>5.0502845272441692E-2</v>
      </c>
      <c r="M135" s="357">
        <f>'4M - SPS'!M135</f>
        <v>4.4588000000000003E-2</v>
      </c>
      <c r="N135" s="357">
        <f>'4M - SPS'!N135</f>
        <v>4.0072999999999998E-2</v>
      </c>
      <c r="O135" s="355">
        <f>'4M - SPS'!O135</f>
        <v>3.7643000000000003E-2</v>
      </c>
    </row>
    <row r="136" spans="1:15" hidden="1" x14ac:dyDescent="0.25">
      <c r="A136" s="756"/>
      <c r="B136" s="332" t="s">
        <v>20</v>
      </c>
      <c r="C136" s="357">
        <f>'4M - SPS'!C136</f>
        <v>2.7979023307448891E-2</v>
      </c>
      <c r="D136" s="357">
        <f>'4M - SPS'!D136</f>
        <v>2.7062237345416705E-2</v>
      </c>
      <c r="E136" s="357">
        <f>'4M - SPS'!E136</f>
        <v>2.7366766574322021E-2</v>
      </c>
      <c r="F136" s="357">
        <f>'4M - SPS'!F136</f>
        <v>2.8203953398476794E-2</v>
      </c>
      <c r="G136" s="357">
        <f>'4M - SPS'!G136</f>
        <v>2.7858111953350514E-2</v>
      </c>
      <c r="H136" s="357">
        <f>'4M - SPS'!H136</f>
        <v>4.517263626282926E-2</v>
      </c>
      <c r="I136" s="357">
        <f>'4M - SPS'!I136</f>
        <v>4.3757210070201225E-2</v>
      </c>
      <c r="J136" s="357">
        <f>'4M - SPS'!J136</f>
        <v>4.3498044615800903E-2</v>
      </c>
      <c r="K136" s="357">
        <f>'4M - SPS'!K136</f>
        <v>4.4228232364900331E-2</v>
      </c>
      <c r="L136" s="357">
        <f>'4M - SPS'!L136</f>
        <v>2.7623053960593121E-2</v>
      </c>
      <c r="M136" s="357">
        <f>'4M - SPS'!M136</f>
        <v>2.7741626843932658E-2</v>
      </c>
      <c r="N136" s="357">
        <f>'4M - SPS'!N136</f>
        <v>2.7315147361757344E-2</v>
      </c>
      <c r="O136" s="355">
        <f>'4M - SPS'!O136</f>
        <v>2.7979023307448891E-2</v>
      </c>
    </row>
    <row r="137" spans="1:15" hidden="1" x14ac:dyDescent="0.25">
      <c r="A137" s="756"/>
      <c r="B137" s="18" t="s">
        <v>9</v>
      </c>
      <c r="C137" s="357">
        <f>'4M - SPS'!C137</f>
        <v>4.0318557896803296E-2</v>
      </c>
      <c r="D137" s="357">
        <f>'4M - SPS'!D137</f>
        <v>3.9568248587468539E-2</v>
      </c>
      <c r="E137" s="357">
        <f>'4M - SPS'!E137</f>
        <v>4.0207620734309842E-2</v>
      </c>
      <c r="F137" s="357">
        <f>'4M - SPS'!F137</f>
        <v>3.9948730023870067E-2</v>
      </c>
      <c r="G137" s="357">
        <f>'4M - SPS'!G137</f>
        <v>4.0203143576144802E-2</v>
      </c>
      <c r="H137" s="357">
        <f>'4M - SPS'!H137</f>
        <v>4.4656000000000001E-2</v>
      </c>
      <c r="I137" s="357">
        <f>'4M - SPS'!I137</f>
        <v>4.3243999999999998E-2</v>
      </c>
      <c r="J137" s="357">
        <f>'4M - SPS'!J137</f>
        <v>4.2998000000000001E-2</v>
      </c>
      <c r="K137" s="357">
        <f>'4M - SPS'!K137</f>
        <v>6.9761842481432038E-2</v>
      </c>
      <c r="L137" s="357">
        <f>'4M - SPS'!L137</f>
        <v>3.8970456467593638E-2</v>
      </c>
      <c r="M137" s="357">
        <f>'4M - SPS'!M137</f>
        <v>3.9130451436498209E-2</v>
      </c>
      <c r="N137" s="357">
        <f>'4M - SPS'!N137</f>
        <v>3.8987207833272704E-2</v>
      </c>
      <c r="O137" s="355">
        <f>'4M - SPS'!O137</f>
        <v>4.0318557896803296E-2</v>
      </c>
    </row>
    <row r="138" spans="1:15" hidden="1" x14ac:dyDescent="0.25">
      <c r="A138" s="756"/>
      <c r="B138" s="18" t="s">
        <v>3</v>
      </c>
      <c r="C138" s="357">
        <f>'4M - SPS'!C138</f>
        <v>4.2520723114963382E-2</v>
      </c>
      <c r="D138" s="357">
        <f>'4M - SPS'!D138</f>
        <v>4.1743510531885644E-2</v>
      </c>
      <c r="E138" s="357">
        <f>'4M - SPS'!E138</f>
        <v>4.2304659778201283E-2</v>
      </c>
      <c r="F138" s="357">
        <f>'4M - SPS'!F138</f>
        <v>4.1033300936625446E-2</v>
      </c>
      <c r="G138" s="357">
        <f>'4M - SPS'!G138</f>
        <v>4.5919524731222877E-2</v>
      </c>
      <c r="H138" s="357">
        <f>'4M - SPS'!H138</f>
        <v>8.828635664133308E-2</v>
      </c>
      <c r="I138" s="357">
        <f>'4M - SPS'!I138</f>
        <v>8.0635132489662531E-2</v>
      </c>
      <c r="J138" s="357">
        <f>'4M - SPS'!J138</f>
        <v>8.4009606331493389E-2</v>
      </c>
      <c r="K138" s="357">
        <f>'4M - SPS'!K138</f>
        <v>8.5745407007655414E-2</v>
      </c>
      <c r="L138" s="357">
        <f>'4M - SPS'!L138</f>
        <v>4.4458666257811495E-2</v>
      </c>
      <c r="M138" s="357">
        <f>'4M - SPS'!M138</f>
        <v>4.3145560230729206E-2</v>
      </c>
      <c r="N138" s="357">
        <f>'4M - SPS'!N138</f>
        <v>4.1885704303761657E-2</v>
      </c>
      <c r="O138" s="355">
        <f>'4M - SPS'!O138</f>
        <v>4.2520723114963382E-2</v>
      </c>
    </row>
    <row r="139" spans="1:15" hidden="1" x14ac:dyDescent="0.25">
      <c r="A139" s="756"/>
      <c r="B139" s="18" t="s">
        <v>4</v>
      </c>
      <c r="C139" s="357">
        <f>'4M - SPS'!C139</f>
        <v>3.9332392744537863E-2</v>
      </c>
      <c r="D139" s="357">
        <f>'4M - SPS'!D139</f>
        <v>3.9395134594588245E-2</v>
      </c>
      <c r="E139" s="357">
        <f>'4M - SPS'!E139</f>
        <v>3.9889592752648043E-2</v>
      </c>
      <c r="F139" s="357">
        <f>'4M - SPS'!F139</f>
        <v>4.1567530398382256E-2</v>
      </c>
      <c r="G139" s="357">
        <f>'4M - SPS'!G139</f>
        <v>4.2877148484720788E-2</v>
      </c>
      <c r="H139" s="357">
        <f>'4M - SPS'!H139</f>
        <v>7.5120845496107133E-2</v>
      </c>
      <c r="I139" s="357">
        <f>'4M - SPS'!I139</f>
        <v>7.1220477912199667E-2</v>
      </c>
      <c r="J139" s="357">
        <f>'4M - SPS'!J139</f>
        <v>7.2367615303684074E-2</v>
      </c>
      <c r="K139" s="357">
        <f>'4M - SPS'!K139</f>
        <v>6.9558311182514918E-2</v>
      </c>
      <c r="L139" s="357">
        <f>'4M - SPS'!L139</f>
        <v>4.1479096302891857E-2</v>
      </c>
      <c r="M139" s="357">
        <f>'4M - SPS'!M139</f>
        <v>4.1768887377816956E-2</v>
      </c>
      <c r="N139" s="357">
        <f>'4M - SPS'!N139</f>
        <v>3.9137667024608053E-2</v>
      </c>
      <c r="O139" s="355">
        <f>'4M - SPS'!O139</f>
        <v>3.9332392744537863E-2</v>
      </c>
    </row>
    <row r="140" spans="1:15" hidden="1" x14ac:dyDescent="0.25">
      <c r="A140" s="756"/>
      <c r="B140" s="18" t="s">
        <v>5</v>
      </c>
      <c r="C140" s="357">
        <f>'4M - SPS'!C140</f>
        <v>3.7309360712313777E-2</v>
      </c>
      <c r="D140" s="357">
        <f>'4M - SPS'!D140</f>
        <v>3.7592595090519432E-2</v>
      </c>
      <c r="E140" s="357">
        <f>'4M - SPS'!E140</f>
        <v>3.790549063990227E-2</v>
      </c>
      <c r="F140" s="357">
        <f>'4M - SPS'!F140</f>
        <v>3.8795312696370085E-2</v>
      </c>
      <c r="G140" s="357">
        <f>'4M - SPS'!G140</f>
        <v>4.0256529624143049E-2</v>
      </c>
      <c r="H140" s="357">
        <f>'4M - SPS'!H140</f>
        <v>7.0755895095357096E-2</v>
      </c>
      <c r="I140" s="357">
        <f>'4M - SPS'!I140</f>
        <v>6.7753562472526563E-2</v>
      </c>
      <c r="J140" s="357">
        <f>'4M - SPS'!J140</f>
        <v>6.823915742998507E-2</v>
      </c>
      <c r="K140" s="357">
        <f>'4M - SPS'!K140</f>
        <v>6.7525399252015297E-2</v>
      </c>
      <c r="L140" s="357">
        <f>'4M - SPS'!L140</f>
        <v>3.9063382109163408E-2</v>
      </c>
      <c r="M140" s="357">
        <f>'4M - SPS'!M140</f>
        <v>3.9553696920511257E-2</v>
      </c>
      <c r="N140" s="357">
        <f>'4M - SPS'!N140</f>
        <v>3.7562326323709046E-2</v>
      </c>
      <c r="O140" s="355">
        <f>'4M - SPS'!O140</f>
        <v>3.7309360712313777E-2</v>
      </c>
    </row>
    <row r="141" spans="1:15" hidden="1" x14ac:dyDescent="0.25">
      <c r="A141" s="756"/>
      <c r="B141" s="18" t="s">
        <v>21</v>
      </c>
      <c r="C141" s="357">
        <f>'4M - SPS'!C141</f>
        <v>3.7309360712313777E-2</v>
      </c>
      <c r="D141" s="357">
        <f>'4M - SPS'!D141</f>
        <v>3.7592595090519432E-2</v>
      </c>
      <c r="E141" s="357">
        <f>'4M - SPS'!E141</f>
        <v>3.790549063990227E-2</v>
      </c>
      <c r="F141" s="357">
        <f>'4M - SPS'!F141</f>
        <v>3.8795312696370085E-2</v>
      </c>
      <c r="G141" s="357">
        <f>'4M - SPS'!G141</f>
        <v>4.0256529624143049E-2</v>
      </c>
      <c r="H141" s="357">
        <f>'4M - SPS'!H141</f>
        <v>7.0755895095357096E-2</v>
      </c>
      <c r="I141" s="357">
        <f>'4M - SPS'!I141</f>
        <v>6.7753562472526563E-2</v>
      </c>
      <c r="J141" s="357">
        <f>'4M - SPS'!J141</f>
        <v>6.823915742998507E-2</v>
      </c>
      <c r="K141" s="357">
        <f>'4M - SPS'!K141</f>
        <v>6.7525399252015297E-2</v>
      </c>
      <c r="L141" s="357">
        <f>'4M - SPS'!L141</f>
        <v>3.9063382109163408E-2</v>
      </c>
      <c r="M141" s="357">
        <f>'4M - SPS'!M141</f>
        <v>3.9553696920511257E-2</v>
      </c>
      <c r="N141" s="357">
        <f>'4M - SPS'!N141</f>
        <v>3.7562326323709046E-2</v>
      </c>
      <c r="O141" s="355">
        <f>'4M - SPS'!O141</f>
        <v>3.7309360712313777E-2</v>
      </c>
    </row>
    <row r="142" spans="1:15" hidden="1" x14ac:dyDescent="0.25">
      <c r="A142" s="756"/>
      <c r="B142" s="18" t="s">
        <v>22</v>
      </c>
      <c r="C142" s="357">
        <f>'4M - SPS'!C142</f>
        <v>3.7309360712313777E-2</v>
      </c>
      <c r="D142" s="357">
        <f>'4M - SPS'!D142</f>
        <v>3.7592595090519432E-2</v>
      </c>
      <c r="E142" s="357">
        <f>'4M - SPS'!E142</f>
        <v>3.790549063990227E-2</v>
      </c>
      <c r="F142" s="357">
        <f>'4M - SPS'!F142</f>
        <v>3.8795312696370085E-2</v>
      </c>
      <c r="G142" s="357">
        <f>'4M - SPS'!G142</f>
        <v>4.0256529624143049E-2</v>
      </c>
      <c r="H142" s="357">
        <f>'4M - SPS'!H142</f>
        <v>7.0755895095357096E-2</v>
      </c>
      <c r="I142" s="357">
        <f>'4M - SPS'!I142</f>
        <v>6.7753562472526563E-2</v>
      </c>
      <c r="J142" s="357">
        <f>'4M - SPS'!J142</f>
        <v>6.823915742998507E-2</v>
      </c>
      <c r="K142" s="357">
        <f>'4M - SPS'!K142</f>
        <v>6.7525399252015297E-2</v>
      </c>
      <c r="L142" s="357">
        <f>'4M - SPS'!L142</f>
        <v>3.9063382109163408E-2</v>
      </c>
      <c r="M142" s="357">
        <f>'4M - SPS'!M142</f>
        <v>3.9553696920511257E-2</v>
      </c>
      <c r="N142" s="357">
        <f>'4M - SPS'!N142</f>
        <v>3.7562326323709046E-2</v>
      </c>
      <c r="O142" s="355">
        <f>'4M - SPS'!O142</f>
        <v>3.7309360712313777E-2</v>
      </c>
    </row>
    <row r="143" spans="1:15" hidden="1" x14ac:dyDescent="0.25">
      <c r="A143" s="756"/>
      <c r="B143" s="18" t="s">
        <v>7</v>
      </c>
      <c r="C143" s="357">
        <f>'4M - SPS'!C143</f>
        <v>3.5682741979693122E-2</v>
      </c>
      <c r="D143" s="357">
        <f>'4M - SPS'!D143</f>
        <v>3.5900332017223431E-2</v>
      </c>
      <c r="E143" s="357">
        <f>'4M - SPS'!E143</f>
        <v>3.6855222703080198E-2</v>
      </c>
      <c r="F143" s="357">
        <f>'4M - SPS'!F143</f>
        <v>3.7713234347840394E-2</v>
      </c>
      <c r="G143" s="357">
        <f>'4M - SPS'!G143</f>
        <v>3.8506725867705857E-2</v>
      </c>
      <c r="H143" s="357">
        <f>'4M - SPS'!H143</f>
        <v>6.7586919778914373E-2</v>
      </c>
      <c r="I143" s="357">
        <f>'4M - SPS'!I143</f>
        <v>6.4558915989139196E-2</v>
      </c>
      <c r="J143" s="357">
        <f>'4M - SPS'!J143</f>
        <v>6.5253104129576744E-2</v>
      </c>
      <c r="K143" s="357">
        <f>'4M - SPS'!K143</f>
        <v>6.4498460821838438E-2</v>
      </c>
      <c r="L143" s="357">
        <f>'4M - SPS'!L143</f>
        <v>3.7446622718188112E-2</v>
      </c>
      <c r="M143" s="357">
        <f>'4M - SPS'!M143</f>
        <v>3.7897793768534443E-2</v>
      </c>
      <c r="N143" s="357">
        <f>'4M - SPS'!N143</f>
        <v>3.5939490764754653E-2</v>
      </c>
      <c r="O143" s="355">
        <f>'4M - SPS'!O143</f>
        <v>3.5682741979693122E-2</v>
      </c>
    </row>
    <row r="144" spans="1:15" ht="15.75" hidden="1" thickBot="1" x14ac:dyDescent="0.3">
      <c r="A144" s="757"/>
      <c r="B144" s="17" t="s">
        <v>8</v>
      </c>
      <c r="C144" s="358">
        <f>'4M - SPS'!C144</f>
        <v>3.720867190622492E-2</v>
      </c>
      <c r="D144" s="358">
        <f>'4M - SPS'!D144</f>
        <v>3.7965054983119348E-2</v>
      </c>
      <c r="E144" s="358">
        <f>'4M - SPS'!E144</f>
        <v>3.9526899842224586E-2</v>
      </c>
      <c r="F144" s="358">
        <f>'4M - SPS'!F144</f>
        <v>4.1066274953560376E-2</v>
      </c>
      <c r="G144" s="358">
        <f>'4M - SPS'!G144</f>
        <v>4.2068085643249667E-2</v>
      </c>
      <c r="H144" s="358">
        <f>'4M - SPS'!H144</f>
        <v>7.6096635164427801E-2</v>
      </c>
      <c r="I144" s="358">
        <f>'4M - SPS'!I144</f>
        <v>7.1281056658700187E-2</v>
      </c>
      <c r="J144" s="358">
        <f>'4M - SPS'!J144</f>
        <v>7.3419066539057082E-2</v>
      </c>
      <c r="K144" s="358">
        <f>'4M - SPS'!K144</f>
        <v>7.0969717842630911E-2</v>
      </c>
      <c r="L144" s="358">
        <f>'4M - SPS'!L144</f>
        <v>4.0735333196233868E-2</v>
      </c>
      <c r="M144" s="358">
        <f>'4M - SPS'!M144</f>
        <v>4.1293551146050066E-2</v>
      </c>
      <c r="N144" s="358">
        <f>'4M - SPS'!N144</f>
        <v>3.8129622671069403E-2</v>
      </c>
      <c r="O144" s="356">
        <f>'4M - SPS'!O144</f>
        <v>3.720867190622492E-2</v>
      </c>
    </row>
    <row r="145" spans="1:15" hidden="1" x14ac:dyDescent="0.25">
      <c r="A145" s="66"/>
      <c r="C145" s="467" t="s">
        <v>272</v>
      </c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</row>
    <row r="146" spans="1:15" ht="15.75" hidden="1" thickBot="1" x14ac:dyDescent="0.3"/>
    <row r="147" spans="1:15" ht="15.75" hidden="1" thickBot="1" x14ac:dyDescent="0.3">
      <c r="A147" s="755" t="s">
        <v>113</v>
      </c>
      <c r="B147" s="337"/>
      <c r="C147" s="769" t="s">
        <v>112</v>
      </c>
      <c r="D147" s="769"/>
      <c r="E147" s="769"/>
      <c r="F147" s="769"/>
      <c r="G147" s="769"/>
      <c r="H147" s="769"/>
      <c r="I147" s="769"/>
      <c r="J147" s="769"/>
      <c r="K147" s="769"/>
      <c r="L147" s="769"/>
      <c r="M147" s="769"/>
      <c r="N147" s="770"/>
      <c r="O147" s="616" t="s">
        <v>112</v>
      </c>
    </row>
    <row r="148" spans="1:15" ht="15" hidden="1" customHeight="1" thickBot="1" x14ac:dyDescent="0.3">
      <c r="A148" s="756"/>
      <c r="B148" s="338" t="s">
        <v>130</v>
      </c>
      <c r="C148" s="100">
        <f>C$2</f>
        <v>46023</v>
      </c>
      <c r="D148" s="100">
        <f t="shared" ref="D148:O148" si="75">D$2</f>
        <v>46054</v>
      </c>
      <c r="E148" s="100">
        <f t="shared" si="75"/>
        <v>46082</v>
      </c>
      <c r="F148" s="100">
        <f t="shared" si="75"/>
        <v>46113</v>
      </c>
      <c r="G148" s="100">
        <f t="shared" si="75"/>
        <v>46143</v>
      </c>
      <c r="H148" s="100">
        <f t="shared" si="75"/>
        <v>46174</v>
      </c>
      <c r="I148" s="100">
        <f t="shared" si="75"/>
        <v>46204</v>
      </c>
      <c r="J148" s="100">
        <f t="shared" si="75"/>
        <v>46235</v>
      </c>
      <c r="K148" s="100">
        <f t="shared" si="75"/>
        <v>46266</v>
      </c>
      <c r="L148" s="100">
        <f t="shared" si="75"/>
        <v>46296</v>
      </c>
      <c r="M148" s="100">
        <f t="shared" si="75"/>
        <v>46327</v>
      </c>
      <c r="N148" s="100">
        <f t="shared" si="75"/>
        <v>46357</v>
      </c>
      <c r="O148" s="100">
        <f t="shared" si="75"/>
        <v>46388</v>
      </c>
    </row>
    <row r="149" spans="1:15" hidden="1" x14ac:dyDescent="0.25">
      <c r="A149" s="756"/>
      <c r="B149" s="334" t="s">
        <v>18</v>
      </c>
      <c r="C149" s="357">
        <f>'4M - SPS'!C149</f>
        <v>2.5206392876862228E-3</v>
      </c>
      <c r="D149" s="357">
        <f>'4M - SPS'!D149</f>
        <v>2.6094049094805729E-3</v>
      </c>
      <c r="E149" s="357">
        <f>'4M - SPS'!E149</f>
        <v>2.6625093600977324E-3</v>
      </c>
      <c r="F149" s="357">
        <f>'4M - SPS'!F149</f>
        <v>2.8186873036299166E-3</v>
      </c>
      <c r="G149" s="357">
        <f>'4M - SPS'!G149</f>
        <v>3.4884703758569541E-3</v>
      </c>
      <c r="H149" s="357">
        <f>'4M - SPS'!H149</f>
        <v>1.0277104904642899E-2</v>
      </c>
      <c r="I149" s="357">
        <f>'4M - SPS'!I149</f>
        <v>9.2204375274734379E-3</v>
      </c>
      <c r="J149" s="357">
        <f>'4M - SPS'!J149</f>
        <v>9.38284257001493E-3</v>
      </c>
      <c r="K149" s="357">
        <f>'4M - SPS'!K149</f>
        <v>9.0396007479847072E-3</v>
      </c>
      <c r="L149" s="357">
        <f>'4M - SPS'!L149</f>
        <v>3.1606178908365895E-3</v>
      </c>
      <c r="M149" s="357">
        <f>'4M - SPS'!M149</f>
        <v>3.2913030794887426E-3</v>
      </c>
      <c r="N149" s="357">
        <f>'4M - SPS'!N149</f>
        <v>2.2736736762909611E-3</v>
      </c>
      <c r="O149" s="355">
        <f>'4M - SPS'!O149</f>
        <v>2.5206392876862228E-3</v>
      </c>
    </row>
    <row r="150" spans="1:15" hidden="1" x14ac:dyDescent="0.25">
      <c r="A150" s="756"/>
      <c r="B150" s="332" t="s">
        <v>0</v>
      </c>
      <c r="C150" s="357">
        <f>'4M - SPS'!C150</f>
        <v>4.1692768850366182E-3</v>
      </c>
      <c r="D150" s="357">
        <f>'4M - SPS'!D150</f>
        <v>3.7264894681143467E-3</v>
      </c>
      <c r="E150" s="357">
        <f>'4M - SPS'!E150</f>
        <v>3.8763402217987103E-3</v>
      </c>
      <c r="F150" s="357">
        <f>'4M - SPS'!F150</f>
        <v>2.5766990633745573E-3</v>
      </c>
      <c r="G150" s="357">
        <f>'4M - SPS'!G150</f>
        <v>6.0374752687771217E-3</v>
      </c>
      <c r="H150" s="357">
        <f>'4M - SPS'!H150</f>
        <v>1.8064643358666917E-2</v>
      </c>
      <c r="I150" s="357">
        <f>'4M - SPS'!I150</f>
        <v>1.4675867510337476E-2</v>
      </c>
      <c r="J150" s="357">
        <f>'4M - SPS'!J150</f>
        <v>1.6014393668506627E-2</v>
      </c>
      <c r="K150" s="357">
        <f>'4M - SPS'!K150</f>
        <v>1.6905592992344596E-2</v>
      </c>
      <c r="L150" s="357">
        <f>'4M - SPS'!L150</f>
        <v>3.3223337421884975E-3</v>
      </c>
      <c r="M150" s="357">
        <f>'4M - SPS'!M150</f>
        <v>3.0404397692707871E-3</v>
      </c>
      <c r="N150" s="357">
        <f>'4M - SPS'!N150</f>
        <v>3.2052956962383477E-3</v>
      </c>
      <c r="O150" s="355">
        <f>'4M - SPS'!O150</f>
        <v>4.1692768850366182E-3</v>
      </c>
    </row>
    <row r="151" spans="1:15" hidden="1" x14ac:dyDescent="0.25">
      <c r="A151" s="756"/>
      <c r="B151" s="332" t="s">
        <v>19</v>
      </c>
      <c r="C151" s="357">
        <f>'4M - SPS'!C151</f>
        <v>2.4321966640706207E-3</v>
      </c>
      <c r="D151" s="357">
        <f>'4M - SPS'!D151</f>
        <v>2.6321534960047515E-3</v>
      </c>
      <c r="E151" s="357">
        <f>'4M - SPS'!E151</f>
        <v>3.343031587303571E-3</v>
      </c>
      <c r="F151" s="357">
        <f>'4M - SPS'!F151</f>
        <v>3.894447753643759E-3</v>
      </c>
      <c r="G151" s="357">
        <f>'4M - SPS'!G151</f>
        <v>4.2121225341183359E-3</v>
      </c>
      <c r="H151" s="357">
        <f>'4M - SPS'!H151</f>
        <v>1.2644153271365446E-2</v>
      </c>
      <c r="I151" s="357">
        <f>'4M - SPS'!I151</f>
        <v>1.1066439775475291E-2</v>
      </c>
      <c r="J151" s="357">
        <f>'4M - SPS'!J151</f>
        <v>1.1551312608874764E-2</v>
      </c>
      <c r="K151" s="357">
        <f>'4M - SPS'!K151</f>
        <v>1.0907027801026845E-2</v>
      </c>
      <c r="L151" s="357">
        <f>'4M - SPS'!L151</f>
        <v>3.8022208464511746E-3</v>
      </c>
      <c r="M151" s="357">
        <f>'4M - SPS'!M151</f>
        <v>3.983616090822921E-3</v>
      </c>
      <c r="N151" s="357">
        <f>'4M - SPS'!N151</f>
        <v>2.2921215203200737E-3</v>
      </c>
      <c r="O151" s="355">
        <f>'4M - SPS'!O151</f>
        <v>2.4321966640706207E-3</v>
      </c>
    </row>
    <row r="152" spans="1:15" hidden="1" x14ac:dyDescent="0.25">
      <c r="A152" s="756"/>
      <c r="B152" s="332" t="s">
        <v>1</v>
      </c>
      <c r="C152" s="357">
        <f>'4M - SPS'!C152</f>
        <v>0</v>
      </c>
      <c r="D152" s="357">
        <f>'4M - SPS'!D152</f>
        <v>0</v>
      </c>
      <c r="E152" s="357">
        <f>'4M - SPS'!E152</f>
        <v>0</v>
      </c>
      <c r="F152" s="357">
        <f>'4M - SPS'!F152</f>
        <v>3.5624725755516919E-3</v>
      </c>
      <c r="G152" s="357">
        <f>'4M - SPS'!G152</f>
        <v>9.0035761152261768E-3</v>
      </c>
      <c r="H152" s="357">
        <f>'4M - SPS'!H152</f>
        <v>1.8470548328914174E-2</v>
      </c>
      <c r="I152" s="357">
        <f>'4M - SPS'!I152</f>
        <v>1.4845675490640056E-2</v>
      </c>
      <c r="J152" s="357">
        <f>'4M - SPS'!J152</f>
        <v>1.6243887988609765E-2</v>
      </c>
      <c r="K152" s="357">
        <f>'4M - SPS'!K152</f>
        <v>1.856049099795027E-2</v>
      </c>
      <c r="L152" s="357">
        <f>'4M - SPS'!L152</f>
        <v>3.5671547275583052E-3</v>
      </c>
      <c r="M152" s="357">
        <f>'4M - SPS'!M152</f>
        <v>0</v>
      </c>
      <c r="N152" s="357">
        <f>'4M - SPS'!N152</f>
        <v>0</v>
      </c>
      <c r="O152" s="355">
        <f>'4M - SPS'!O152</f>
        <v>0</v>
      </c>
    </row>
    <row r="153" spans="1:15" hidden="1" x14ac:dyDescent="0.25">
      <c r="A153" s="756"/>
      <c r="B153" s="332" t="s">
        <v>20</v>
      </c>
      <c r="C153" s="357">
        <f>'4M - SPS'!C153</f>
        <v>4.1797669255110828E-4</v>
      </c>
      <c r="D153" s="357">
        <f>'4M - SPS'!D153</f>
        <v>4.7626545832960722E-6</v>
      </c>
      <c r="E153" s="357">
        <f>'4M - SPS'!E153</f>
        <v>6.1233425677979886E-5</v>
      </c>
      <c r="F153" s="357">
        <f>'4M - SPS'!F153</f>
        <v>3.2304660152320788E-4</v>
      </c>
      <c r="G153" s="357">
        <f>'4M - SPS'!G153</f>
        <v>6.5888046649485832E-5</v>
      </c>
      <c r="H153" s="357">
        <f>'4M - SPS'!H153</f>
        <v>1.7436373717073588E-4</v>
      </c>
      <c r="I153" s="357">
        <f>'4M - SPS'!I153</f>
        <v>1.6578992979877382E-4</v>
      </c>
      <c r="J153" s="357">
        <f>'4M - SPS'!J153</f>
        <v>1.589553841990964E-4</v>
      </c>
      <c r="K153" s="357">
        <f>'4M - SPS'!K153</f>
        <v>1.6676763509966403E-4</v>
      </c>
      <c r="L153" s="357">
        <f>'4M - SPS'!L153</f>
        <v>4.8946039406879454E-5</v>
      </c>
      <c r="M153" s="357">
        <f>'4M - SPS'!M153</f>
        <v>4.5373156067342698E-5</v>
      </c>
      <c r="N153" s="357">
        <f>'4M - SPS'!N153</f>
        <v>4.8526382426554074E-6</v>
      </c>
      <c r="O153" s="355">
        <f>'4M - SPS'!O153</f>
        <v>4.1797669255110828E-4</v>
      </c>
    </row>
    <row r="154" spans="1:15" hidden="1" x14ac:dyDescent="0.25">
      <c r="A154" s="756"/>
      <c r="B154" s="18" t="s">
        <v>9</v>
      </c>
      <c r="C154" s="357">
        <f>'4M - SPS'!C154</f>
        <v>4.1224421031967025E-3</v>
      </c>
      <c r="D154" s="357">
        <f>'4M - SPS'!D154</f>
        <v>3.6887514125314639E-3</v>
      </c>
      <c r="E154" s="357">
        <f>'4M - SPS'!E154</f>
        <v>3.9703792656901622E-3</v>
      </c>
      <c r="F154" s="357">
        <f>'4M - SPS'!F154</f>
        <v>3.4322699761299359E-3</v>
      </c>
      <c r="G154" s="357">
        <f>'4M - SPS'!G154</f>
        <v>3.0448564238552043E-3</v>
      </c>
      <c r="H154" s="357">
        <f>'4M - SPS'!H154</f>
        <v>0</v>
      </c>
      <c r="I154" s="357">
        <f>'4M - SPS'!I154</f>
        <v>0</v>
      </c>
      <c r="J154" s="357">
        <f>'4M - SPS'!J154</f>
        <v>0</v>
      </c>
      <c r="K154" s="357">
        <f>'4M - SPS'!K154</f>
        <v>9.9761575185679744E-3</v>
      </c>
      <c r="L154" s="357">
        <f>'4M - SPS'!L154</f>
        <v>3.8855435324063642E-3</v>
      </c>
      <c r="M154" s="357">
        <f>'4M - SPS'!M154</f>
        <v>3.1255485635017944E-3</v>
      </c>
      <c r="N154" s="357">
        <f>'4M - SPS'!N154</f>
        <v>3.1557921667272936E-3</v>
      </c>
      <c r="O154" s="355">
        <f>'4M - SPS'!O154</f>
        <v>4.1224421031967025E-3</v>
      </c>
    </row>
    <row r="155" spans="1:15" hidden="1" x14ac:dyDescent="0.25">
      <c r="A155" s="756"/>
      <c r="B155" s="18" t="s">
        <v>3</v>
      </c>
      <c r="C155" s="357">
        <f>'4M - SPS'!C155</f>
        <v>4.1692768850366182E-3</v>
      </c>
      <c r="D155" s="357">
        <f>'4M - SPS'!D155</f>
        <v>3.7264894681143467E-3</v>
      </c>
      <c r="E155" s="357">
        <f>'4M - SPS'!E155</f>
        <v>3.8763402217987103E-3</v>
      </c>
      <c r="F155" s="357">
        <f>'4M - SPS'!F155</f>
        <v>2.5766990633745573E-3</v>
      </c>
      <c r="G155" s="357">
        <f>'4M - SPS'!G155</f>
        <v>6.0374752687771217E-3</v>
      </c>
      <c r="H155" s="357">
        <f>'4M - SPS'!H155</f>
        <v>1.8064643358666917E-2</v>
      </c>
      <c r="I155" s="357">
        <f>'4M - SPS'!I155</f>
        <v>1.4675867510337476E-2</v>
      </c>
      <c r="J155" s="357">
        <f>'4M - SPS'!J155</f>
        <v>1.6014393668506627E-2</v>
      </c>
      <c r="K155" s="357">
        <f>'4M - SPS'!K155</f>
        <v>1.6905592992344596E-2</v>
      </c>
      <c r="L155" s="357">
        <f>'4M - SPS'!L155</f>
        <v>3.3223337421884975E-3</v>
      </c>
      <c r="M155" s="357">
        <f>'4M - SPS'!M155</f>
        <v>3.0404397692707871E-3</v>
      </c>
      <c r="N155" s="357">
        <f>'4M - SPS'!N155</f>
        <v>3.2052956962383477E-3</v>
      </c>
      <c r="O155" s="355">
        <f>'4M - SPS'!O155</f>
        <v>4.1692768850366182E-3</v>
      </c>
    </row>
    <row r="156" spans="1:15" hidden="1" x14ac:dyDescent="0.25">
      <c r="A156" s="756"/>
      <c r="B156" s="18" t="s">
        <v>4</v>
      </c>
      <c r="C156" s="357">
        <f>'4M - SPS'!C156</f>
        <v>3.0206072554621395E-3</v>
      </c>
      <c r="D156" s="357">
        <f>'4M - SPS'!D156</f>
        <v>2.9808654054117568E-3</v>
      </c>
      <c r="E156" s="357">
        <f>'4M - SPS'!E156</f>
        <v>3.1354072473519607E-3</v>
      </c>
      <c r="F156" s="357">
        <f>'4M - SPS'!F156</f>
        <v>3.7124696016177404E-3</v>
      </c>
      <c r="G156" s="357">
        <f>'4M - SPS'!G156</f>
        <v>4.3028515152792133E-3</v>
      </c>
      <c r="H156" s="357">
        <f>'4M - SPS'!H156</f>
        <v>1.2177154503892866E-2</v>
      </c>
      <c r="I156" s="357">
        <f>'4M - SPS'!I156</f>
        <v>1.0662522087800325E-2</v>
      </c>
      <c r="J156" s="357">
        <f>'4M - SPS'!J156</f>
        <v>1.1085384696315924E-2</v>
      </c>
      <c r="K156" s="357">
        <f>'4M - SPS'!K156</f>
        <v>9.8906888174850882E-3</v>
      </c>
      <c r="L156" s="357">
        <f>'4M - SPS'!L156</f>
        <v>3.9289036971081369E-3</v>
      </c>
      <c r="M156" s="357">
        <f>'4M - SPS'!M156</f>
        <v>3.8411126221830454E-3</v>
      </c>
      <c r="N156" s="357">
        <f>'4M - SPS'!N156</f>
        <v>2.4403329753919399E-3</v>
      </c>
      <c r="O156" s="355">
        <f>'4M - SPS'!O156</f>
        <v>3.0206072554621395E-3</v>
      </c>
    </row>
    <row r="157" spans="1:15" hidden="1" x14ac:dyDescent="0.25">
      <c r="A157" s="756"/>
      <c r="B157" s="18" t="s">
        <v>5</v>
      </c>
      <c r="C157" s="357">
        <f>'4M - SPS'!C157</f>
        <v>2.5206392876862228E-3</v>
      </c>
      <c r="D157" s="357">
        <f>'4M - SPS'!D157</f>
        <v>2.6094049094805729E-3</v>
      </c>
      <c r="E157" s="357">
        <f>'4M - SPS'!E157</f>
        <v>2.6625093600977324E-3</v>
      </c>
      <c r="F157" s="357">
        <f>'4M - SPS'!F157</f>
        <v>2.8186873036299166E-3</v>
      </c>
      <c r="G157" s="357">
        <f>'4M - SPS'!G157</f>
        <v>3.4884703758569541E-3</v>
      </c>
      <c r="H157" s="357">
        <f>'4M - SPS'!H157</f>
        <v>1.0277104904642899E-2</v>
      </c>
      <c r="I157" s="357">
        <f>'4M - SPS'!I157</f>
        <v>9.2204375274734379E-3</v>
      </c>
      <c r="J157" s="357">
        <f>'4M - SPS'!J157</f>
        <v>9.38284257001493E-3</v>
      </c>
      <c r="K157" s="357">
        <f>'4M - SPS'!K157</f>
        <v>9.0396007479847072E-3</v>
      </c>
      <c r="L157" s="357">
        <f>'4M - SPS'!L157</f>
        <v>3.1606178908365895E-3</v>
      </c>
      <c r="M157" s="357">
        <f>'4M - SPS'!M157</f>
        <v>3.2913030794887426E-3</v>
      </c>
      <c r="N157" s="357">
        <f>'4M - SPS'!N157</f>
        <v>2.2736736762909611E-3</v>
      </c>
      <c r="O157" s="355">
        <f>'4M - SPS'!O157</f>
        <v>2.5206392876862228E-3</v>
      </c>
    </row>
    <row r="158" spans="1:15" hidden="1" x14ac:dyDescent="0.25">
      <c r="A158" s="756"/>
      <c r="B158" s="18" t="s">
        <v>21</v>
      </c>
      <c r="C158" s="357">
        <f>'4M - SPS'!C158</f>
        <v>2.5206392876862228E-3</v>
      </c>
      <c r="D158" s="357">
        <f>'4M - SPS'!D158</f>
        <v>2.6094049094805729E-3</v>
      </c>
      <c r="E158" s="357">
        <f>'4M - SPS'!E158</f>
        <v>2.6625093600977324E-3</v>
      </c>
      <c r="F158" s="357">
        <f>'4M - SPS'!F158</f>
        <v>2.8186873036299166E-3</v>
      </c>
      <c r="G158" s="357">
        <f>'4M - SPS'!G158</f>
        <v>3.4884703758569541E-3</v>
      </c>
      <c r="H158" s="357">
        <f>'4M - SPS'!H158</f>
        <v>1.0277104904642899E-2</v>
      </c>
      <c r="I158" s="357">
        <f>'4M - SPS'!I158</f>
        <v>9.2204375274734379E-3</v>
      </c>
      <c r="J158" s="357">
        <f>'4M - SPS'!J158</f>
        <v>9.38284257001493E-3</v>
      </c>
      <c r="K158" s="357">
        <f>'4M - SPS'!K158</f>
        <v>9.0396007479847072E-3</v>
      </c>
      <c r="L158" s="357">
        <f>'4M - SPS'!L158</f>
        <v>3.1606178908365895E-3</v>
      </c>
      <c r="M158" s="357">
        <f>'4M - SPS'!M158</f>
        <v>3.2913030794887426E-3</v>
      </c>
      <c r="N158" s="357">
        <f>'4M - SPS'!N158</f>
        <v>2.2736736762909611E-3</v>
      </c>
      <c r="O158" s="355">
        <f>'4M - SPS'!O158</f>
        <v>2.5206392876862228E-3</v>
      </c>
    </row>
    <row r="159" spans="1:15" hidden="1" x14ac:dyDescent="0.25">
      <c r="A159" s="756"/>
      <c r="B159" s="18" t="s">
        <v>22</v>
      </c>
      <c r="C159" s="357">
        <f>'4M - SPS'!C159</f>
        <v>2.5206392876862228E-3</v>
      </c>
      <c r="D159" s="357">
        <f>'4M - SPS'!D159</f>
        <v>2.6094049094805729E-3</v>
      </c>
      <c r="E159" s="357">
        <f>'4M - SPS'!E159</f>
        <v>2.6625093600977324E-3</v>
      </c>
      <c r="F159" s="357">
        <f>'4M - SPS'!F159</f>
        <v>2.8186873036299166E-3</v>
      </c>
      <c r="G159" s="357">
        <f>'4M - SPS'!G159</f>
        <v>3.4884703758569541E-3</v>
      </c>
      <c r="H159" s="357">
        <f>'4M - SPS'!H159</f>
        <v>1.0277104904642899E-2</v>
      </c>
      <c r="I159" s="357">
        <f>'4M - SPS'!I159</f>
        <v>9.2204375274734379E-3</v>
      </c>
      <c r="J159" s="357">
        <f>'4M - SPS'!J159</f>
        <v>9.38284257001493E-3</v>
      </c>
      <c r="K159" s="357">
        <f>'4M - SPS'!K159</f>
        <v>9.0396007479847072E-3</v>
      </c>
      <c r="L159" s="357">
        <f>'4M - SPS'!L159</f>
        <v>3.1606178908365895E-3</v>
      </c>
      <c r="M159" s="357">
        <f>'4M - SPS'!M159</f>
        <v>3.2913030794887426E-3</v>
      </c>
      <c r="N159" s="357">
        <f>'4M - SPS'!N159</f>
        <v>2.2736736762909611E-3</v>
      </c>
      <c r="O159" s="355">
        <f>'4M - SPS'!O159</f>
        <v>2.5206392876862228E-3</v>
      </c>
    </row>
    <row r="160" spans="1:15" hidden="1" x14ac:dyDescent="0.25">
      <c r="A160" s="756"/>
      <c r="B160" s="18" t="s">
        <v>7</v>
      </c>
      <c r="C160" s="357">
        <f>'4M - SPS'!C160</f>
        <v>2.0482580203068823E-3</v>
      </c>
      <c r="D160" s="357">
        <f>'4M - SPS'!D160</f>
        <v>2.0996679827765714E-3</v>
      </c>
      <c r="E160" s="357">
        <f>'4M - SPS'!E160</f>
        <v>2.5117772969197988E-3</v>
      </c>
      <c r="F160" s="357">
        <f>'4M - SPS'!F160</f>
        <v>2.6967656521596078E-3</v>
      </c>
      <c r="G160" s="357">
        <f>'4M - SPS'!G160</f>
        <v>2.9642741322941464E-3</v>
      </c>
      <c r="H160" s="357">
        <f>'4M - SPS'!H160</f>
        <v>8.9200802210856432E-3</v>
      </c>
      <c r="I160" s="357">
        <f>'4M - SPS'!I160</f>
        <v>7.9120840108608016E-3</v>
      </c>
      <c r="J160" s="357">
        <f>'4M - SPS'!J160</f>
        <v>8.1708958704232535E-3</v>
      </c>
      <c r="K160" s="357">
        <f>'4M - SPS'!K160</f>
        <v>7.7885391781615703E-3</v>
      </c>
      <c r="L160" s="357">
        <f>'4M - SPS'!L160</f>
        <v>2.663377281811887E-3</v>
      </c>
      <c r="M160" s="357">
        <f>'4M - SPS'!M160</f>
        <v>2.7952062314655561E-3</v>
      </c>
      <c r="N160" s="357">
        <f>'4M - SPS'!N160</f>
        <v>1.8275092352453522E-3</v>
      </c>
      <c r="O160" s="355">
        <f>'4M - SPS'!O160</f>
        <v>2.0482580203068823E-3</v>
      </c>
    </row>
    <row r="161" spans="1:15" ht="15.75" hidden="1" thickBot="1" x14ac:dyDescent="0.3">
      <c r="A161" s="757"/>
      <c r="B161" s="17" t="s">
        <v>8</v>
      </c>
      <c r="C161" s="358">
        <f>'4M - SPS'!C161</f>
        <v>2.056328093775078E-3</v>
      </c>
      <c r="D161" s="358">
        <f>'4M - SPS'!D161</f>
        <v>2.3809450168806499E-3</v>
      </c>
      <c r="E161" s="358">
        <f>'4M - SPS'!E161</f>
        <v>3.1301001577754123E-3</v>
      </c>
      <c r="F161" s="358">
        <f>'4M - SPS'!F161</f>
        <v>3.6577250464396274E-3</v>
      </c>
      <c r="G161" s="358">
        <f>'4M - SPS'!G161</f>
        <v>4.0499143567503358E-3</v>
      </c>
      <c r="H161" s="358">
        <f>'4M - SPS'!H161</f>
        <v>1.2606364835572214E-2</v>
      </c>
      <c r="I161" s="358">
        <f>'4M - SPS'!I161</f>
        <v>1.0687943341299815E-2</v>
      </c>
      <c r="J161" s="358">
        <f>'4M - SPS'!J161</f>
        <v>1.1522933460942934E-2</v>
      </c>
      <c r="K161" s="358">
        <f>'4M - SPS'!K161</f>
        <v>1.0486282157369091E-2</v>
      </c>
      <c r="L161" s="358">
        <f>'4M - SPS'!L161</f>
        <v>3.6596668037661337E-3</v>
      </c>
      <c r="M161" s="358">
        <f>'4M - SPS'!M161</f>
        <v>3.8274488539499401E-3</v>
      </c>
      <c r="N161" s="358">
        <f>'4M - SPS'!N161</f>
        <v>2.075377328930593E-3</v>
      </c>
      <c r="O161" s="356">
        <f>'4M - SPS'!O161</f>
        <v>2.056328093775078E-3</v>
      </c>
    </row>
    <row r="162" spans="1:15" hidden="1" x14ac:dyDescent="0.25">
      <c r="C162" s="467" t="s">
        <v>272</v>
      </c>
    </row>
    <row r="163" spans="1:15" ht="15.75" hidden="1" thickBot="1" x14ac:dyDescent="0.3">
      <c r="A163" s="118" t="s">
        <v>160</v>
      </c>
      <c r="B163" s="66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</row>
    <row r="164" spans="1:15" ht="16.5" hidden="1" thickBot="1" x14ac:dyDescent="0.3">
      <c r="A164" s="750" t="s">
        <v>114</v>
      </c>
      <c r="B164" s="339" t="s">
        <v>111</v>
      </c>
      <c r="C164" s="100">
        <f>C$2</f>
        <v>46023</v>
      </c>
      <c r="D164" s="100">
        <f t="shared" ref="D164:O164" si="76">D$2</f>
        <v>46054</v>
      </c>
      <c r="E164" s="100">
        <f t="shared" si="76"/>
        <v>46082</v>
      </c>
      <c r="F164" s="100">
        <f t="shared" si="76"/>
        <v>46113</v>
      </c>
      <c r="G164" s="100">
        <f t="shared" si="76"/>
        <v>46143</v>
      </c>
      <c r="H164" s="100">
        <f t="shared" si="76"/>
        <v>46174</v>
      </c>
      <c r="I164" s="100">
        <f t="shared" si="76"/>
        <v>46204</v>
      </c>
      <c r="J164" s="100">
        <f t="shared" si="76"/>
        <v>46235</v>
      </c>
      <c r="K164" s="100">
        <f t="shared" si="76"/>
        <v>46266</v>
      </c>
      <c r="L164" s="100">
        <f t="shared" si="76"/>
        <v>46296</v>
      </c>
      <c r="M164" s="100">
        <f t="shared" si="76"/>
        <v>46327</v>
      </c>
      <c r="N164" s="100">
        <f t="shared" si="76"/>
        <v>46357</v>
      </c>
      <c r="O164" s="100">
        <f t="shared" si="76"/>
        <v>46388</v>
      </c>
    </row>
    <row r="165" spans="1:15" hidden="1" x14ac:dyDescent="0.25">
      <c r="A165" s="751"/>
      <c r="B165" s="333" t="s">
        <v>18</v>
      </c>
      <c r="C165" s="13">
        <f>((C3*0.5)-C39)*C75*C132*C$106</f>
        <v>0</v>
      </c>
      <c r="D165" s="13">
        <f>((D3*0.5)+C21-D39)*D75*D132*D$106</f>
        <v>0</v>
      </c>
      <c r="E165" s="13">
        <f t="shared" ref="E165:O165" si="77">((E3*0.5)+D21-E39)*E75*E132*E$106</f>
        <v>0</v>
      </c>
      <c r="F165" s="13">
        <f t="shared" si="77"/>
        <v>0</v>
      </c>
      <c r="G165" s="13">
        <f t="shared" si="77"/>
        <v>0</v>
      </c>
      <c r="H165" s="13">
        <f t="shared" si="77"/>
        <v>0</v>
      </c>
      <c r="I165" s="13">
        <f t="shared" si="77"/>
        <v>0</v>
      </c>
      <c r="J165" s="13">
        <f t="shared" si="77"/>
        <v>0</v>
      </c>
      <c r="K165" s="13">
        <f t="shared" si="77"/>
        <v>0</v>
      </c>
      <c r="L165" s="13">
        <f t="shared" si="77"/>
        <v>0</v>
      </c>
      <c r="M165" s="13">
        <f t="shared" si="77"/>
        <v>0</v>
      </c>
      <c r="N165" s="13">
        <f t="shared" si="77"/>
        <v>0</v>
      </c>
      <c r="O165" s="13">
        <f t="shared" si="77"/>
        <v>0</v>
      </c>
    </row>
    <row r="166" spans="1:15" hidden="1" x14ac:dyDescent="0.25">
      <c r="A166" s="751"/>
      <c r="B166" s="157" t="s">
        <v>0</v>
      </c>
      <c r="C166" s="13">
        <f t="shared" ref="C166:C177" si="78">((C4*0.5)-C40)*C76*C133*C$106</f>
        <v>0</v>
      </c>
      <c r="D166" s="13">
        <f t="shared" ref="D166:O166" si="79">((D4*0.5)+C22-D40)*D76*D133*D$106</f>
        <v>0</v>
      </c>
      <c r="E166" s="13">
        <f t="shared" si="79"/>
        <v>0</v>
      </c>
      <c r="F166" s="13">
        <f t="shared" si="79"/>
        <v>0</v>
      </c>
      <c r="G166" s="13">
        <f t="shared" si="79"/>
        <v>0</v>
      </c>
      <c r="H166" s="13">
        <f t="shared" si="79"/>
        <v>0</v>
      </c>
      <c r="I166" s="13">
        <f t="shared" si="79"/>
        <v>0</v>
      </c>
      <c r="J166" s="13">
        <f t="shared" si="79"/>
        <v>0</v>
      </c>
      <c r="K166" s="13">
        <f t="shared" si="79"/>
        <v>0</v>
      </c>
      <c r="L166" s="13">
        <f t="shared" si="79"/>
        <v>0</v>
      </c>
      <c r="M166" s="13">
        <f t="shared" si="79"/>
        <v>0</v>
      </c>
      <c r="N166" s="13">
        <f t="shared" si="79"/>
        <v>0</v>
      </c>
      <c r="O166" s="13">
        <f t="shared" si="79"/>
        <v>0</v>
      </c>
    </row>
    <row r="167" spans="1:15" hidden="1" x14ac:dyDescent="0.25">
      <c r="A167" s="751"/>
      <c r="B167" s="157" t="s">
        <v>19</v>
      </c>
      <c r="C167" s="13">
        <f t="shared" si="78"/>
        <v>0</v>
      </c>
      <c r="D167" s="13">
        <f t="shared" ref="D167:O167" si="80">((D5*0.5)+C23-D41)*D77*D134*D$106</f>
        <v>0</v>
      </c>
      <c r="E167" s="13">
        <f t="shared" si="80"/>
        <v>0</v>
      </c>
      <c r="F167" s="13">
        <f t="shared" si="80"/>
        <v>0</v>
      </c>
      <c r="G167" s="13">
        <f t="shared" si="80"/>
        <v>0</v>
      </c>
      <c r="H167" s="13">
        <f t="shared" si="80"/>
        <v>0</v>
      </c>
      <c r="I167" s="13">
        <f t="shared" si="80"/>
        <v>0</v>
      </c>
      <c r="J167" s="13">
        <f t="shared" si="80"/>
        <v>0</v>
      </c>
      <c r="K167" s="13">
        <f t="shared" si="80"/>
        <v>0</v>
      </c>
      <c r="L167" s="13">
        <f t="shared" si="80"/>
        <v>0</v>
      </c>
      <c r="M167" s="13">
        <f t="shared" si="80"/>
        <v>0</v>
      </c>
      <c r="N167" s="13">
        <f t="shared" si="80"/>
        <v>0</v>
      </c>
      <c r="O167" s="13">
        <f t="shared" si="80"/>
        <v>0</v>
      </c>
    </row>
    <row r="168" spans="1:15" hidden="1" x14ac:dyDescent="0.25">
      <c r="A168" s="751"/>
      <c r="B168" s="157" t="s">
        <v>1</v>
      </c>
      <c r="C168" s="13">
        <f t="shared" si="78"/>
        <v>0</v>
      </c>
      <c r="D168" s="13">
        <f t="shared" ref="D168:O168" si="81">((D6*0.5)+C24-D42)*D78*D135*D$106</f>
        <v>0</v>
      </c>
      <c r="E168" s="13">
        <f t="shared" si="81"/>
        <v>0</v>
      </c>
      <c r="F168" s="13">
        <f t="shared" si="81"/>
        <v>0</v>
      </c>
      <c r="G168" s="13">
        <f t="shared" si="81"/>
        <v>0</v>
      </c>
      <c r="H168" s="13">
        <f t="shared" si="81"/>
        <v>0</v>
      </c>
      <c r="I168" s="13">
        <f t="shared" si="81"/>
        <v>0</v>
      </c>
      <c r="J168" s="13">
        <f t="shared" si="81"/>
        <v>0</v>
      </c>
      <c r="K168" s="13">
        <f t="shared" si="81"/>
        <v>0</v>
      </c>
      <c r="L168" s="13">
        <f t="shared" si="81"/>
        <v>0</v>
      </c>
      <c r="M168" s="13">
        <f t="shared" si="81"/>
        <v>0</v>
      </c>
      <c r="N168" s="13">
        <f t="shared" si="81"/>
        <v>0</v>
      </c>
      <c r="O168" s="13">
        <f t="shared" si="81"/>
        <v>0</v>
      </c>
    </row>
    <row r="169" spans="1:15" hidden="1" x14ac:dyDescent="0.25">
      <c r="A169" s="751"/>
      <c r="B169" s="157" t="s">
        <v>20</v>
      </c>
      <c r="C169" s="13">
        <f t="shared" si="78"/>
        <v>0</v>
      </c>
      <c r="D169" s="13">
        <f t="shared" ref="D169:O169" si="82">((D7*0.5)+C25-D43)*D79*D136*D$106</f>
        <v>0</v>
      </c>
      <c r="E169" s="13">
        <f t="shared" si="82"/>
        <v>0</v>
      </c>
      <c r="F169" s="13">
        <f t="shared" si="82"/>
        <v>0</v>
      </c>
      <c r="G169" s="13">
        <f t="shared" si="82"/>
        <v>0</v>
      </c>
      <c r="H169" s="13">
        <f t="shared" si="82"/>
        <v>0</v>
      </c>
      <c r="I169" s="13">
        <f t="shared" si="82"/>
        <v>0</v>
      </c>
      <c r="J169" s="13">
        <f t="shared" si="82"/>
        <v>0</v>
      </c>
      <c r="K169" s="13">
        <f t="shared" si="82"/>
        <v>0</v>
      </c>
      <c r="L169" s="13">
        <f t="shared" si="82"/>
        <v>0</v>
      </c>
      <c r="M169" s="13">
        <f t="shared" si="82"/>
        <v>0</v>
      </c>
      <c r="N169" s="13">
        <f t="shared" si="82"/>
        <v>0</v>
      </c>
      <c r="O169" s="13">
        <f t="shared" si="82"/>
        <v>0</v>
      </c>
    </row>
    <row r="170" spans="1:15" hidden="1" x14ac:dyDescent="0.25">
      <c r="A170" s="751"/>
      <c r="B170" s="56" t="s">
        <v>9</v>
      </c>
      <c r="C170" s="13">
        <f t="shared" si="78"/>
        <v>0</v>
      </c>
      <c r="D170" s="13">
        <f t="shared" ref="D170:O170" si="83">((D8*0.5)+C26-D44)*D80*D137*D$106</f>
        <v>0</v>
      </c>
      <c r="E170" s="13">
        <f t="shared" si="83"/>
        <v>0</v>
      </c>
      <c r="F170" s="13">
        <f t="shared" si="83"/>
        <v>0</v>
      </c>
      <c r="G170" s="13">
        <f t="shared" si="83"/>
        <v>0</v>
      </c>
      <c r="H170" s="13">
        <f t="shared" si="83"/>
        <v>0</v>
      </c>
      <c r="I170" s="13">
        <f t="shared" si="83"/>
        <v>0</v>
      </c>
      <c r="J170" s="13">
        <f t="shared" si="83"/>
        <v>0</v>
      </c>
      <c r="K170" s="13">
        <f t="shared" si="83"/>
        <v>0</v>
      </c>
      <c r="L170" s="13">
        <f t="shared" si="83"/>
        <v>0</v>
      </c>
      <c r="M170" s="13">
        <f t="shared" si="83"/>
        <v>0</v>
      </c>
      <c r="N170" s="13">
        <f t="shared" si="83"/>
        <v>0</v>
      </c>
      <c r="O170" s="13">
        <f t="shared" si="83"/>
        <v>0</v>
      </c>
    </row>
    <row r="171" spans="1:15" hidden="1" x14ac:dyDescent="0.25">
      <c r="A171" s="751"/>
      <c r="B171" s="56" t="s">
        <v>3</v>
      </c>
      <c r="C171" s="13">
        <f t="shared" si="78"/>
        <v>0</v>
      </c>
      <c r="D171" s="13">
        <f t="shared" ref="D171:O171" si="84">((D9*0.5)+C27-D45)*D81*D138*D$106</f>
        <v>0</v>
      </c>
      <c r="E171" s="13">
        <f t="shared" si="84"/>
        <v>0</v>
      </c>
      <c r="F171" s="13">
        <f t="shared" si="84"/>
        <v>0</v>
      </c>
      <c r="G171" s="13">
        <f t="shared" si="84"/>
        <v>0</v>
      </c>
      <c r="H171" s="13">
        <f t="shared" si="84"/>
        <v>0</v>
      </c>
      <c r="I171" s="13">
        <f t="shared" si="84"/>
        <v>0</v>
      </c>
      <c r="J171" s="13">
        <f t="shared" si="84"/>
        <v>0</v>
      </c>
      <c r="K171" s="13">
        <f t="shared" si="84"/>
        <v>0</v>
      </c>
      <c r="L171" s="13">
        <f t="shared" si="84"/>
        <v>0</v>
      </c>
      <c r="M171" s="13">
        <f t="shared" si="84"/>
        <v>0</v>
      </c>
      <c r="N171" s="13">
        <f t="shared" si="84"/>
        <v>0</v>
      </c>
      <c r="O171" s="13">
        <f t="shared" si="84"/>
        <v>0</v>
      </c>
    </row>
    <row r="172" spans="1:15" ht="15.75" hidden="1" customHeight="1" x14ac:dyDescent="0.25">
      <c r="A172" s="751"/>
      <c r="B172" s="56" t="s">
        <v>4</v>
      </c>
      <c r="C172" s="13">
        <f t="shared" si="78"/>
        <v>0</v>
      </c>
      <c r="D172" s="13">
        <f t="shared" ref="D172:O172" si="85">((D10*0.5)+C28-D46)*D82*D139*D$106</f>
        <v>0</v>
      </c>
      <c r="E172" s="13">
        <f t="shared" si="85"/>
        <v>0</v>
      </c>
      <c r="F172" s="13">
        <f t="shared" si="85"/>
        <v>0</v>
      </c>
      <c r="G172" s="13">
        <f t="shared" si="85"/>
        <v>0</v>
      </c>
      <c r="H172" s="13">
        <f t="shared" si="85"/>
        <v>0</v>
      </c>
      <c r="I172" s="13">
        <f t="shared" si="85"/>
        <v>0</v>
      </c>
      <c r="J172" s="13">
        <f t="shared" si="85"/>
        <v>384.96916285063719</v>
      </c>
      <c r="K172" s="13">
        <f t="shared" si="85"/>
        <v>781.29659776061123</v>
      </c>
      <c r="L172" s="13">
        <f t="shared" si="85"/>
        <v>757.27469398360256</v>
      </c>
      <c r="M172" s="13">
        <f t="shared" si="85"/>
        <v>801.35144517189087</v>
      </c>
      <c r="N172" s="13">
        <f t="shared" si="85"/>
        <v>1043.7837438071731</v>
      </c>
      <c r="O172" s="13">
        <f t="shared" si="85"/>
        <v>1413.882547573163</v>
      </c>
    </row>
    <row r="173" spans="1:15" hidden="1" x14ac:dyDescent="0.25">
      <c r="A173" s="751"/>
      <c r="B173" s="56" t="s">
        <v>5</v>
      </c>
      <c r="C173" s="13">
        <f t="shared" si="78"/>
        <v>0</v>
      </c>
      <c r="D173" s="13">
        <f t="shared" ref="D173:O173" si="86">((D11*0.5)+C29-D47)*D83*D140*D$106</f>
        <v>0</v>
      </c>
      <c r="E173" s="13">
        <f t="shared" si="86"/>
        <v>0</v>
      </c>
      <c r="F173" s="13">
        <f t="shared" si="86"/>
        <v>0</v>
      </c>
      <c r="G173" s="13">
        <f t="shared" si="86"/>
        <v>0</v>
      </c>
      <c r="H173" s="13">
        <f t="shared" si="86"/>
        <v>0</v>
      </c>
      <c r="I173" s="13">
        <f t="shared" si="86"/>
        <v>0</v>
      </c>
      <c r="J173" s="13">
        <f t="shared" si="86"/>
        <v>0</v>
      </c>
      <c r="K173" s="13">
        <f t="shared" si="86"/>
        <v>0</v>
      </c>
      <c r="L173" s="13">
        <f t="shared" si="86"/>
        <v>0</v>
      </c>
      <c r="M173" s="13">
        <f t="shared" si="86"/>
        <v>0</v>
      </c>
      <c r="N173" s="13">
        <f t="shared" si="86"/>
        <v>0</v>
      </c>
      <c r="O173" s="13">
        <f t="shared" si="86"/>
        <v>0</v>
      </c>
    </row>
    <row r="174" spans="1:15" hidden="1" x14ac:dyDescent="0.25">
      <c r="A174" s="751"/>
      <c r="B174" s="56" t="s">
        <v>21</v>
      </c>
      <c r="C174" s="13">
        <f t="shared" si="78"/>
        <v>0</v>
      </c>
      <c r="D174" s="13">
        <f t="shared" ref="D174:O174" si="87">((D12*0.5)+C30-D48)*D84*D141*D$106</f>
        <v>0</v>
      </c>
      <c r="E174" s="13">
        <f t="shared" si="87"/>
        <v>0</v>
      </c>
      <c r="F174" s="13">
        <f t="shared" si="87"/>
        <v>0</v>
      </c>
      <c r="G174" s="13">
        <f t="shared" si="87"/>
        <v>0</v>
      </c>
      <c r="H174" s="13">
        <f t="shared" si="87"/>
        <v>0</v>
      </c>
      <c r="I174" s="13">
        <f t="shared" si="87"/>
        <v>0</v>
      </c>
      <c r="J174" s="13">
        <f t="shared" si="87"/>
        <v>0</v>
      </c>
      <c r="K174" s="13">
        <f t="shared" si="87"/>
        <v>0</v>
      </c>
      <c r="L174" s="13">
        <f t="shared" si="87"/>
        <v>0</v>
      </c>
      <c r="M174" s="13">
        <f t="shared" si="87"/>
        <v>0</v>
      </c>
      <c r="N174" s="13">
        <f t="shared" si="87"/>
        <v>0</v>
      </c>
      <c r="O174" s="13">
        <f t="shared" si="87"/>
        <v>0</v>
      </c>
    </row>
    <row r="175" spans="1:15" hidden="1" x14ac:dyDescent="0.25">
      <c r="A175" s="751"/>
      <c r="B175" s="56" t="s">
        <v>22</v>
      </c>
      <c r="C175" s="13">
        <f t="shared" si="78"/>
        <v>0</v>
      </c>
      <c r="D175" s="13">
        <f t="shared" ref="D175:O175" si="88">((D13*0.5)+C31-D49)*D85*D142*D$106</f>
        <v>0</v>
      </c>
      <c r="E175" s="13">
        <f t="shared" si="88"/>
        <v>0</v>
      </c>
      <c r="F175" s="13">
        <f t="shared" si="88"/>
        <v>0</v>
      </c>
      <c r="G175" s="13">
        <f t="shared" si="88"/>
        <v>0</v>
      </c>
      <c r="H175" s="13">
        <f t="shared" si="88"/>
        <v>0</v>
      </c>
      <c r="I175" s="13">
        <f t="shared" si="88"/>
        <v>0</v>
      </c>
      <c r="J175" s="13">
        <f t="shared" si="88"/>
        <v>0</v>
      </c>
      <c r="K175" s="13">
        <f t="shared" si="88"/>
        <v>0</v>
      </c>
      <c r="L175" s="13">
        <f t="shared" si="88"/>
        <v>0</v>
      </c>
      <c r="M175" s="13">
        <f t="shared" si="88"/>
        <v>0</v>
      </c>
      <c r="N175" s="13">
        <f t="shared" si="88"/>
        <v>0</v>
      </c>
      <c r="O175" s="13">
        <f t="shared" si="88"/>
        <v>0</v>
      </c>
    </row>
    <row r="176" spans="1:15" ht="15.75" hidden="1" customHeight="1" x14ac:dyDescent="0.25">
      <c r="A176" s="751"/>
      <c r="B176" s="56" t="s">
        <v>7</v>
      </c>
      <c r="C176" s="13">
        <f t="shared" si="78"/>
        <v>0</v>
      </c>
      <c r="D176" s="13">
        <f t="shared" ref="D176:O176" si="89">((D14*0.5)+C32-D50)*D86*D143*D$106</f>
        <v>0</v>
      </c>
      <c r="E176" s="13">
        <f t="shared" si="89"/>
        <v>0</v>
      </c>
      <c r="F176" s="13">
        <f t="shared" si="89"/>
        <v>0</v>
      </c>
      <c r="G176" s="13">
        <f t="shared" si="89"/>
        <v>0</v>
      </c>
      <c r="H176" s="13">
        <f t="shared" si="89"/>
        <v>0</v>
      </c>
      <c r="I176" s="13">
        <f t="shared" si="89"/>
        <v>0</v>
      </c>
      <c r="J176" s="13">
        <f t="shared" si="89"/>
        <v>0</v>
      </c>
      <c r="K176" s="13">
        <f t="shared" si="89"/>
        <v>0</v>
      </c>
      <c r="L176" s="13">
        <f t="shared" si="89"/>
        <v>0</v>
      </c>
      <c r="M176" s="13">
        <f t="shared" si="89"/>
        <v>0</v>
      </c>
      <c r="N176" s="13">
        <f t="shared" si="89"/>
        <v>0</v>
      </c>
      <c r="O176" s="13">
        <f t="shared" si="89"/>
        <v>0</v>
      </c>
    </row>
    <row r="177" spans="1:15" ht="15.75" hidden="1" customHeight="1" x14ac:dyDescent="0.25">
      <c r="A177" s="751"/>
      <c r="B177" s="56" t="s">
        <v>8</v>
      </c>
      <c r="C177" s="13">
        <f t="shared" si="78"/>
        <v>0</v>
      </c>
      <c r="D177" s="13">
        <f t="shared" ref="D177:O177" si="90">((D15*0.5)+C33-D51)*D87*D144*D$106</f>
        <v>0</v>
      </c>
      <c r="E177" s="13">
        <f t="shared" si="90"/>
        <v>0</v>
      </c>
      <c r="F177" s="13">
        <f t="shared" si="90"/>
        <v>0</v>
      </c>
      <c r="G177" s="13">
        <f t="shared" si="90"/>
        <v>0</v>
      </c>
      <c r="H177" s="13">
        <f t="shared" si="90"/>
        <v>0</v>
      </c>
      <c r="I177" s="13">
        <f t="shared" si="90"/>
        <v>0</v>
      </c>
      <c r="J177" s="13">
        <f t="shared" si="90"/>
        <v>0</v>
      </c>
      <c r="K177" s="13">
        <f t="shared" si="90"/>
        <v>0</v>
      </c>
      <c r="L177" s="13">
        <f t="shared" si="90"/>
        <v>0</v>
      </c>
      <c r="M177" s="13">
        <f t="shared" si="90"/>
        <v>0</v>
      </c>
      <c r="N177" s="13">
        <f t="shared" si="90"/>
        <v>0</v>
      </c>
      <c r="O177" s="13">
        <f t="shared" si="90"/>
        <v>0</v>
      </c>
    </row>
    <row r="178" spans="1:15" ht="15.75" hidden="1" customHeight="1" x14ac:dyDescent="0.25">
      <c r="A178" s="751"/>
      <c r="B178" s="8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5.75" hidden="1" customHeight="1" x14ac:dyDescent="0.25">
      <c r="A179" s="751"/>
      <c r="B179" s="156" t="s">
        <v>24</v>
      </c>
      <c r="C179" s="13">
        <f>SUM(C165:C178)</f>
        <v>0</v>
      </c>
      <c r="D179" s="13">
        <f>SUM(D165:D178)</f>
        <v>0</v>
      </c>
      <c r="E179" s="13">
        <f t="shared" ref="E179:O179" si="91">SUM(E165:E178)</f>
        <v>0</v>
      </c>
      <c r="F179" s="13">
        <f t="shared" si="91"/>
        <v>0</v>
      </c>
      <c r="G179" s="13">
        <f t="shared" si="91"/>
        <v>0</v>
      </c>
      <c r="H179" s="13">
        <f t="shared" si="91"/>
        <v>0</v>
      </c>
      <c r="I179" s="13">
        <f t="shared" si="91"/>
        <v>0</v>
      </c>
      <c r="J179" s="13">
        <f t="shared" si="91"/>
        <v>384.96916285063719</v>
      </c>
      <c r="K179" s="13">
        <f t="shared" si="91"/>
        <v>781.29659776061123</v>
      </c>
      <c r="L179" s="13">
        <f t="shared" si="91"/>
        <v>757.27469398360256</v>
      </c>
      <c r="M179" s="13">
        <f t="shared" si="91"/>
        <v>801.35144517189087</v>
      </c>
      <c r="N179" s="13">
        <f t="shared" si="91"/>
        <v>1043.7837438071731</v>
      </c>
      <c r="O179" s="13">
        <f t="shared" si="91"/>
        <v>1413.882547573163</v>
      </c>
    </row>
    <row r="180" spans="1:15" ht="16.5" hidden="1" customHeight="1" thickBot="1" x14ac:dyDescent="0.3">
      <c r="A180" s="752"/>
      <c r="B180" s="92" t="s">
        <v>25</v>
      </c>
      <c r="C180" s="14">
        <f>C179</f>
        <v>0</v>
      </c>
      <c r="D180" s="14">
        <f>C180+D179</f>
        <v>0</v>
      </c>
      <c r="E180" s="14">
        <f t="shared" ref="E180:O180" si="92">D180+E179</f>
        <v>0</v>
      </c>
      <c r="F180" s="14">
        <f t="shared" si="92"/>
        <v>0</v>
      </c>
      <c r="G180" s="14">
        <f t="shared" si="92"/>
        <v>0</v>
      </c>
      <c r="H180" s="14">
        <f t="shared" si="92"/>
        <v>0</v>
      </c>
      <c r="I180" s="14">
        <f t="shared" si="92"/>
        <v>0</v>
      </c>
      <c r="J180" s="14">
        <f t="shared" si="92"/>
        <v>384.96916285063719</v>
      </c>
      <c r="K180" s="14">
        <f t="shared" si="92"/>
        <v>1166.2657606112484</v>
      </c>
      <c r="L180" s="14">
        <f t="shared" si="92"/>
        <v>1923.5404545948509</v>
      </c>
      <c r="M180" s="14">
        <f t="shared" si="92"/>
        <v>2724.8918997667415</v>
      </c>
      <c r="N180" s="14">
        <f t="shared" si="92"/>
        <v>3768.6756435739144</v>
      </c>
      <c r="O180" s="14">
        <f t="shared" si="92"/>
        <v>5182.5581911470772</v>
      </c>
    </row>
    <row r="181" spans="1:15" hidden="1" x14ac:dyDescent="0.25">
      <c r="A181" s="66"/>
      <c r="B181" s="66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</row>
    <row r="182" spans="1:15" ht="15.75" hidden="1" thickBot="1" x14ac:dyDescent="0.3">
      <c r="A182" s="66"/>
      <c r="B182" s="66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</row>
    <row r="183" spans="1:15" ht="16.5" hidden="1" thickBot="1" x14ac:dyDescent="0.3">
      <c r="A183" s="750" t="s">
        <v>115</v>
      </c>
      <c r="B183" s="339" t="s">
        <v>111</v>
      </c>
      <c r="C183" s="100">
        <f>C$2</f>
        <v>46023</v>
      </c>
      <c r="D183" s="100">
        <f t="shared" ref="D183:O183" si="93">D$2</f>
        <v>46054</v>
      </c>
      <c r="E183" s="100">
        <f t="shared" si="93"/>
        <v>46082</v>
      </c>
      <c r="F183" s="100">
        <f t="shared" si="93"/>
        <v>46113</v>
      </c>
      <c r="G183" s="100">
        <f t="shared" si="93"/>
        <v>46143</v>
      </c>
      <c r="H183" s="100">
        <f t="shared" si="93"/>
        <v>46174</v>
      </c>
      <c r="I183" s="100">
        <f t="shared" si="93"/>
        <v>46204</v>
      </c>
      <c r="J183" s="100">
        <f t="shared" si="93"/>
        <v>46235</v>
      </c>
      <c r="K183" s="100">
        <f t="shared" si="93"/>
        <v>46266</v>
      </c>
      <c r="L183" s="100">
        <f t="shared" si="93"/>
        <v>46296</v>
      </c>
      <c r="M183" s="100">
        <f t="shared" si="93"/>
        <v>46327</v>
      </c>
      <c r="N183" s="100">
        <f t="shared" si="93"/>
        <v>46357</v>
      </c>
      <c r="O183" s="100">
        <f t="shared" si="93"/>
        <v>46388</v>
      </c>
    </row>
    <row r="184" spans="1:15" hidden="1" x14ac:dyDescent="0.25">
      <c r="A184" s="751"/>
      <c r="B184" s="333" t="s">
        <v>18</v>
      </c>
      <c r="C184" s="13">
        <f>((C3*0.5)-C39)*C75*C149*C$106</f>
        <v>0</v>
      </c>
      <c r="D184" s="13">
        <f>((D3*0.5)+C21-D39)*D75*D149*D$106</f>
        <v>0</v>
      </c>
      <c r="E184" s="13">
        <f t="shared" ref="E184:O184" si="94">((E3*0.5)+D21-E39)*E75*E149*E$106</f>
        <v>0</v>
      </c>
      <c r="F184" s="13">
        <f t="shared" si="94"/>
        <v>0</v>
      </c>
      <c r="G184" s="13">
        <f t="shared" si="94"/>
        <v>0</v>
      </c>
      <c r="H184" s="13">
        <f t="shared" si="94"/>
        <v>0</v>
      </c>
      <c r="I184" s="13">
        <f t="shared" si="94"/>
        <v>0</v>
      </c>
      <c r="J184" s="13">
        <f t="shared" si="94"/>
        <v>0</v>
      </c>
      <c r="K184" s="13">
        <f t="shared" si="94"/>
        <v>0</v>
      </c>
      <c r="L184" s="13">
        <f t="shared" si="94"/>
        <v>0</v>
      </c>
      <c r="M184" s="13">
        <f t="shared" si="94"/>
        <v>0</v>
      </c>
      <c r="N184" s="13">
        <f t="shared" si="94"/>
        <v>0</v>
      </c>
      <c r="O184" s="13">
        <f t="shared" si="94"/>
        <v>0</v>
      </c>
    </row>
    <row r="185" spans="1:15" hidden="1" x14ac:dyDescent="0.25">
      <c r="A185" s="751"/>
      <c r="B185" s="157" t="s">
        <v>0</v>
      </c>
      <c r="C185" s="13">
        <f t="shared" ref="C185:C196" si="95">((C4*0.5)-C40)*C76*C150*C$106</f>
        <v>0</v>
      </c>
      <c r="D185" s="13">
        <f t="shared" ref="D185:O185" si="96">((D4*0.5)+C22-D40)*D76*D150*D$106</f>
        <v>0</v>
      </c>
      <c r="E185" s="13">
        <f t="shared" si="96"/>
        <v>0</v>
      </c>
      <c r="F185" s="13">
        <f t="shared" si="96"/>
        <v>0</v>
      </c>
      <c r="G185" s="13">
        <f t="shared" si="96"/>
        <v>0</v>
      </c>
      <c r="H185" s="13">
        <f t="shared" si="96"/>
        <v>0</v>
      </c>
      <c r="I185" s="13">
        <f t="shared" si="96"/>
        <v>0</v>
      </c>
      <c r="J185" s="13">
        <f t="shared" si="96"/>
        <v>0</v>
      </c>
      <c r="K185" s="13">
        <f t="shared" si="96"/>
        <v>0</v>
      </c>
      <c r="L185" s="13">
        <f t="shared" si="96"/>
        <v>0</v>
      </c>
      <c r="M185" s="13">
        <f t="shared" si="96"/>
        <v>0</v>
      </c>
      <c r="N185" s="13">
        <f t="shared" si="96"/>
        <v>0</v>
      </c>
      <c r="O185" s="13">
        <f t="shared" si="96"/>
        <v>0</v>
      </c>
    </row>
    <row r="186" spans="1:15" hidden="1" x14ac:dyDescent="0.25">
      <c r="A186" s="751"/>
      <c r="B186" s="157" t="s">
        <v>19</v>
      </c>
      <c r="C186" s="13">
        <f t="shared" si="95"/>
        <v>0</v>
      </c>
      <c r="D186" s="13">
        <f t="shared" ref="D186:O186" si="97">((D5*0.5)+C23-D41)*D77*D151*D$106</f>
        <v>0</v>
      </c>
      <c r="E186" s="13">
        <f t="shared" si="97"/>
        <v>0</v>
      </c>
      <c r="F186" s="13">
        <f t="shared" si="97"/>
        <v>0</v>
      </c>
      <c r="G186" s="13">
        <f t="shared" si="97"/>
        <v>0</v>
      </c>
      <c r="H186" s="13">
        <f t="shared" si="97"/>
        <v>0</v>
      </c>
      <c r="I186" s="13">
        <f t="shared" si="97"/>
        <v>0</v>
      </c>
      <c r="J186" s="13">
        <f t="shared" si="97"/>
        <v>0</v>
      </c>
      <c r="K186" s="13">
        <f t="shared" si="97"/>
        <v>0</v>
      </c>
      <c r="L186" s="13">
        <f t="shared" si="97"/>
        <v>0</v>
      </c>
      <c r="M186" s="13">
        <f t="shared" si="97"/>
        <v>0</v>
      </c>
      <c r="N186" s="13">
        <f t="shared" si="97"/>
        <v>0</v>
      </c>
      <c r="O186" s="13">
        <f t="shared" si="97"/>
        <v>0</v>
      </c>
    </row>
    <row r="187" spans="1:15" hidden="1" x14ac:dyDescent="0.25">
      <c r="A187" s="751"/>
      <c r="B187" s="157" t="s">
        <v>1</v>
      </c>
      <c r="C187" s="13">
        <f t="shared" si="95"/>
        <v>0</v>
      </c>
      <c r="D187" s="13">
        <f t="shared" ref="D187:O187" si="98">((D6*0.5)+C24-D42)*D78*D152*D$106</f>
        <v>0</v>
      </c>
      <c r="E187" s="13">
        <f t="shared" si="98"/>
        <v>0</v>
      </c>
      <c r="F187" s="13">
        <f t="shared" si="98"/>
        <v>0</v>
      </c>
      <c r="G187" s="13">
        <f t="shared" si="98"/>
        <v>0</v>
      </c>
      <c r="H187" s="13">
        <f t="shared" si="98"/>
        <v>0</v>
      </c>
      <c r="I187" s="13">
        <f t="shared" si="98"/>
        <v>0</v>
      </c>
      <c r="J187" s="13">
        <f t="shared" si="98"/>
        <v>0</v>
      </c>
      <c r="K187" s="13">
        <f t="shared" si="98"/>
        <v>0</v>
      </c>
      <c r="L187" s="13">
        <f t="shared" si="98"/>
        <v>0</v>
      </c>
      <c r="M187" s="13">
        <f t="shared" si="98"/>
        <v>0</v>
      </c>
      <c r="N187" s="13">
        <f t="shared" si="98"/>
        <v>0</v>
      </c>
      <c r="O187" s="13">
        <f t="shared" si="98"/>
        <v>0</v>
      </c>
    </row>
    <row r="188" spans="1:15" hidden="1" x14ac:dyDescent="0.25">
      <c r="A188" s="751"/>
      <c r="B188" s="157" t="s">
        <v>20</v>
      </c>
      <c r="C188" s="13">
        <f t="shared" si="95"/>
        <v>0</v>
      </c>
      <c r="D188" s="13">
        <f t="shared" ref="D188:O188" si="99">((D7*0.5)+C25-D43)*D79*D153*D$106</f>
        <v>0</v>
      </c>
      <c r="E188" s="13">
        <f t="shared" si="99"/>
        <v>0</v>
      </c>
      <c r="F188" s="13">
        <f t="shared" si="99"/>
        <v>0</v>
      </c>
      <c r="G188" s="13">
        <f t="shared" si="99"/>
        <v>0</v>
      </c>
      <c r="H188" s="13">
        <f t="shared" si="99"/>
        <v>0</v>
      </c>
      <c r="I188" s="13">
        <f t="shared" si="99"/>
        <v>0</v>
      </c>
      <c r="J188" s="13">
        <f t="shared" si="99"/>
        <v>0</v>
      </c>
      <c r="K188" s="13">
        <f t="shared" si="99"/>
        <v>0</v>
      </c>
      <c r="L188" s="13">
        <f t="shared" si="99"/>
        <v>0</v>
      </c>
      <c r="M188" s="13">
        <f t="shared" si="99"/>
        <v>0</v>
      </c>
      <c r="N188" s="13">
        <f t="shared" si="99"/>
        <v>0</v>
      </c>
      <c r="O188" s="13">
        <f t="shared" si="99"/>
        <v>0</v>
      </c>
    </row>
    <row r="189" spans="1:15" hidden="1" x14ac:dyDescent="0.25">
      <c r="A189" s="751"/>
      <c r="B189" s="56" t="s">
        <v>9</v>
      </c>
      <c r="C189" s="13">
        <f t="shared" si="95"/>
        <v>0</v>
      </c>
      <c r="D189" s="13">
        <f t="shared" ref="D189:O189" si="100">((D8*0.5)+C26-D44)*D80*D154*D$106</f>
        <v>0</v>
      </c>
      <c r="E189" s="13">
        <f t="shared" si="100"/>
        <v>0</v>
      </c>
      <c r="F189" s="13">
        <f t="shared" si="100"/>
        <v>0</v>
      </c>
      <c r="G189" s="13">
        <f t="shared" si="100"/>
        <v>0</v>
      </c>
      <c r="H189" s="13">
        <f t="shared" si="100"/>
        <v>0</v>
      </c>
      <c r="I189" s="13">
        <f t="shared" si="100"/>
        <v>0</v>
      </c>
      <c r="J189" s="13">
        <f t="shared" si="100"/>
        <v>0</v>
      </c>
      <c r="K189" s="13">
        <f t="shared" si="100"/>
        <v>0</v>
      </c>
      <c r="L189" s="13">
        <f t="shared" si="100"/>
        <v>0</v>
      </c>
      <c r="M189" s="13">
        <f t="shared" si="100"/>
        <v>0</v>
      </c>
      <c r="N189" s="13">
        <f t="shared" si="100"/>
        <v>0</v>
      </c>
      <c r="O189" s="13">
        <f t="shared" si="100"/>
        <v>0</v>
      </c>
    </row>
    <row r="190" spans="1:15" hidden="1" x14ac:dyDescent="0.25">
      <c r="A190" s="751"/>
      <c r="B190" s="56" t="s">
        <v>3</v>
      </c>
      <c r="C190" s="13">
        <f t="shared" si="95"/>
        <v>0</v>
      </c>
      <c r="D190" s="13">
        <f t="shared" ref="D190:O190" si="101">((D9*0.5)+C27-D45)*D81*D155*D$106</f>
        <v>0</v>
      </c>
      <c r="E190" s="13">
        <f t="shared" si="101"/>
        <v>0</v>
      </c>
      <c r="F190" s="13">
        <f t="shared" si="101"/>
        <v>0</v>
      </c>
      <c r="G190" s="13">
        <f t="shared" si="101"/>
        <v>0</v>
      </c>
      <c r="H190" s="13">
        <f t="shared" si="101"/>
        <v>0</v>
      </c>
      <c r="I190" s="13">
        <f t="shared" si="101"/>
        <v>0</v>
      </c>
      <c r="J190" s="13">
        <f t="shared" si="101"/>
        <v>0</v>
      </c>
      <c r="K190" s="13">
        <f t="shared" si="101"/>
        <v>0</v>
      </c>
      <c r="L190" s="13">
        <f t="shared" si="101"/>
        <v>0</v>
      </c>
      <c r="M190" s="13">
        <f t="shared" si="101"/>
        <v>0</v>
      </c>
      <c r="N190" s="13">
        <f t="shared" si="101"/>
        <v>0</v>
      </c>
      <c r="O190" s="13">
        <f t="shared" si="101"/>
        <v>0</v>
      </c>
    </row>
    <row r="191" spans="1:15" ht="15.75" hidden="1" customHeight="1" x14ac:dyDescent="0.25">
      <c r="A191" s="751"/>
      <c r="B191" s="56" t="s">
        <v>4</v>
      </c>
      <c r="C191" s="13">
        <f t="shared" si="95"/>
        <v>0</v>
      </c>
      <c r="D191" s="13">
        <f t="shared" ref="D191:O191" si="102">((D10*0.5)+C28-D46)*D82*D156*D$106</f>
        <v>0</v>
      </c>
      <c r="E191" s="13">
        <f t="shared" si="102"/>
        <v>0</v>
      </c>
      <c r="F191" s="13">
        <f t="shared" si="102"/>
        <v>0</v>
      </c>
      <c r="G191" s="13">
        <f t="shared" si="102"/>
        <v>0</v>
      </c>
      <c r="H191" s="13">
        <f t="shared" si="102"/>
        <v>0</v>
      </c>
      <c r="I191" s="13">
        <f t="shared" si="102"/>
        <v>0</v>
      </c>
      <c r="J191" s="13">
        <f t="shared" si="102"/>
        <v>58.970179527260939</v>
      </c>
      <c r="K191" s="13">
        <f t="shared" si="102"/>
        <v>111.09472601100934</v>
      </c>
      <c r="L191" s="13">
        <f t="shared" si="102"/>
        <v>71.72912647836975</v>
      </c>
      <c r="M191" s="13">
        <f t="shared" si="102"/>
        <v>73.693156415966996</v>
      </c>
      <c r="N191" s="13">
        <f t="shared" si="102"/>
        <v>65.08256835005372</v>
      </c>
      <c r="O191" s="13">
        <f t="shared" si="102"/>
        <v>108.58184777390333</v>
      </c>
    </row>
    <row r="192" spans="1:15" hidden="1" x14ac:dyDescent="0.25">
      <c r="A192" s="751"/>
      <c r="B192" s="56" t="s">
        <v>5</v>
      </c>
      <c r="C192" s="13">
        <f t="shared" si="95"/>
        <v>0</v>
      </c>
      <c r="D192" s="13">
        <f t="shared" ref="D192:O192" si="103">((D11*0.5)+C29-D47)*D83*D157*D$106</f>
        <v>0</v>
      </c>
      <c r="E192" s="13">
        <f t="shared" si="103"/>
        <v>0</v>
      </c>
      <c r="F192" s="13">
        <f t="shared" si="103"/>
        <v>0</v>
      </c>
      <c r="G192" s="13">
        <f t="shared" si="103"/>
        <v>0</v>
      </c>
      <c r="H192" s="13">
        <f t="shared" si="103"/>
        <v>0</v>
      </c>
      <c r="I192" s="13">
        <f t="shared" si="103"/>
        <v>0</v>
      </c>
      <c r="J192" s="13">
        <f t="shared" si="103"/>
        <v>0</v>
      </c>
      <c r="K192" s="13">
        <f t="shared" si="103"/>
        <v>0</v>
      </c>
      <c r="L192" s="13">
        <f t="shared" si="103"/>
        <v>0</v>
      </c>
      <c r="M192" s="13">
        <f t="shared" si="103"/>
        <v>0</v>
      </c>
      <c r="N192" s="13">
        <f t="shared" si="103"/>
        <v>0</v>
      </c>
      <c r="O192" s="13">
        <f t="shared" si="103"/>
        <v>0</v>
      </c>
    </row>
    <row r="193" spans="1:15" hidden="1" x14ac:dyDescent="0.25">
      <c r="A193" s="751"/>
      <c r="B193" s="56" t="s">
        <v>21</v>
      </c>
      <c r="C193" s="13">
        <f t="shared" si="95"/>
        <v>0</v>
      </c>
      <c r="D193" s="13">
        <f t="shared" ref="D193:O193" si="104">((D12*0.5)+C30-D48)*D84*D158*D$106</f>
        <v>0</v>
      </c>
      <c r="E193" s="13">
        <f t="shared" si="104"/>
        <v>0</v>
      </c>
      <c r="F193" s="13">
        <f t="shared" si="104"/>
        <v>0</v>
      </c>
      <c r="G193" s="13">
        <f t="shared" si="104"/>
        <v>0</v>
      </c>
      <c r="H193" s="13">
        <f t="shared" si="104"/>
        <v>0</v>
      </c>
      <c r="I193" s="13">
        <f t="shared" si="104"/>
        <v>0</v>
      </c>
      <c r="J193" s="13">
        <f t="shared" si="104"/>
        <v>0</v>
      </c>
      <c r="K193" s="13">
        <f t="shared" si="104"/>
        <v>0</v>
      </c>
      <c r="L193" s="13">
        <f t="shared" si="104"/>
        <v>0</v>
      </c>
      <c r="M193" s="13">
        <f t="shared" si="104"/>
        <v>0</v>
      </c>
      <c r="N193" s="13">
        <f t="shared" si="104"/>
        <v>0</v>
      </c>
      <c r="O193" s="13">
        <f t="shared" si="104"/>
        <v>0</v>
      </c>
    </row>
    <row r="194" spans="1:15" hidden="1" x14ac:dyDescent="0.25">
      <c r="A194" s="751"/>
      <c r="B194" s="56" t="s">
        <v>22</v>
      </c>
      <c r="C194" s="13">
        <f t="shared" si="95"/>
        <v>0</v>
      </c>
      <c r="D194" s="13">
        <f t="shared" ref="D194:O194" si="105">((D13*0.5)+C31-D49)*D85*D159*D$106</f>
        <v>0</v>
      </c>
      <c r="E194" s="13">
        <f t="shared" si="105"/>
        <v>0</v>
      </c>
      <c r="F194" s="13">
        <f t="shared" si="105"/>
        <v>0</v>
      </c>
      <c r="G194" s="13">
        <f t="shared" si="105"/>
        <v>0</v>
      </c>
      <c r="H194" s="13">
        <f t="shared" si="105"/>
        <v>0</v>
      </c>
      <c r="I194" s="13">
        <f t="shared" si="105"/>
        <v>0</v>
      </c>
      <c r="J194" s="13">
        <f t="shared" si="105"/>
        <v>0</v>
      </c>
      <c r="K194" s="13">
        <f t="shared" si="105"/>
        <v>0</v>
      </c>
      <c r="L194" s="13">
        <f t="shared" si="105"/>
        <v>0</v>
      </c>
      <c r="M194" s="13">
        <f t="shared" si="105"/>
        <v>0</v>
      </c>
      <c r="N194" s="13">
        <f t="shared" si="105"/>
        <v>0</v>
      </c>
      <c r="O194" s="13">
        <f t="shared" si="105"/>
        <v>0</v>
      </c>
    </row>
    <row r="195" spans="1:15" ht="15.75" hidden="1" customHeight="1" x14ac:dyDescent="0.25">
      <c r="A195" s="751"/>
      <c r="B195" s="56" t="s">
        <v>7</v>
      </c>
      <c r="C195" s="13">
        <f t="shared" si="95"/>
        <v>0</v>
      </c>
      <c r="D195" s="13">
        <f t="shared" ref="D195:O195" si="106">((D14*0.5)+C32-D50)*D86*D160*D$106</f>
        <v>0</v>
      </c>
      <c r="E195" s="13">
        <f t="shared" si="106"/>
        <v>0</v>
      </c>
      <c r="F195" s="13">
        <f t="shared" si="106"/>
        <v>0</v>
      </c>
      <c r="G195" s="13">
        <f t="shared" si="106"/>
        <v>0</v>
      </c>
      <c r="H195" s="13">
        <f t="shared" si="106"/>
        <v>0</v>
      </c>
      <c r="I195" s="13">
        <f t="shared" si="106"/>
        <v>0</v>
      </c>
      <c r="J195" s="13">
        <f t="shared" si="106"/>
        <v>0</v>
      </c>
      <c r="K195" s="13">
        <f t="shared" si="106"/>
        <v>0</v>
      </c>
      <c r="L195" s="13">
        <f t="shared" si="106"/>
        <v>0</v>
      </c>
      <c r="M195" s="13">
        <f t="shared" si="106"/>
        <v>0</v>
      </c>
      <c r="N195" s="13">
        <f t="shared" si="106"/>
        <v>0</v>
      </c>
      <c r="O195" s="13">
        <f t="shared" si="106"/>
        <v>0</v>
      </c>
    </row>
    <row r="196" spans="1:15" ht="15.75" hidden="1" customHeight="1" x14ac:dyDescent="0.25">
      <c r="A196" s="751"/>
      <c r="B196" s="56" t="s">
        <v>8</v>
      </c>
      <c r="C196" s="13">
        <f t="shared" si="95"/>
        <v>0</v>
      </c>
      <c r="D196" s="13">
        <f t="shared" ref="D196:O196" si="107">((D15*0.5)+C33-D51)*D87*D161*D$106</f>
        <v>0</v>
      </c>
      <c r="E196" s="13">
        <f t="shared" si="107"/>
        <v>0</v>
      </c>
      <c r="F196" s="13">
        <f t="shared" si="107"/>
        <v>0</v>
      </c>
      <c r="G196" s="13">
        <f t="shared" si="107"/>
        <v>0</v>
      </c>
      <c r="H196" s="13">
        <f t="shared" si="107"/>
        <v>0</v>
      </c>
      <c r="I196" s="13">
        <f t="shared" si="107"/>
        <v>0</v>
      </c>
      <c r="J196" s="13">
        <f t="shared" si="107"/>
        <v>0</v>
      </c>
      <c r="K196" s="13">
        <f t="shared" si="107"/>
        <v>0</v>
      </c>
      <c r="L196" s="13">
        <f t="shared" si="107"/>
        <v>0</v>
      </c>
      <c r="M196" s="13">
        <f t="shared" si="107"/>
        <v>0</v>
      </c>
      <c r="N196" s="13">
        <f t="shared" si="107"/>
        <v>0</v>
      </c>
      <c r="O196" s="13">
        <f t="shared" si="107"/>
        <v>0</v>
      </c>
    </row>
    <row r="197" spans="1:15" ht="15.75" hidden="1" customHeight="1" x14ac:dyDescent="0.25">
      <c r="A197" s="751"/>
      <c r="B197" s="8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5.75" hidden="1" customHeight="1" x14ac:dyDescent="0.25">
      <c r="A198" s="751"/>
      <c r="B198" s="156" t="s">
        <v>24</v>
      </c>
      <c r="C198" s="13">
        <f>SUM(C184:C197)</f>
        <v>0</v>
      </c>
      <c r="D198" s="13">
        <f>SUM(D184:D197)</f>
        <v>0</v>
      </c>
      <c r="E198" s="13">
        <f t="shared" ref="E198:O198" si="108">SUM(E184:E197)</f>
        <v>0</v>
      </c>
      <c r="F198" s="13">
        <f t="shared" si="108"/>
        <v>0</v>
      </c>
      <c r="G198" s="13">
        <f t="shared" si="108"/>
        <v>0</v>
      </c>
      <c r="H198" s="13">
        <f t="shared" si="108"/>
        <v>0</v>
      </c>
      <c r="I198" s="13">
        <f t="shared" si="108"/>
        <v>0</v>
      </c>
      <c r="J198" s="13">
        <f t="shared" si="108"/>
        <v>58.970179527260939</v>
      </c>
      <c r="K198" s="13">
        <f t="shared" si="108"/>
        <v>111.09472601100934</v>
      </c>
      <c r="L198" s="13">
        <f t="shared" si="108"/>
        <v>71.72912647836975</v>
      </c>
      <c r="M198" s="13">
        <f t="shared" si="108"/>
        <v>73.693156415966996</v>
      </c>
      <c r="N198" s="13">
        <f t="shared" si="108"/>
        <v>65.08256835005372</v>
      </c>
      <c r="O198" s="13">
        <f t="shared" si="108"/>
        <v>108.58184777390333</v>
      </c>
    </row>
    <row r="199" spans="1:15" ht="16.5" hidden="1" customHeight="1" thickBot="1" x14ac:dyDescent="0.3">
      <c r="A199" s="752"/>
      <c r="B199" s="92" t="s">
        <v>25</v>
      </c>
      <c r="C199" s="14">
        <f>C198</f>
        <v>0</v>
      </c>
      <c r="D199" s="14">
        <f>C199+D198</f>
        <v>0</v>
      </c>
      <c r="E199" s="14">
        <f t="shared" ref="E199:O199" si="109">D199+E198</f>
        <v>0</v>
      </c>
      <c r="F199" s="14">
        <f t="shared" si="109"/>
        <v>0</v>
      </c>
      <c r="G199" s="14">
        <f t="shared" si="109"/>
        <v>0</v>
      </c>
      <c r="H199" s="14">
        <f t="shared" si="109"/>
        <v>0</v>
      </c>
      <c r="I199" s="14">
        <f t="shared" si="109"/>
        <v>0</v>
      </c>
      <c r="J199" s="14">
        <f t="shared" si="109"/>
        <v>58.970179527260939</v>
      </c>
      <c r="K199" s="14">
        <f t="shared" si="109"/>
        <v>170.0649055382703</v>
      </c>
      <c r="L199" s="14">
        <f t="shared" si="109"/>
        <v>241.79403201664005</v>
      </c>
      <c r="M199" s="14">
        <f t="shared" si="109"/>
        <v>315.48718843260701</v>
      </c>
      <c r="N199" s="14">
        <f t="shared" si="109"/>
        <v>380.56975678266076</v>
      </c>
      <c r="O199" s="14">
        <f t="shared" si="109"/>
        <v>489.15160455656411</v>
      </c>
    </row>
    <row r="200" spans="1:15" hidden="1" x14ac:dyDescent="0.25">
      <c r="A200" s="66"/>
      <c r="B200" s="66" t="s">
        <v>116</v>
      </c>
      <c r="C200" s="71">
        <f>C179+C198</f>
        <v>0</v>
      </c>
      <c r="D200" s="71">
        <f t="shared" ref="D200:O200" si="110">D179+D198</f>
        <v>0</v>
      </c>
      <c r="E200" s="71">
        <f t="shared" si="110"/>
        <v>0</v>
      </c>
      <c r="F200" s="71">
        <f t="shared" si="110"/>
        <v>0</v>
      </c>
      <c r="G200" s="71">
        <f t="shared" si="110"/>
        <v>0</v>
      </c>
      <c r="H200" s="71">
        <f t="shared" si="110"/>
        <v>0</v>
      </c>
      <c r="I200" s="71">
        <f t="shared" si="110"/>
        <v>0</v>
      </c>
      <c r="J200" s="71">
        <f t="shared" si="110"/>
        <v>443.93934237789813</v>
      </c>
      <c r="K200" s="71">
        <f t="shared" si="110"/>
        <v>892.39132377162059</v>
      </c>
      <c r="L200" s="71">
        <f t="shared" si="110"/>
        <v>829.00382046197228</v>
      </c>
      <c r="M200" s="71">
        <f t="shared" si="110"/>
        <v>875.04460158785787</v>
      </c>
      <c r="N200" s="71">
        <f t="shared" si="110"/>
        <v>1108.8663121572267</v>
      </c>
      <c r="O200" s="71">
        <f t="shared" si="110"/>
        <v>1522.4643953470663</v>
      </c>
    </row>
    <row r="201" spans="1:15" hidden="1" x14ac:dyDescent="0.25">
      <c r="A201" s="66"/>
      <c r="B201" s="66" t="s">
        <v>163</v>
      </c>
      <c r="C201" s="69">
        <f t="shared" ref="C201:O201" si="111">C200-C124</f>
        <v>0</v>
      </c>
      <c r="D201" s="69">
        <f t="shared" si="111"/>
        <v>0</v>
      </c>
      <c r="E201" s="69">
        <f t="shared" si="111"/>
        <v>0</v>
      </c>
      <c r="F201" s="69">
        <f t="shared" si="111"/>
        <v>0</v>
      </c>
      <c r="G201" s="69">
        <f t="shared" si="111"/>
        <v>0</v>
      </c>
      <c r="H201" s="69">
        <f t="shared" si="111"/>
        <v>0</v>
      </c>
      <c r="I201" s="69">
        <f t="shared" si="111"/>
        <v>0</v>
      </c>
      <c r="J201" s="69">
        <f t="shared" si="111"/>
        <v>-71.080937687722098</v>
      </c>
      <c r="K201" s="69">
        <f t="shared" si="111"/>
        <v>-148.59148412408899</v>
      </c>
      <c r="L201" s="69">
        <f t="shared" si="111"/>
        <v>-133.25622986152098</v>
      </c>
      <c r="M201" s="69">
        <f t="shared" si="111"/>
        <v>-139.93806893185342</v>
      </c>
      <c r="N201" s="69">
        <f t="shared" si="111"/>
        <v>-162.97758510733638</v>
      </c>
      <c r="O201" s="69">
        <f t="shared" si="111"/>
        <v>-215.0351099796037</v>
      </c>
    </row>
    <row r="202" spans="1:15" ht="15.75" hidden="1" thickBot="1" x14ac:dyDescent="0.3">
      <c r="A202" s="66"/>
      <c r="B202" s="66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</row>
    <row r="203" spans="1:15" ht="15.75" hidden="1" thickBot="1" x14ac:dyDescent="0.3">
      <c r="A203" s="66"/>
      <c r="B203" s="165" t="s">
        <v>37</v>
      </c>
      <c r="C203" s="100">
        <f>C$2</f>
        <v>46023</v>
      </c>
      <c r="D203" s="100">
        <f t="shared" ref="D203:O203" si="112">D$2</f>
        <v>46054</v>
      </c>
      <c r="E203" s="100">
        <f t="shared" si="112"/>
        <v>46082</v>
      </c>
      <c r="F203" s="100">
        <f t="shared" si="112"/>
        <v>46113</v>
      </c>
      <c r="G203" s="100">
        <f t="shared" si="112"/>
        <v>46143</v>
      </c>
      <c r="H203" s="100">
        <f t="shared" si="112"/>
        <v>46174</v>
      </c>
      <c r="I203" s="100">
        <f t="shared" si="112"/>
        <v>46204</v>
      </c>
      <c r="J203" s="100">
        <f t="shared" si="112"/>
        <v>46235</v>
      </c>
      <c r="K203" s="100">
        <f t="shared" si="112"/>
        <v>46266</v>
      </c>
      <c r="L203" s="100">
        <f t="shared" si="112"/>
        <v>46296</v>
      </c>
      <c r="M203" s="100">
        <f t="shared" si="112"/>
        <v>46327</v>
      </c>
      <c r="N203" s="100">
        <f t="shared" si="112"/>
        <v>46357</v>
      </c>
      <c r="O203" s="100">
        <f t="shared" si="112"/>
        <v>46388</v>
      </c>
    </row>
    <row r="204" spans="1:15" hidden="1" x14ac:dyDescent="0.25">
      <c r="A204" s="66"/>
      <c r="B204" s="164" t="s">
        <v>117</v>
      </c>
      <c r="C204" s="79">
        <f>C179*'YTD PROGRAM SUMMARY'!C43</f>
        <v>0</v>
      </c>
      <c r="D204" s="79">
        <f>D179*'YTD PROGRAM SUMMARY'!D43</f>
        <v>0</v>
      </c>
      <c r="E204" s="79">
        <f>E179*'YTD PROGRAM SUMMARY'!E43</f>
        <v>0</v>
      </c>
      <c r="F204" s="79">
        <f>F179*'YTD PROGRAM SUMMARY'!F43</f>
        <v>0</v>
      </c>
      <c r="G204" s="79">
        <f>G179*'YTD PROGRAM SUMMARY'!G43</f>
        <v>0</v>
      </c>
      <c r="H204" s="79">
        <f>H179*'YTD PROGRAM SUMMARY'!H43</f>
        <v>0</v>
      </c>
      <c r="I204" s="79">
        <f>I179*'YTD PROGRAM SUMMARY'!I43</f>
        <v>0</v>
      </c>
      <c r="J204" s="79">
        <f>J179*'YTD PROGRAM SUMMARY'!J43</f>
        <v>280.11710078609673</v>
      </c>
      <c r="K204" s="79">
        <f>K179*'YTD PROGRAM SUMMARY'!K43</f>
        <v>568.49887974963906</v>
      </c>
      <c r="L204" s="79">
        <f>L179*'YTD PROGRAM SUMMARY'!L43</f>
        <v>551.01969780282695</v>
      </c>
      <c r="M204" s="79">
        <f>M179*'YTD PROGRAM SUMMARY'!M43</f>
        <v>583.0914919785173</v>
      </c>
      <c r="N204" s="79">
        <f>N179*'YTD PROGRAM SUMMARY'!N43</f>
        <v>759.49375788409168</v>
      </c>
      <c r="O204" s="146">
        <f>O179*'YTD PROGRAM SUMMARY'!O43</f>
        <v>0</v>
      </c>
    </row>
    <row r="205" spans="1:15" ht="15.75" hidden="1" thickBot="1" x14ac:dyDescent="0.3">
      <c r="A205" s="66"/>
      <c r="B205" s="58" t="s">
        <v>118</v>
      </c>
      <c r="C205" s="72">
        <f>C198*'YTD PROGRAM SUMMARY'!C43</f>
        <v>0</v>
      </c>
      <c r="D205" s="72">
        <f>D198*'YTD PROGRAM SUMMARY'!D43</f>
        <v>0</v>
      </c>
      <c r="E205" s="72">
        <f>E198*'YTD PROGRAM SUMMARY'!E43</f>
        <v>0</v>
      </c>
      <c r="F205" s="72">
        <f>F198*'YTD PROGRAM SUMMARY'!F43</f>
        <v>0</v>
      </c>
      <c r="G205" s="72">
        <f>G198*'YTD PROGRAM SUMMARY'!G43</f>
        <v>0</v>
      </c>
      <c r="H205" s="72">
        <f>H198*'YTD PROGRAM SUMMARY'!H43</f>
        <v>0</v>
      </c>
      <c r="I205" s="72">
        <f>I198*'YTD PROGRAM SUMMARY'!I43</f>
        <v>0</v>
      </c>
      <c r="J205" s="72">
        <f>J198*'YTD PROGRAM SUMMARY'!J43</f>
        <v>42.908776380151124</v>
      </c>
      <c r="K205" s="72">
        <f>K198*'YTD PROGRAM SUMMARY'!K43</f>
        <v>80.836429423059172</v>
      </c>
      <c r="L205" s="72">
        <f>L198*'YTD PROGRAM SUMMARY'!L43</f>
        <v>52.19263486523937</v>
      </c>
      <c r="M205" s="72">
        <f>M198*'YTD PROGRAM SUMMARY'!M43</f>
        <v>53.621732115271037</v>
      </c>
      <c r="N205" s="72">
        <f>N198*'YTD PROGRAM SUMMARY'!N43</f>
        <v>47.356365436998153</v>
      </c>
      <c r="O205" s="142">
        <f>O198*'YTD PROGRAM SUMMARY'!O43</f>
        <v>0</v>
      </c>
    </row>
    <row r="206" spans="1:15" hidden="1" x14ac:dyDescent="0.25">
      <c r="A206" s="66"/>
      <c r="B206" s="164" t="s">
        <v>119</v>
      </c>
      <c r="C206" s="73">
        <f t="shared" ref="C206:O206" si="113">IFERROR(C204/C124,0)</f>
        <v>0</v>
      </c>
      <c r="D206" s="73">
        <f t="shared" si="113"/>
        <v>0</v>
      </c>
      <c r="E206" s="73">
        <f t="shared" si="113"/>
        <v>0</v>
      </c>
      <c r="F206" s="73">
        <f t="shared" si="113"/>
        <v>0</v>
      </c>
      <c r="G206" s="73">
        <f t="shared" si="113"/>
        <v>0</v>
      </c>
      <c r="H206" s="73">
        <f t="shared" si="113"/>
        <v>0</v>
      </c>
      <c r="I206" s="73">
        <f t="shared" si="113"/>
        <v>0</v>
      </c>
      <c r="J206" s="73">
        <f t="shared" si="113"/>
        <v>0.54389528262927078</v>
      </c>
      <c r="K206" s="73">
        <f t="shared" si="113"/>
        <v>0.5461174530815055</v>
      </c>
      <c r="L206" s="73">
        <f t="shared" si="113"/>
        <v>0.57263075362796656</v>
      </c>
      <c r="M206" s="73">
        <f t="shared" si="113"/>
        <v>0.57448418472007146</v>
      </c>
      <c r="N206" s="73">
        <f t="shared" si="113"/>
        <v>0.59715957242676088</v>
      </c>
      <c r="O206" s="143">
        <f t="shared" si="113"/>
        <v>0</v>
      </c>
    </row>
    <row r="207" spans="1:15" ht="15.75" hidden="1" thickBot="1" x14ac:dyDescent="0.3">
      <c r="A207" s="66"/>
      <c r="B207" s="58" t="s">
        <v>120</v>
      </c>
      <c r="C207" s="74">
        <f t="shared" ref="C207:O207" si="114">IFERROR(C205/C124,0)</f>
        <v>0</v>
      </c>
      <c r="D207" s="74">
        <f t="shared" si="114"/>
        <v>0</v>
      </c>
      <c r="E207" s="74">
        <f t="shared" si="114"/>
        <v>0</v>
      </c>
      <c r="F207" s="74">
        <f t="shared" si="114"/>
        <v>0</v>
      </c>
      <c r="G207" s="74">
        <f t="shared" si="114"/>
        <v>0</v>
      </c>
      <c r="H207" s="74">
        <f t="shared" si="114"/>
        <v>0</v>
      </c>
      <c r="I207" s="74">
        <f t="shared" si="114"/>
        <v>0</v>
      </c>
      <c r="J207" s="74">
        <f t="shared" si="114"/>
        <v>8.331473155714178E-2</v>
      </c>
      <c r="K207" s="74">
        <f t="shared" si="114"/>
        <v>7.7653952409133101E-2</v>
      </c>
      <c r="L207" s="74">
        <f t="shared" si="114"/>
        <v>5.4239635998286753E-2</v>
      </c>
      <c r="M207" s="74">
        <f t="shared" si="114"/>
        <v>5.2830194714373391E-2</v>
      </c>
      <c r="N207" s="74">
        <f t="shared" si="114"/>
        <v>3.7234416534018482E-2</v>
      </c>
      <c r="O207" s="144">
        <f t="shared" si="114"/>
        <v>0</v>
      </c>
    </row>
    <row r="208" spans="1:15" ht="15.75" hidden="1" thickBot="1" x14ac:dyDescent="0.3">
      <c r="A208" s="66"/>
      <c r="B208" s="166" t="s">
        <v>121</v>
      </c>
      <c r="C208" s="76">
        <f>C206+C207</f>
        <v>0</v>
      </c>
      <c r="D208" s="76">
        <f t="shared" ref="D208:O208" si="115">D206+D207</f>
        <v>0</v>
      </c>
      <c r="E208" s="77">
        <f t="shared" si="115"/>
        <v>0</v>
      </c>
      <c r="F208" s="77">
        <f t="shared" si="115"/>
        <v>0</v>
      </c>
      <c r="G208" s="77">
        <f t="shared" si="115"/>
        <v>0</v>
      </c>
      <c r="H208" s="77">
        <f t="shared" si="115"/>
        <v>0</v>
      </c>
      <c r="I208" s="77">
        <f t="shared" si="115"/>
        <v>0</v>
      </c>
      <c r="J208" s="77">
        <f t="shared" si="115"/>
        <v>0.62721001418641253</v>
      </c>
      <c r="K208" s="77">
        <f t="shared" si="115"/>
        <v>0.62377140549063859</v>
      </c>
      <c r="L208" s="77">
        <f t="shared" si="115"/>
        <v>0.6268703896262533</v>
      </c>
      <c r="M208" s="78">
        <f t="shared" si="115"/>
        <v>0.6273143794344449</v>
      </c>
      <c r="N208" s="86">
        <f t="shared" si="115"/>
        <v>0.63439398896077936</v>
      </c>
      <c r="O208" s="145">
        <f t="shared" si="115"/>
        <v>0</v>
      </c>
    </row>
    <row r="209" spans="1:15" ht="15.75" hidden="1" thickBot="1" x14ac:dyDescent="0.3">
      <c r="A209" s="66"/>
      <c r="B209" s="66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</row>
    <row r="210" spans="1:15" ht="15.75" hidden="1" thickBot="1" x14ac:dyDescent="0.3">
      <c r="A210" s="66"/>
      <c r="B210" s="165" t="s">
        <v>35</v>
      </c>
      <c r="C210" s="100">
        <f>C$2</f>
        <v>46023</v>
      </c>
      <c r="D210" s="100">
        <f t="shared" ref="D210:O210" si="116">D$2</f>
        <v>46054</v>
      </c>
      <c r="E210" s="100">
        <f t="shared" si="116"/>
        <v>46082</v>
      </c>
      <c r="F210" s="100">
        <f t="shared" si="116"/>
        <v>46113</v>
      </c>
      <c r="G210" s="100">
        <f t="shared" si="116"/>
        <v>46143</v>
      </c>
      <c r="H210" s="100">
        <f t="shared" si="116"/>
        <v>46174</v>
      </c>
      <c r="I210" s="100">
        <f t="shared" si="116"/>
        <v>46204</v>
      </c>
      <c r="J210" s="100">
        <f t="shared" si="116"/>
        <v>46235</v>
      </c>
      <c r="K210" s="100">
        <f t="shared" si="116"/>
        <v>46266</v>
      </c>
      <c r="L210" s="100">
        <f t="shared" si="116"/>
        <v>46296</v>
      </c>
      <c r="M210" s="100">
        <f t="shared" si="116"/>
        <v>46327</v>
      </c>
      <c r="N210" s="100">
        <f t="shared" si="116"/>
        <v>46357</v>
      </c>
      <c r="O210" s="100">
        <f t="shared" si="116"/>
        <v>46388</v>
      </c>
    </row>
    <row r="211" spans="1:15" hidden="1" x14ac:dyDescent="0.25">
      <c r="A211" s="66"/>
      <c r="B211" s="164" t="s">
        <v>122</v>
      </c>
      <c r="C211" s="79">
        <f>C179*'YTD PROGRAM SUMMARY'!C44</f>
        <v>0</v>
      </c>
      <c r="D211" s="79">
        <f>D179*'YTD PROGRAM SUMMARY'!D44</f>
        <v>0</v>
      </c>
      <c r="E211" s="79">
        <f>E179*'YTD PROGRAM SUMMARY'!E44</f>
        <v>0</v>
      </c>
      <c r="F211" s="79">
        <f>F179*'YTD PROGRAM SUMMARY'!F44</f>
        <v>0</v>
      </c>
      <c r="G211" s="79">
        <f>G179*'YTD PROGRAM SUMMARY'!G44</f>
        <v>0</v>
      </c>
      <c r="H211" s="79">
        <f>H179*'YTD PROGRAM SUMMARY'!H44</f>
        <v>0</v>
      </c>
      <c r="I211" s="79">
        <f>I179*'YTD PROGRAM SUMMARY'!I44</f>
        <v>0</v>
      </c>
      <c r="J211" s="79">
        <f>J179*'YTD PROGRAM SUMMARY'!J44</f>
        <v>104.85206206454045</v>
      </c>
      <c r="K211" s="79">
        <f>K179*'YTD PROGRAM SUMMARY'!K44</f>
        <v>212.79771801097212</v>
      </c>
      <c r="L211" s="79">
        <f>L179*'YTD PROGRAM SUMMARY'!L44</f>
        <v>206.25499618077563</v>
      </c>
      <c r="M211" s="79">
        <f>M179*'YTD PROGRAM SUMMARY'!M44</f>
        <v>218.25995319337358</v>
      </c>
      <c r="N211" s="79">
        <f>N179*'YTD PROGRAM SUMMARY'!N44</f>
        <v>284.28998592308142</v>
      </c>
      <c r="O211" s="146">
        <f>O179*'YTD PROGRAM SUMMARY'!O44</f>
        <v>0</v>
      </c>
    </row>
    <row r="212" spans="1:15" ht="15.75" hidden="1" thickBot="1" x14ac:dyDescent="0.3">
      <c r="A212" s="66"/>
      <c r="B212" s="58" t="s">
        <v>123</v>
      </c>
      <c r="C212" s="72">
        <f>C198*'YTD PROGRAM SUMMARY'!C44</f>
        <v>0</v>
      </c>
      <c r="D212" s="72">
        <f>D198*'YTD PROGRAM SUMMARY'!D44</f>
        <v>0</v>
      </c>
      <c r="E212" s="72">
        <f>E198*'YTD PROGRAM SUMMARY'!E44</f>
        <v>0</v>
      </c>
      <c r="F212" s="72">
        <f>F198*'YTD PROGRAM SUMMARY'!F44</f>
        <v>0</v>
      </c>
      <c r="G212" s="72">
        <f>G198*'YTD PROGRAM SUMMARY'!G44</f>
        <v>0</v>
      </c>
      <c r="H212" s="72">
        <f>H198*'YTD PROGRAM SUMMARY'!H44</f>
        <v>0</v>
      </c>
      <c r="I212" s="72">
        <f>I198*'YTD PROGRAM SUMMARY'!I44</f>
        <v>0</v>
      </c>
      <c r="J212" s="72">
        <f>J198*'YTD PROGRAM SUMMARY'!J44</f>
        <v>16.061403147109818</v>
      </c>
      <c r="K212" s="72">
        <f>K198*'YTD PROGRAM SUMMARY'!K44</f>
        <v>30.258296587950166</v>
      </c>
      <c r="L212" s="72">
        <f>L198*'YTD PROGRAM SUMMARY'!L44</f>
        <v>19.53649161313038</v>
      </c>
      <c r="M212" s="72">
        <f>M198*'YTD PROGRAM SUMMARY'!M44</f>
        <v>20.071424300695956</v>
      </c>
      <c r="N212" s="72">
        <f>N198*'YTD PROGRAM SUMMARY'!N44</f>
        <v>17.726202913055566</v>
      </c>
      <c r="O212" s="142">
        <f>O198*'YTD PROGRAM SUMMARY'!O44</f>
        <v>0</v>
      </c>
    </row>
    <row r="213" spans="1:15" hidden="1" x14ac:dyDescent="0.25">
      <c r="A213" s="66"/>
      <c r="B213" s="164" t="s">
        <v>124</v>
      </c>
      <c r="C213" s="73">
        <f t="shared" ref="C213:O213" si="117">IFERROR(C211/C124,0)</f>
        <v>0</v>
      </c>
      <c r="D213" s="73">
        <f t="shared" si="117"/>
        <v>0</v>
      </c>
      <c r="E213" s="73">
        <f t="shared" si="117"/>
        <v>0</v>
      </c>
      <c r="F213" s="73">
        <f t="shared" si="117"/>
        <v>0</v>
      </c>
      <c r="G213" s="73">
        <f t="shared" si="117"/>
        <v>0</v>
      </c>
      <c r="H213" s="73">
        <f t="shared" si="117"/>
        <v>0</v>
      </c>
      <c r="I213" s="73">
        <f t="shared" si="117"/>
        <v>0</v>
      </c>
      <c r="J213" s="73">
        <f t="shared" si="117"/>
        <v>0.20358821996520399</v>
      </c>
      <c r="K213" s="73">
        <f t="shared" si="117"/>
        <v>0.20442001193192727</v>
      </c>
      <c r="L213" s="73">
        <f t="shared" si="117"/>
        <v>0.21434434081663961</v>
      </c>
      <c r="M213" s="73">
        <f t="shared" si="117"/>
        <v>0.21503810807096424</v>
      </c>
      <c r="N213" s="73">
        <f t="shared" si="117"/>
        <v>0.22352584820709701</v>
      </c>
      <c r="O213" s="143">
        <f t="shared" si="117"/>
        <v>0</v>
      </c>
    </row>
    <row r="214" spans="1:15" ht="15.75" hidden="1" thickBot="1" x14ac:dyDescent="0.3">
      <c r="A214" s="66"/>
      <c r="B214" s="58" t="s">
        <v>125</v>
      </c>
      <c r="C214" s="74">
        <f t="shared" ref="C214:O214" si="118">IFERROR(C212/C124,0)</f>
        <v>0</v>
      </c>
      <c r="D214" s="74">
        <f t="shared" si="118"/>
        <v>0</v>
      </c>
      <c r="E214" s="74">
        <f t="shared" si="118"/>
        <v>0</v>
      </c>
      <c r="F214" s="74">
        <f t="shared" si="118"/>
        <v>0</v>
      </c>
      <c r="G214" s="74">
        <f t="shared" si="118"/>
        <v>0</v>
      </c>
      <c r="H214" s="74">
        <f t="shared" si="118"/>
        <v>0</v>
      </c>
      <c r="I214" s="74">
        <f t="shared" si="118"/>
        <v>0</v>
      </c>
      <c r="J214" s="74">
        <f t="shared" si="118"/>
        <v>3.1185962512123577E-2</v>
      </c>
      <c r="K214" s="74">
        <f t="shared" si="118"/>
        <v>2.9067047369510046E-2</v>
      </c>
      <c r="L214" s="74">
        <f t="shared" si="118"/>
        <v>2.0302715057704607E-2</v>
      </c>
      <c r="M214" s="74">
        <f t="shared" si="118"/>
        <v>1.9775139895165494E-2</v>
      </c>
      <c r="N214" s="74">
        <f t="shared" si="118"/>
        <v>1.3937404544048571E-2</v>
      </c>
      <c r="O214" s="144">
        <f t="shared" si="118"/>
        <v>0</v>
      </c>
    </row>
    <row r="215" spans="1:15" ht="15.75" hidden="1" thickBot="1" x14ac:dyDescent="0.3">
      <c r="A215" s="66"/>
      <c r="B215" s="166" t="s">
        <v>126</v>
      </c>
      <c r="C215" s="76">
        <f>C213+C214</f>
        <v>0</v>
      </c>
      <c r="D215" s="76">
        <f t="shared" ref="D215:O215" si="119">D213+D214</f>
        <v>0</v>
      </c>
      <c r="E215" s="77">
        <f t="shared" si="119"/>
        <v>0</v>
      </c>
      <c r="F215" s="77">
        <f t="shared" si="119"/>
        <v>0</v>
      </c>
      <c r="G215" s="77">
        <f t="shared" si="119"/>
        <v>0</v>
      </c>
      <c r="H215" s="77">
        <f t="shared" si="119"/>
        <v>0</v>
      </c>
      <c r="I215" s="77">
        <f t="shared" si="119"/>
        <v>0</v>
      </c>
      <c r="J215" s="77">
        <f t="shared" si="119"/>
        <v>0.23477418247732756</v>
      </c>
      <c r="K215" s="77">
        <f t="shared" si="119"/>
        <v>0.23348705930143732</v>
      </c>
      <c r="L215" s="77">
        <f t="shared" si="119"/>
        <v>0.23464705587434423</v>
      </c>
      <c r="M215" s="78">
        <f t="shared" si="119"/>
        <v>0.23481324796612973</v>
      </c>
      <c r="N215" s="86">
        <f t="shared" si="119"/>
        <v>0.23746325275114558</v>
      </c>
      <c r="O215" s="145">
        <f t="shared" si="119"/>
        <v>0</v>
      </c>
    </row>
    <row r="216" spans="1:15" hidden="1" x14ac:dyDescent="0.25">
      <c r="A216" s="66"/>
      <c r="B216" s="66" t="s">
        <v>127</v>
      </c>
      <c r="C216" s="80">
        <f>C208+C215</f>
        <v>0</v>
      </c>
      <c r="D216" s="80">
        <f t="shared" ref="D216:O216" si="120">D208+D215</f>
        <v>0</v>
      </c>
      <c r="E216" s="80">
        <f t="shared" si="120"/>
        <v>0</v>
      </c>
      <c r="F216" s="80">
        <f t="shared" si="120"/>
        <v>0</v>
      </c>
      <c r="G216" s="80">
        <f t="shared" si="120"/>
        <v>0</v>
      </c>
      <c r="H216" s="80">
        <f t="shared" si="120"/>
        <v>0</v>
      </c>
      <c r="I216" s="80">
        <f t="shared" si="120"/>
        <v>0</v>
      </c>
      <c r="J216" s="80">
        <f t="shared" si="120"/>
        <v>0.86198419666374004</v>
      </c>
      <c r="K216" s="80">
        <f t="shared" si="120"/>
        <v>0.8572584647920759</v>
      </c>
      <c r="L216" s="80">
        <f t="shared" si="120"/>
        <v>0.8615174455005975</v>
      </c>
      <c r="M216" s="80">
        <f t="shared" si="120"/>
        <v>0.86212762740057469</v>
      </c>
      <c r="N216" s="80">
        <f t="shared" si="120"/>
        <v>0.87185724171192491</v>
      </c>
      <c r="O216" s="147">
        <f t="shared" si="120"/>
        <v>0</v>
      </c>
    </row>
    <row r="217" spans="1:15" hidden="1" x14ac:dyDescent="0.25">
      <c r="A217" s="66"/>
      <c r="B217" s="66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</row>
    <row r="218" spans="1:15" hidden="1" x14ac:dyDescent="0.25">
      <c r="A218" s="66"/>
      <c r="B218" s="66" t="s">
        <v>128</v>
      </c>
      <c r="C218" s="82">
        <f t="shared" ref="C218" si="121">SUM(C204:C205)</f>
        <v>0</v>
      </c>
      <c r="D218" s="82">
        <f t="shared" ref="D218:O218" si="122">SUM(D204:D205)</f>
        <v>0</v>
      </c>
      <c r="E218" s="82">
        <f t="shared" si="122"/>
        <v>0</v>
      </c>
      <c r="F218" s="82">
        <f t="shared" si="122"/>
        <v>0</v>
      </c>
      <c r="G218" s="82">
        <f t="shared" si="122"/>
        <v>0</v>
      </c>
      <c r="H218" s="82">
        <f t="shared" si="122"/>
        <v>0</v>
      </c>
      <c r="I218" s="82">
        <f t="shared" si="122"/>
        <v>0</v>
      </c>
      <c r="J218" s="82">
        <f t="shared" si="122"/>
        <v>323.02587716624782</v>
      </c>
      <c r="K218" s="82">
        <f t="shared" si="122"/>
        <v>649.3353091726982</v>
      </c>
      <c r="L218" s="82">
        <f t="shared" si="122"/>
        <v>603.21233266806632</v>
      </c>
      <c r="M218" s="83">
        <f t="shared" si="122"/>
        <v>636.71322409378831</v>
      </c>
      <c r="N218" s="83">
        <f t="shared" si="122"/>
        <v>806.85012332108988</v>
      </c>
      <c r="O218" s="150">
        <f t="shared" si="122"/>
        <v>0</v>
      </c>
    </row>
    <row r="219" spans="1:15" hidden="1" x14ac:dyDescent="0.25">
      <c r="A219" s="66"/>
      <c r="B219" s="66" t="s">
        <v>129</v>
      </c>
      <c r="C219" s="82">
        <f t="shared" ref="C219" si="123">SUM(C211:C212)</f>
        <v>0</v>
      </c>
      <c r="D219" s="82">
        <f t="shared" ref="D219:O219" si="124">SUM(D211:D212)</f>
        <v>0</v>
      </c>
      <c r="E219" s="82">
        <f t="shared" si="124"/>
        <v>0</v>
      </c>
      <c r="F219" s="82">
        <f t="shared" si="124"/>
        <v>0</v>
      </c>
      <c r="G219" s="82">
        <f t="shared" si="124"/>
        <v>0</v>
      </c>
      <c r="H219" s="82">
        <f t="shared" si="124"/>
        <v>0</v>
      </c>
      <c r="I219" s="82">
        <f t="shared" si="124"/>
        <v>0</v>
      </c>
      <c r="J219" s="82">
        <f t="shared" si="124"/>
        <v>120.91346521165026</v>
      </c>
      <c r="K219" s="82">
        <f t="shared" si="124"/>
        <v>243.05601459892227</v>
      </c>
      <c r="L219" s="82">
        <f t="shared" si="124"/>
        <v>225.79148779390601</v>
      </c>
      <c r="M219" s="83">
        <f t="shared" si="124"/>
        <v>238.33137749406953</v>
      </c>
      <c r="N219" s="83">
        <f t="shared" si="124"/>
        <v>302.01618883613696</v>
      </c>
      <c r="O219" s="150">
        <f t="shared" si="124"/>
        <v>0</v>
      </c>
    </row>
    <row r="220" spans="1:15" hidden="1" x14ac:dyDescent="0.25">
      <c r="A220" s="66"/>
      <c r="B220" s="66" t="s">
        <v>116</v>
      </c>
      <c r="C220" s="84">
        <f t="shared" ref="C220" si="125">SUM(C218:C219)</f>
        <v>0</v>
      </c>
      <c r="D220" s="84">
        <f t="shared" ref="D220:O220" si="126">SUM(D218:D219)</f>
        <v>0</v>
      </c>
      <c r="E220" s="84">
        <f t="shared" si="126"/>
        <v>0</v>
      </c>
      <c r="F220" s="84">
        <f t="shared" si="126"/>
        <v>0</v>
      </c>
      <c r="G220" s="84">
        <f t="shared" si="126"/>
        <v>0</v>
      </c>
      <c r="H220" s="84">
        <f t="shared" si="126"/>
        <v>0</v>
      </c>
      <c r="I220" s="84">
        <f t="shared" si="126"/>
        <v>0</v>
      </c>
      <c r="J220" s="84">
        <f t="shared" si="126"/>
        <v>443.93934237789807</v>
      </c>
      <c r="K220" s="84">
        <f t="shared" si="126"/>
        <v>892.39132377162048</v>
      </c>
      <c r="L220" s="84">
        <f t="shared" si="126"/>
        <v>829.00382046197228</v>
      </c>
      <c r="M220" s="85">
        <f t="shared" si="126"/>
        <v>875.04460158785787</v>
      </c>
      <c r="N220" s="85">
        <f t="shared" si="126"/>
        <v>1108.8663121572267</v>
      </c>
      <c r="O220" s="151">
        <f t="shared" si="126"/>
        <v>0</v>
      </c>
    </row>
    <row r="221" spans="1:15" hidden="1" x14ac:dyDescent="0.25"/>
    <row r="222" spans="1:15" hidden="1" x14ac:dyDescent="0.25">
      <c r="B222" s="118" t="s">
        <v>209</v>
      </c>
      <c r="C222" s="221">
        <f>IF('YTD PROGRAM SUMMARY'!C4=0,0,C220-C124)</f>
        <v>0</v>
      </c>
      <c r="D222" s="221">
        <f>IF('YTD PROGRAM SUMMARY'!D4=0,0,D220-D124)</f>
        <v>0</v>
      </c>
      <c r="E222" s="221">
        <f>IF('YTD PROGRAM SUMMARY'!E4=0,0,E220-E124)</f>
        <v>0</v>
      </c>
      <c r="F222" s="221">
        <f>IF('YTD PROGRAM SUMMARY'!F4=0,0,F220-F124)</f>
        <v>0</v>
      </c>
      <c r="G222" s="221">
        <f>IF('YTD PROGRAM SUMMARY'!G4=0,0,G220-G124)</f>
        <v>0</v>
      </c>
      <c r="H222" s="221">
        <f>IF('YTD PROGRAM SUMMARY'!H4=0,0,H220-H124)</f>
        <v>0</v>
      </c>
      <c r="I222" s="221">
        <f>IF('YTD PROGRAM SUMMARY'!I4=0,0,I220-I124)</f>
        <v>0</v>
      </c>
      <c r="J222" s="221">
        <f>IF('YTD PROGRAM SUMMARY'!J4=0,0,J220-J124)</f>
        <v>-71.080937687722155</v>
      </c>
      <c r="K222" s="221">
        <f>IF('YTD PROGRAM SUMMARY'!K4=0,0,K220-K124)</f>
        <v>-148.59148412408911</v>
      </c>
      <c r="L222" s="221">
        <f>IF('YTD PROGRAM SUMMARY'!L4=0,0,L220-L124)</f>
        <v>-133.25622986152098</v>
      </c>
      <c r="M222" s="221">
        <f>IF('YTD PROGRAM SUMMARY'!M4=0,0,M220-M124)</f>
        <v>-139.93806893185342</v>
      </c>
      <c r="N222" s="221">
        <f>IF('YTD PROGRAM SUMMARY'!N4=0,0,N220-N124)</f>
        <v>-162.97758510733638</v>
      </c>
    </row>
    <row r="223" spans="1:15" hidden="1" x14ac:dyDescent="0.25"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</row>
    <row r="241" spans="3:15" s="194" customFormat="1" x14ac:dyDescent="0.25">
      <c r="C241" s="199"/>
      <c r="D241" s="199"/>
      <c r="E241" s="199"/>
      <c r="F241" s="199"/>
      <c r="G241" s="199"/>
      <c r="H241" s="199"/>
      <c r="I241" s="199"/>
      <c r="J241" s="199"/>
      <c r="K241" s="199"/>
      <c r="L241" s="199"/>
      <c r="M241" s="199"/>
      <c r="N241" s="199"/>
      <c r="O241" s="199"/>
    </row>
    <row r="242" spans="3:15" s="194" customFormat="1" x14ac:dyDescent="0.25">
      <c r="C242" s="199"/>
      <c r="D242" s="199"/>
      <c r="E242" s="199"/>
      <c r="F242" s="199"/>
      <c r="G242" s="199"/>
      <c r="H242" s="199"/>
      <c r="I242" s="199"/>
      <c r="J242" s="199"/>
      <c r="K242" s="199"/>
      <c r="L242" s="199"/>
      <c r="M242" s="199"/>
      <c r="N242" s="199"/>
      <c r="O242" s="199"/>
    </row>
    <row r="243" spans="3:15" s="194" customFormat="1" x14ac:dyDescent="0.25">
      <c r="C243" s="199"/>
      <c r="D243" s="199"/>
      <c r="E243" s="199"/>
      <c r="F243" s="199"/>
      <c r="G243" s="199"/>
      <c r="H243" s="199"/>
      <c r="I243" s="199"/>
      <c r="J243" s="199"/>
      <c r="K243" s="199"/>
      <c r="L243" s="199"/>
      <c r="M243" s="199"/>
      <c r="N243" s="199"/>
      <c r="O243" s="199"/>
    </row>
    <row r="244" spans="3:15" s="194" customFormat="1" x14ac:dyDescent="0.25">
      <c r="C244" s="199"/>
      <c r="D244" s="199"/>
      <c r="E244" s="199"/>
      <c r="F244" s="199"/>
      <c r="G244" s="199"/>
      <c r="H244" s="199"/>
      <c r="I244" s="199"/>
      <c r="J244" s="199"/>
      <c r="K244" s="199"/>
      <c r="L244" s="199"/>
      <c r="M244" s="199"/>
      <c r="N244" s="199"/>
      <c r="O244" s="199"/>
    </row>
    <row r="245" spans="3:15" s="194" customFormat="1" x14ac:dyDescent="0.25">
      <c r="C245" s="199"/>
      <c r="D245" s="199"/>
      <c r="E245" s="199"/>
      <c r="F245" s="199"/>
      <c r="G245" s="199"/>
      <c r="H245" s="199"/>
      <c r="I245" s="199"/>
      <c r="J245" s="199"/>
      <c r="K245" s="199"/>
      <c r="L245" s="199"/>
      <c r="M245" s="199"/>
      <c r="N245" s="199"/>
      <c r="O245" s="199"/>
    </row>
    <row r="246" spans="3:15" s="194" customFormat="1" x14ac:dyDescent="0.25">
      <c r="C246" s="199"/>
      <c r="D246" s="199"/>
      <c r="E246" s="199"/>
      <c r="F246" s="199"/>
      <c r="G246" s="199"/>
      <c r="H246" s="199"/>
      <c r="I246" s="199"/>
      <c r="J246" s="199"/>
      <c r="K246" s="199"/>
      <c r="L246" s="199"/>
      <c r="M246" s="199"/>
      <c r="N246" s="199"/>
      <c r="O246" s="199"/>
    </row>
    <row r="247" spans="3:15" s="194" customFormat="1" x14ac:dyDescent="0.25">
      <c r="C247" s="199"/>
      <c r="D247" s="199"/>
      <c r="E247" s="199"/>
      <c r="F247" s="199"/>
      <c r="G247" s="199"/>
      <c r="H247" s="199"/>
      <c r="I247" s="199"/>
      <c r="J247" s="199"/>
      <c r="K247" s="199"/>
      <c r="L247" s="199"/>
      <c r="M247" s="199"/>
      <c r="N247" s="199"/>
      <c r="O247" s="199"/>
    </row>
    <row r="248" spans="3:15" s="194" customFormat="1" x14ac:dyDescent="0.25">
      <c r="C248" s="199"/>
      <c r="D248" s="199"/>
      <c r="E248" s="199"/>
      <c r="F248" s="199"/>
      <c r="G248" s="199"/>
      <c r="H248" s="199"/>
      <c r="I248" s="199"/>
      <c r="J248" s="199"/>
      <c r="K248" s="199"/>
      <c r="L248" s="199"/>
      <c r="M248" s="199"/>
      <c r="N248" s="199"/>
      <c r="O248" s="199"/>
    </row>
    <row r="249" spans="3:15" s="194" customFormat="1" x14ac:dyDescent="0.25">
      <c r="C249" s="199"/>
      <c r="D249" s="199"/>
      <c r="E249" s="199"/>
      <c r="F249" s="199"/>
      <c r="G249" s="199"/>
      <c r="H249" s="199"/>
      <c r="I249" s="199"/>
      <c r="J249" s="199"/>
      <c r="K249" s="199"/>
      <c r="L249" s="199"/>
      <c r="M249" s="199"/>
      <c r="N249" s="199"/>
      <c r="O249" s="199"/>
    </row>
    <row r="250" spans="3:15" s="194" customFormat="1" x14ac:dyDescent="0.25">
      <c r="C250" s="199"/>
      <c r="D250" s="199"/>
      <c r="E250" s="199"/>
      <c r="F250" s="199"/>
      <c r="G250" s="199"/>
      <c r="H250" s="199"/>
      <c r="I250" s="199"/>
      <c r="J250" s="199"/>
      <c r="K250" s="199"/>
      <c r="L250" s="199"/>
      <c r="M250" s="199"/>
      <c r="N250" s="199"/>
      <c r="O250" s="199"/>
    </row>
    <row r="251" spans="3:15" s="194" customFormat="1" x14ac:dyDescent="0.25">
      <c r="C251" s="199"/>
      <c r="D251" s="199"/>
      <c r="E251" s="199"/>
      <c r="F251" s="199"/>
      <c r="G251" s="199"/>
      <c r="H251" s="199"/>
      <c r="I251" s="199"/>
      <c r="J251" s="199"/>
      <c r="K251" s="199"/>
      <c r="L251" s="199"/>
      <c r="M251" s="199"/>
      <c r="N251" s="199"/>
      <c r="O251" s="199"/>
    </row>
    <row r="252" spans="3:15" s="194" customFormat="1" x14ac:dyDescent="0.25">
      <c r="C252" s="199"/>
      <c r="D252" s="199"/>
      <c r="E252" s="199"/>
      <c r="F252" s="199"/>
      <c r="G252" s="199"/>
      <c r="H252" s="199"/>
      <c r="I252" s="199"/>
      <c r="J252" s="199"/>
      <c r="K252" s="199"/>
      <c r="L252" s="199"/>
      <c r="M252" s="199"/>
      <c r="N252" s="199"/>
      <c r="O252" s="199"/>
    </row>
    <row r="253" spans="3:15" s="194" customFormat="1" x14ac:dyDescent="0.25">
      <c r="C253" s="199"/>
      <c r="D253" s="199"/>
      <c r="E253" s="199"/>
      <c r="F253" s="199"/>
      <c r="G253" s="199"/>
      <c r="H253" s="199"/>
      <c r="I253" s="199"/>
      <c r="J253" s="199"/>
      <c r="K253" s="199"/>
      <c r="L253" s="199"/>
      <c r="M253" s="199"/>
      <c r="N253" s="199"/>
      <c r="O253" s="199"/>
    </row>
  </sheetData>
  <mergeCells count="14">
    <mergeCell ref="A109:A125"/>
    <mergeCell ref="A56:A71"/>
    <mergeCell ref="A90:A103"/>
    <mergeCell ref="A74:A87"/>
    <mergeCell ref="A2:A17"/>
    <mergeCell ref="A20:A35"/>
    <mergeCell ref="A38:A53"/>
    <mergeCell ref="A164:A180"/>
    <mergeCell ref="A183:A199"/>
    <mergeCell ref="C147:N147"/>
    <mergeCell ref="A147:A161"/>
    <mergeCell ref="B130:N130"/>
    <mergeCell ref="A129:A144"/>
    <mergeCell ref="B129:N129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theme="5" tint="0.59999389629810485"/>
  </sheetPr>
  <dimension ref="A1:W223"/>
  <sheetViews>
    <sheetView tabSelected="1" zoomScale="80" zoomScaleNormal="80" workbookViewId="0">
      <pane xSplit="2" topLeftCell="C1" activePane="topRight" state="frozen"/>
      <selection activeCell="A41" sqref="A41"/>
      <selection pane="topRight" activeCell="A41" sqref="A41"/>
    </sheetView>
  </sheetViews>
  <sheetFormatPr defaultRowHeight="15" x14ac:dyDescent="0.25"/>
  <cols>
    <col min="1" max="1" width="9.85546875" customWidth="1"/>
    <col min="2" max="2" width="24.85546875" customWidth="1"/>
    <col min="3" max="15" width="14.5703125" customWidth="1"/>
    <col min="16" max="16" width="10.5703125" bestFit="1" customWidth="1"/>
    <col min="17" max="23" width="12" customWidth="1"/>
    <col min="28" max="28" width="9.140625" customWidth="1"/>
  </cols>
  <sheetData>
    <row r="1" spans="1:17" s="296" customFormat="1" ht="15.75" thickBot="1" x14ac:dyDescent="0.3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/>
      <c r="Q1"/>
    </row>
    <row r="2" spans="1:17" ht="15.75" customHeight="1" thickBot="1" x14ac:dyDescent="0.3">
      <c r="A2" s="735" t="s">
        <v>214</v>
      </c>
      <c r="B2" s="306" t="s">
        <v>10</v>
      </c>
      <c r="C2" s="100">
        <f>'1M - RES'!C2</f>
        <v>46023</v>
      </c>
      <c r="D2" s="100">
        <f>'1M - RES'!D2</f>
        <v>46054</v>
      </c>
      <c r="E2" s="100">
        <f>'1M - RES'!E2</f>
        <v>46082</v>
      </c>
      <c r="F2" s="100">
        <f>'1M - RES'!F2</f>
        <v>46113</v>
      </c>
      <c r="G2" s="100">
        <f>'1M - RES'!G2</f>
        <v>46143</v>
      </c>
      <c r="H2" s="100">
        <f>'1M - RES'!H2</f>
        <v>46174</v>
      </c>
      <c r="I2" s="100">
        <f>'1M - RES'!I2</f>
        <v>46204</v>
      </c>
      <c r="J2" s="100">
        <f>'1M - RES'!J2</f>
        <v>46235</v>
      </c>
      <c r="K2" s="100">
        <f>'1M - RES'!K2</f>
        <v>46266</v>
      </c>
      <c r="L2" s="100">
        <f>'1M - RES'!L2</f>
        <v>46296</v>
      </c>
      <c r="M2" s="100">
        <f>'1M - RES'!M2</f>
        <v>46327</v>
      </c>
      <c r="N2" s="100">
        <f>'1M - RES'!N2</f>
        <v>46357</v>
      </c>
      <c r="O2" s="100">
        <f>'1M - RES'!O2</f>
        <v>46388</v>
      </c>
    </row>
    <row r="3" spans="1:17" ht="15" customHeight="1" x14ac:dyDescent="0.25">
      <c r="A3" s="736"/>
      <c r="B3" s="305" t="s">
        <v>18</v>
      </c>
      <c r="C3" s="464">
        <f>'BIZ kWh ENTRY'!BQ86</f>
        <v>0</v>
      </c>
      <c r="D3" s="464">
        <f>'BIZ kWh ENTRY'!BR86</f>
        <v>0</v>
      </c>
      <c r="E3" s="464">
        <f>'BIZ kWh ENTRY'!BS86</f>
        <v>0</v>
      </c>
      <c r="F3" s="464">
        <f>'BIZ kWh ENTRY'!BT86</f>
        <v>0</v>
      </c>
      <c r="G3" s="464">
        <f>'BIZ kWh ENTRY'!BU86</f>
        <v>0</v>
      </c>
      <c r="H3" s="464">
        <f>'BIZ kWh ENTRY'!BV86</f>
        <v>0</v>
      </c>
      <c r="I3" s="464">
        <f>'BIZ kWh ENTRY'!BW86</f>
        <v>0</v>
      </c>
      <c r="J3" s="464">
        <f>'BIZ kWh ENTRY'!BX86</f>
        <v>0</v>
      </c>
      <c r="K3" s="464">
        <f>'BIZ kWh ENTRY'!BY86</f>
        <v>0</v>
      </c>
      <c r="L3" s="464">
        <f>'BIZ kWh ENTRY'!BZ86</f>
        <v>0</v>
      </c>
      <c r="M3" s="464">
        <f>'BIZ kWh ENTRY'!CA86</f>
        <v>0</v>
      </c>
      <c r="N3" s="464">
        <f>SUM('BIZ kWh ENTRY'!CB86:CH86)</f>
        <v>0</v>
      </c>
      <c r="O3" s="106"/>
    </row>
    <row r="4" spans="1:17" x14ac:dyDescent="0.25">
      <c r="A4" s="736"/>
      <c r="B4" s="7" t="s">
        <v>0</v>
      </c>
      <c r="C4" s="464">
        <f>'BIZ kWh ENTRY'!BQ87</f>
        <v>0</v>
      </c>
      <c r="D4" s="464">
        <f>'BIZ kWh ENTRY'!BR87</f>
        <v>0</v>
      </c>
      <c r="E4" s="464">
        <f>'BIZ kWh ENTRY'!BS87</f>
        <v>0</v>
      </c>
      <c r="F4" s="464">
        <f>'BIZ kWh ENTRY'!BT87</f>
        <v>0</v>
      </c>
      <c r="G4" s="464">
        <f>'BIZ kWh ENTRY'!BU87</f>
        <v>0</v>
      </c>
      <c r="H4" s="464">
        <f>'BIZ kWh ENTRY'!BV87</f>
        <v>0</v>
      </c>
      <c r="I4" s="464">
        <f>'BIZ kWh ENTRY'!BW87</f>
        <v>0</v>
      </c>
      <c r="J4" s="464">
        <f>'BIZ kWh ENTRY'!BX87</f>
        <v>0</v>
      </c>
      <c r="K4" s="464">
        <f>'BIZ kWh ENTRY'!BY87</f>
        <v>0</v>
      </c>
      <c r="L4" s="464">
        <f>'BIZ kWh ENTRY'!BZ87</f>
        <v>0</v>
      </c>
      <c r="M4" s="464">
        <f>'BIZ kWh ENTRY'!CA87</f>
        <v>0</v>
      </c>
      <c r="N4" s="464">
        <f>SUM('BIZ kWh ENTRY'!CB87:CH87)</f>
        <v>0</v>
      </c>
      <c r="O4" s="106"/>
    </row>
    <row r="5" spans="1:17" x14ac:dyDescent="0.25">
      <c r="A5" s="736"/>
      <c r="B5" s="6" t="s">
        <v>19</v>
      </c>
      <c r="C5" s="464">
        <f>'BIZ kWh ENTRY'!BQ88</f>
        <v>0</v>
      </c>
      <c r="D5" s="464">
        <f>'BIZ kWh ENTRY'!BR88</f>
        <v>0</v>
      </c>
      <c r="E5" s="464">
        <f>'BIZ kWh ENTRY'!BS88</f>
        <v>0</v>
      </c>
      <c r="F5" s="464">
        <f>'BIZ kWh ENTRY'!BT88</f>
        <v>0</v>
      </c>
      <c r="G5" s="464">
        <f>'BIZ kWh ENTRY'!BU88</f>
        <v>0</v>
      </c>
      <c r="H5" s="464">
        <f>'BIZ kWh ENTRY'!BV88</f>
        <v>0</v>
      </c>
      <c r="I5" s="464">
        <f>'BIZ kWh ENTRY'!BW88</f>
        <v>0</v>
      </c>
      <c r="J5" s="464">
        <f>'BIZ kWh ENTRY'!BX88</f>
        <v>0</v>
      </c>
      <c r="K5" s="464">
        <f>'BIZ kWh ENTRY'!BY88</f>
        <v>0</v>
      </c>
      <c r="L5" s="464">
        <f>'BIZ kWh ENTRY'!BZ88</f>
        <v>0</v>
      </c>
      <c r="M5" s="464">
        <f>'BIZ kWh ENTRY'!CA88</f>
        <v>0</v>
      </c>
      <c r="N5" s="464">
        <f>SUM('BIZ kWh ENTRY'!CB88:CH88)</f>
        <v>0</v>
      </c>
      <c r="O5" s="106"/>
    </row>
    <row r="6" spans="1:17" x14ac:dyDescent="0.25">
      <c r="A6" s="736"/>
      <c r="B6" s="6" t="s">
        <v>1</v>
      </c>
      <c r="C6" s="464">
        <f>'BIZ kWh ENTRY'!BQ89</f>
        <v>0</v>
      </c>
      <c r="D6" s="464">
        <f>'BIZ kWh ENTRY'!BR89</f>
        <v>0</v>
      </c>
      <c r="E6" s="464">
        <f>'BIZ kWh ENTRY'!BS89</f>
        <v>0</v>
      </c>
      <c r="F6" s="464">
        <f>'BIZ kWh ENTRY'!BT89</f>
        <v>0</v>
      </c>
      <c r="G6" s="464">
        <f>'BIZ kWh ENTRY'!BU89</f>
        <v>0</v>
      </c>
      <c r="H6" s="464">
        <f>'BIZ kWh ENTRY'!BV89</f>
        <v>0</v>
      </c>
      <c r="I6" s="464">
        <f>'BIZ kWh ENTRY'!BW89</f>
        <v>0</v>
      </c>
      <c r="J6" s="464">
        <f>'BIZ kWh ENTRY'!BX89</f>
        <v>0</v>
      </c>
      <c r="K6" s="464">
        <f>'BIZ kWh ENTRY'!BY89</f>
        <v>0</v>
      </c>
      <c r="L6" s="464">
        <f>'BIZ kWh ENTRY'!BZ89</f>
        <v>0</v>
      </c>
      <c r="M6" s="464">
        <f>'BIZ kWh ENTRY'!CA89</f>
        <v>0</v>
      </c>
      <c r="N6" s="464">
        <f>SUM('BIZ kWh ENTRY'!CB89:CH89)</f>
        <v>0</v>
      </c>
      <c r="O6" s="106"/>
    </row>
    <row r="7" spans="1:17" x14ac:dyDescent="0.25">
      <c r="A7" s="736"/>
      <c r="B7" s="7" t="s">
        <v>20</v>
      </c>
      <c r="C7" s="464">
        <f>'BIZ kWh ENTRY'!BQ90</f>
        <v>0</v>
      </c>
      <c r="D7" s="464">
        <f>'BIZ kWh ENTRY'!BR90</f>
        <v>0</v>
      </c>
      <c r="E7" s="464">
        <f>'BIZ kWh ENTRY'!BS90</f>
        <v>0</v>
      </c>
      <c r="F7" s="464">
        <f>'BIZ kWh ENTRY'!BT90</f>
        <v>0</v>
      </c>
      <c r="G7" s="464">
        <f>'BIZ kWh ENTRY'!BU90</f>
        <v>0</v>
      </c>
      <c r="H7" s="464">
        <f>'BIZ kWh ENTRY'!BV90</f>
        <v>0</v>
      </c>
      <c r="I7" s="464">
        <f>'BIZ kWh ENTRY'!BW90</f>
        <v>0</v>
      </c>
      <c r="J7" s="464">
        <f>'BIZ kWh ENTRY'!BX90</f>
        <v>0</v>
      </c>
      <c r="K7" s="464">
        <f>'BIZ kWh ENTRY'!BY90</f>
        <v>0</v>
      </c>
      <c r="L7" s="464">
        <f>'BIZ kWh ENTRY'!BZ90</f>
        <v>0</v>
      </c>
      <c r="M7" s="464">
        <f>'BIZ kWh ENTRY'!CA90</f>
        <v>0</v>
      </c>
      <c r="N7" s="464">
        <f>SUM('BIZ kWh ENTRY'!CB90:CH90)</f>
        <v>0</v>
      </c>
      <c r="O7" s="106"/>
    </row>
    <row r="8" spans="1:17" x14ac:dyDescent="0.25">
      <c r="A8" s="736"/>
      <c r="B8" s="6" t="s">
        <v>9</v>
      </c>
      <c r="C8" s="464">
        <f>'BIZ kWh ENTRY'!BQ91</f>
        <v>0</v>
      </c>
      <c r="D8" s="464">
        <f>'BIZ kWh ENTRY'!BR91</f>
        <v>0</v>
      </c>
      <c r="E8" s="464">
        <f>'BIZ kWh ENTRY'!BS91</f>
        <v>0</v>
      </c>
      <c r="F8" s="464">
        <f>'BIZ kWh ENTRY'!BT91</f>
        <v>0</v>
      </c>
      <c r="G8" s="464">
        <f>'BIZ kWh ENTRY'!BU91</f>
        <v>0</v>
      </c>
      <c r="H8" s="464">
        <f>'BIZ kWh ENTRY'!BV91</f>
        <v>0</v>
      </c>
      <c r="I8" s="464">
        <f>'BIZ kWh ENTRY'!BW91</f>
        <v>0</v>
      </c>
      <c r="J8" s="464">
        <f>'BIZ kWh ENTRY'!BX91</f>
        <v>0</v>
      </c>
      <c r="K8" s="464">
        <f>'BIZ kWh ENTRY'!BY91</f>
        <v>0</v>
      </c>
      <c r="L8" s="464">
        <f>'BIZ kWh ENTRY'!BZ91</f>
        <v>0</v>
      </c>
      <c r="M8" s="464">
        <f>'BIZ kWh ENTRY'!CA91</f>
        <v>0</v>
      </c>
      <c r="N8" s="464">
        <f>SUM('BIZ kWh ENTRY'!CB91:CH91)</f>
        <v>0</v>
      </c>
      <c r="O8" s="106"/>
    </row>
    <row r="9" spans="1:17" x14ac:dyDescent="0.25">
      <c r="A9" s="736"/>
      <c r="B9" s="6" t="s">
        <v>3</v>
      </c>
      <c r="C9" s="464">
        <f>'BIZ kWh ENTRY'!BQ92</f>
        <v>0</v>
      </c>
      <c r="D9" s="464">
        <f>'BIZ kWh ENTRY'!BR92</f>
        <v>0</v>
      </c>
      <c r="E9" s="464">
        <f>'BIZ kWh ENTRY'!BS92</f>
        <v>0</v>
      </c>
      <c r="F9" s="464">
        <f>'BIZ kWh ENTRY'!BT92</f>
        <v>0</v>
      </c>
      <c r="G9" s="464">
        <f>'BIZ kWh ENTRY'!BU92</f>
        <v>0</v>
      </c>
      <c r="H9" s="464">
        <f>'BIZ kWh ENTRY'!BV92</f>
        <v>0</v>
      </c>
      <c r="I9" s="464">
        <f>'BIZ kWh ENTRY'!BW92</f>
        <v>0</v>
      </c>
      <c r="J9" s="464">
        <f>'BIZ kWh ENTRY'!BX92</f>
        <v>0</v>
      </c>
      <c r="K9" s="464">
        <f>'BIZ kWh ENTRY'!BY92</f>
        <v>0</v>
      </c>
      <c r="L9" s="464">
        <f>'BIZ kWh ENTRY'!BZ92</f>
        <v>0</v>
      </c>
      <c r="M9" s="464">
        <f>'BIZ kWh ENTRY'!CA92</f>
        <v>0</v>
      </c>
      <c r="N9" s="464">
        <f>SUM('BIZ kWh ENTRY'!CB92:CH92)</f>
        <v>0</v>
      </c>
      <c r="O9" s="106"/>
    </row>
    <row r="10" spans="1:17" x14ac:dyDescent="0.25">
      <c r="A10" s="736"/>
      <c r="B10" s="6" t="s">
        <v>4</v>
      </c>
      <c r="C10" s="464">
        <f>'BIZ kWh ENTRY'!BQ93</f>
        <v>0</v>
      </c>
      <c r="D10" s="464">
        <f>'BIZ kWh ENTRY'!BR93</f>
        <v>0</v>
      </c>
      <c r="E10" s="464">
        <f>'BIZ kWh ENTRY'!BS93</f>
        <v>0</v>
      </c>
      <c r="F10" s="464">
        <f>'BIZ kWh ENTRY'!BT93</f>
        <v>0</v>
      </c>
      <c r="G10" s="464">
        <f>'BIZ kWh ENTRY'!BU93</f>
        <v>0</v>
      </c>
      <c r="H10" s="464">
        <f>'BIZ kWh ENTRY'!BV93</f>
        <v>0</v>
      </c>
      <c r="I10" s="464">
        <f>'BIZ kWh ENTRY'!BW93</f>
        <v>0</v>
      </c>
      <c r="J10" s="464">
        <f>'BIZ kWh ENTRY'!BX93</f>
        <v>0</v>
      </c>
      <c r="K10" s="464">
        <f>'BIZ kWh ENTRY'!BY93</f>
        <v>0</v>
      </c>
      <c r="L10" s="464">
        <f>'BIZ kWh ENTRY'!BZ93</f>
        <v>0</v>
      </c>
      <c r="M10" s="464">
        <f>'BIZ kWh ENTRY'!CA93</f>
        <v>0</v>
      </c>
      <c r="N10" s="464">
        <f>SUM('BIZ kWh ENTRY'!CB93:CH93)</f>
        <v>0</v>
      </c>
      <c r="O10" s="106"/>
    </row>
    <row r="11" spans="1:17" x14ac:dyDescent="0.25">
      <c r="A11" s="736"/>
      <c r="B11" s="6" t="s">
        <v>5</v>
      </c>
      <c r="C11" s="464">
        <f>'BIZ kWh ENTRY'!BQ94</f>
        <v>0</v>
      </c>
      <c r="D11" s="464">
        <f>'BIZ kWh ENTRY'!BR94</f>
        <v>0</v>
      </c>
      <c r="E11" s="464">
        <f>'BIZ kWh ENTRY'!BS94</f>
        <v>0</v>
      </c>
      <c r="F11" s="464">
        <f>'BIZ kWh ENTRY'!BT94</f>
        <v>0</v>
      </c>
      <c r="G11" s="464">
        <f>'BIZ kWh ENTRY'!BU94</f>
        <v>0</v>
      </c>
      <c r="H11" s="464">
        <f>'BIZ kWh ENTRY'!BV94</f>
        <v>0</v>
      </c>
      <c r="I11" s="464">
        <f>'BIZ kWh ENTRY'!BW94</f>
        <v>0</v>
      </c>
      <c r="J11" s="464">
        <f>'BIZ kWh ENTRY'!BX94</f>
        <v>0</v>
      </c>
      <c r="K11" s="464">
        <f>'BIZ kWh ENTRY'!BY94</f>
        <v>0</v>
      </c>
      <c r="L11" s="464">
        <f>'BIZ kWh ENTRY'!BZ94</f>
        <v>0</v>
      </c>
      <c r="M11" s="464">
        <f>'BIZ kWh ENTRY'!CA94</f>
        <v>0</v>
      </c>
      <c r="N11" s="464">
        <f>SUM('BIZ kWh ENTRY'!CB94:CH94)</f>
        <v>0</v>
      </c>
      <c r="O11" s="106"/>
    </row>
    <row r="12" spans="1:17" x14ac:dyDescent="0.25">
      <c r="A12" s="736"/>
      <c r="B12" s="6" t="s">
        <v>21</v>
      </c>
      <c r="C12" s="464">
        <f>'BIZ kWh ENTRY'!BQ95</f>
        <v>0</v>
      </c>
      <c r="D12" s="464">
        <f>'BIZ kWh ENTRY'!BR95</f>
        <v>0</v>
      </c>
      <c r="E12" s="464">
        <f>'BIZ kWh ENTRY'!BS95</f>
        <v>0</v>
      </c>
      <c r="F12" s="464">
        <f>'BIZ kWh ENTRY'!BT95</f>
        <v>0</v>
      </c>
      <c r="G12" s="464">
        <f>'BIZ kWh ENTRY'!BU95</f>
        <v>0</v>
      </c>
      <c r="H12" s="464">
        <f>'BIZ kWh ENTRY'!BV95</f>
        <v>0</v>
      </c>
      <c r="I12" s="464">
        <f>'BIZ kWh ENTRY'!BW95</f>
        <v>0</v>
      </c>
      <c r="J12" s="464">
        <f>'BIZ kWh ENTRY'!BX95</f>
        <v>0</v>
      </c>
      <c r="K12" s="464">
        <f>'BIZ kWh ENTRY'!BY95</f>
        <v>0</v>
      </c>
      <c r="L12" s="464">
        <f>'BIZ kWh ENTRY'!BZ95</f>
        <v>0</v>
      </c>
      <c r="M12" s="464">
        <f>'BIZ kWh ENTRY'!CA95</f>
        <v>0</v>
      </c>
      <c r="N12" s="464">
        <f>SUM('BIZ kWh ENTRY'!CB95:CH95)</f>
        <v>0</v>
      </c>
      <c r="O12" s="106"/>
    </row>
    <row r="13" spans="1:17" x14ac:dyDescent="0.25">
      <c r="A13" s="736"/>
      <c r="B13" s="6" t="s">
        <v>22</v>
      </c>
      <c r="C13" s="464">
        <f>'BIZ kWh ENTRY'!BQ96</f>
        <v>0</v>
      </c>
      <c r="D13" s="464">
        <f>'BIZ kWh ENTRY'!BR96</f>
        <v>0</v>
      </c>
      <c r="E13" s="464">
        <f>'BIZ kWh ENTRY'!BS96</f>
        <v>0</v>
      </c>
      <c r="F13" s="464">
        <f>'BIZ kWh ENTRY'!BT96</f>
        <v>0</v>
      </c>
      <c r="G13" s="464">
        <f>'BIZ kWh ENTRY'!BU96</f>
        <v>0</v>
      </c>
      <c r="H13" s="464">
        <f>'BIZ kWh ENTRY'!BV96</f>
        <v>0</v>
      </c>
      <c r="I13" s="464">
        <f>'BIZ kWh ENTRY'!BW96</f>
        <v>0</v>
      </c>
      <c r="J13" s="464">
        <f>'BIZ kWh ENTRY'!BX96</f>
        <v>0</v>
      </c>
      <c r="K13" s="464">
        <f>'BIZ kWh ENTRY'!BY96</f>
        <v>0</v>
      </c>
      <c r="L13" s="464">
        <f>'BIZ kWh ENTRY'!BZ96</f>
        <v>0</v>
      </c>
      <c r="M13" s="464">
        <f>'BIZ kWh ENTRY'!CA96</f>
        <v>0</v>
      </c>
      <c r="N13" s="464">
        <f>SUM('BIZ kWh ENTRY'!CB96:CH96)</f>
        <v>0</v>
      </c>
      <c r="O13" s="106"/>
    </row>
    <row r="14" spans="1:17" x14ac:dyDescent="0.25">
      <c r="A14" s="736"/>
      <c r="B14" s="6" t="s">
        <v>7</v>
      </c>
      <c r="C14" s="464">
        <f>'BIZ kWh ENTRY'!BQ97</f>
        <v>0</v>
      </c>
      <c r="D14" s="464">
        <f>'BIZ kWh ENTRY'!BR97</f>
        <v>0</v>
      </c>
      <c r="E14" s="464">
        <f>'BIZ kWh ENTRY'!BS97</f>
        <v>0</v>
      </c>
      <c r="F14" s="464">
        <f>'BIZ kWh ENTRY'!BT97</f>
        <v>0</v>
      </c>
      <c r="G14" s="464">
        <f>'BIZ kWh ENTRY'!BU97</f>
        <v>0</v>
      </c>
      <c r="H14" s="464">
        <f>'BIZ kWh ENTRY'!BV97</f>
        <v>0</v>
      </c>
      <c r="I14" s="464">
        <f>'BIZ kWh ENTRY'!BW97</f>
        <v>0</v>
      </c>
      <c r="J14" s="464">
        <f>'BIZ kWh ENTRY'!BX97</f>
        <v>0</v>
      </c>
      <c r="K14" s="464">
        <f>'BIZ kWh ENTRY'!BY97</f>
        <v>0</v>
      </c>
      <c r="L14" s="464">
        <f>'BIZ kWh ENTRY'!BZ97</f>
        <v>0</v>
      </c>
      <c r="M14" s="464">
        <f>'BIZ kWh ENTRY'!CA97</f>
        <v>0</v>
      </c>
      <c r="N14" s="464">
        <f>SUM('BIZ kWh ENTRY'!CB97:CH97)</f>
        <v>0</v>
      </c>
      <c r="O14" s="106"/>
    </row>
    <row r="15" spans="1:17" x14ac:dyDescent="0.25">
      <c r="A15" s="736"/>
      <c r="B15" s="6" t="s">
        <v>8</v>
      </c>
      <c r="C15" s="464">
        <f>'BIZ kWh ENTRY'!BQ98</f>
        <v>0</v>
      </c>
      <c r="D15" s="464">
        <f>'BIZ kWh ENTRY'!BR98</f>
        <v>0</v>
      </c>
      <c r="E15" s="464">
        <f>'BIZ kWh ENTRY'!BS98</f>
        <v>0</v>
      </c>
      <c r="F15" s="464">
        <f>'BIZ kWh ENTRY'!BT98</f>
        <v>0</v>
      </c>
      <c r="G15" s="464">
        <f>'BIZ kWh ENTRY'!BU98</f>
        <v>0</v>
      </c>
      <c r="H15" s="464">
        <f>'BIZ kWh ENTRY'!BV98</f>
        <v>0</v>
      </c>
      <c r="I15" s="464">
        <f>'BIZ kWh ENTRY'!BW98</f>
        <v>0</v>
      </c>
      <c r="J15" s="464">
        <f>'BIZ kWh ENTRY'!BX98</f>
        <v>0</v>
      </c>
      <c r="K15" s="464">
        <f>'BIZ kWh ENTRY'!BY98</f>
        <v>0</v>
      </c>
      <c r="L15" s="464">
        <f>'BIZ kWh ENTRY'!BZ98</f>
        <v>0</v>
      </c>
      <c r="M15" s="464">
        <f>'BIZ kWh ENTRY'!CA98</f>
        <v>0</v>
      </c>
      <c r="N15" s="464">
        <f>SUM('BIZ kWh ENTRY'!CB98:CH98)</f>
        <v>0</v>
      </c>
      <c r="O15" s="106"/>
    </row>
    <row r="16" spans="1:17" x14ac:dyDescent="0.25">
      <c r="A16" s="736"/>
      <c r="B16" s="6" t="s">
        <v>11</v>
      </c>
      <c r="C16" s="2"/>
      <c r="D16" s="2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06"/>
    </row>
    <row r="17" spans="1:15" ht="15.75" thickBot="1" x14ac:dyDescent="0.3">
      <c r="A17" s="737"/>
      <c r="B17" s="133" t="str">
        <f>'LI 1M - RES'!B14</f>
        <v>Monthly kWh</v>
      </c>
      <c r="C17" s="154">
        <f>SUM(C3:C16)</f>
        <v>0</v>
      </c>
      <c r="D17" s="154">
        <f t="shared" ref="D17:O17" si="0">SUM(D3:D16)</f>
        <v>0</v>
      </c>
      <c r="E17" s="154">
        <f t="shared" si="0"/>
        <v>0</v>
      </c>
      <c r="F17" s="154">
        <f t="shared" si="0"/>
        <v>0</v>
      </c>
      <c r="G17" s="154">
        <f t="shared" si="0"/>
        <v>0</v>
      </c>
      <c r="H17" s="154">
        <f t="shared" si="0"/>
        <v>0</v>
      </c>
      <c r="I17" s="154">
        <f t="shared" si="0"/>
        <v>0</v>
      </c>
      <c r="J17" s="154">
        <f t="shared" si="0"/>
        <v>0</v>
      </c>
      <c r="K17" s="154">
        <f t="shared" si="0"/>
        <v>0</v>
      </c>
      <c r="L17" s="154">
        <f t="shared" si="0"/>
        <v>0</v>
      </c>
      <c r="M17" s="154">
        <f t="shared" si="0"/>
        <v>0</v>
      </c>
      <c r="N17" s="154">
        <f t="shared" si="0"/>
        <v>0</v>
      </c>
      <c r="O17" s="155">
        <f t="shared" si="0"/>
        <v>0</v>
      </c>
    </row>
    <row r="18" spans="1:15" x14ac:dyDescent="0.25">
      <c r="A18" s="293"/>
      <c r="B18" s="294"/>
      <c r="C18" s="295"/>
      <c r="D18" s="294"/>
      <c r="E18" s="295"/>
      <c r="F18" s="294"/>
      <c r="G18" s="294"/>
      <c r="H18" s="295"/>
      <c r="I18" s="294"/>
      <c r="J18" s="294"/>
      <c r="K18" s="295"/>
      <c r="L18" s="294"/>
      <c r="M18" s="294"/>
      <c r="N18" s="294"/>
      <c r="O18" s="294"/>
    </row>
    <row r="19" spans="1:15" ht="15.75" thickBot="1" x14ac:dyDescent="0.3"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</row>
    <row r="20" spans="1:15" ht="16.350000000000001" customHeight="1" thickBot="1" x14ac:dyDescent="0.3">
      <c r="A20" s="738" t="s">
        <v>215</v>
      </c>
      <c r="B20" s="306" t="str">
        <f t="shared" ref="B20" si="1">B2</f>
        <v>End Use</v>
      </c>
      <c r="C20" s="100">
        <f>C$2</f>
        <v>46023</v>
      </c>
      <c r="D20" s="100">
        <f t="shared" ref="D20:O20" si="2">D$2</f>
        <v>46054</v>
      </c>
      <c r="E20" s="100">
        <f t="shared" si="2"/>
        <v>46082</v>
      </c>
      <c r="F20" s="100">
        <f t="shared" si="2"/>
        <v>46113</v>
      </c>
      <c r="G20" s="100">
        <f t="shared" si="2"/>
        <v>46143</v>
      </c>
      <c r="H20" s="100">
        <f t="shared" si="2"/>
        <v>46174</v>
      </c>
      <c r="I20" s="100">
        <f t="shared" si="2"/>
        <v>46204</v>
      </c>
      <c r="J20" s="100">
        <f t="shared" si="2"/>
        <v>46235</v>
      </c>
      <c r="K20" s="100">
        <f t="shared" si="2"/>
        <v>46266</v>
      </c>
      <c r="L20" s="100">
        <f t="shared" si="2"/>
        <v>46296</v>
      </c>
      <c r="M20" s="100">
        <f t="shared" si="2"/>
        <v>46327</v>
      </c>
      <c r="N20" s="100">
        <f t="shared" si="2"/>
        <v>46357</v>
      </c>
      <c r="O20" s="100">
        <f t="shared" si="2"/>
        <v>46388</v>
      </c>
    </row>
    <row r="21" spans="1:15" ht="15" customHeight="1" x14ac:dyDescent="0.25">
      <c r="A21" s="739"/>
      <c r="B21" s="305" t="str">
        <f t="shared" ref="B21:C35" si="3">B3</f>
        <v>Air Comp</v>
      </c>
      <c r="C21" s="2">
        <f>C3</f>
        <v>0</v>
      </c>
      <c r="D21" s="2">
        <f>IF(SUM($C$17:$N$17)=0,0,C21+D3)</f>
        <v>0</v>
      </c>
      <c r="E21" s="2">
        <f t="shared" ref="E21:O21" si="4">IF(SUM($C$17:$N$17)=0,0,D21+E3)</f>
        <v>0</v>
      </c>
      <c r="F21" s="2">
        <f t="shared" si="4"/>
        <v>0</v>
      </c>
      <c r="G21" s="2">
        <f t="shared" si="4"/>
        <v>0</v>
      </c>
      <c r="H21" s="2">
        <f t="shared" si="4"/>
        <v>0</v>
      </c>
      <c r="I21" s="2">
        <f t="shared" si="4"/>
        <v>0</v>
      </c>
      <c r="J21" s="2">
        <f t="shared" si="4"/>
        <v>0</v>
      </c>
      <c r="K21" s="2">
        <f t="shared" si="4"/>
        <v>0</v>
      </c>
      <c r="L21" s="2">
        <f t="shared" si="4"/>
        <v>0</v>
      </c>
      <c r="M21" s="2">
        <f t="shared" si="4"/>
        <v>0</v>
      </c>
      <c r="N21" s="64">
        <f t="shared" si="4"/>
        <v>0</v>
      </c>
      <c r="O21" s="2">
        <f t="shared" si="4"/>
        <v>0</v>
      </c>
    </row>
    <row r="22" spans="1:15" x14ac:dyDescent="0.25">
      <c r="A22" s="739"/>
      <c r="B22" s="7" t="str">
        <f t="shared" si="3"/>
        <v>Building Shell</v>
      </c>
      <c r="C22" s="2">
        <f t="shared" si="3"/>
        <v>0</v>
      </c>
      <c r="D22" s="2">
        <f t="shared" ref="D22:O22" si="5">IF(SUM($C$17:$N$17)=0,0,C22+D4)</f>
        <v>0</v>
      </c>
      <c r="E22" s="2">
        <f t="shared" si="5"/>
        <v>0</v>
      </c>
      <c r="F22" s="2">
        <f t="shared" si="5"/>
        <v>0</v>
      </c>
      <c r="G22" s="2">
        <f t="shared" si="5"/>
        <v>0</v>
      </c>
      <c r="H22" s="2">
        <f t="shared" si="5"/>
        <v>0</v>
      </c>
      <c r="I22" s="2">
        <f t="shared" si="5"/>
        <v>0</v>
      </c>
      <c r="J22" s="2">
        <f t="shared" si="5"/>
        <v>0</v>
      </c>
      <c r="K22" s="2">
        <f t="shared" si="5"/>
        <v>0</v>
      </c>
      <c r="L22" s="2">
        <f t="shared" si="5"/>
        <v>0</v>
      </c>
      <c r="M22" s="2">
        <f t="shared" si="5"/>
        <v>0</v>
      </c>
      <c r="N22" s="64">
        <f t="shared" si="5"/>
        <v>0</v>
      </c>
      <c r="O22" s="2">
        <f t="shared" si="5"/>
        <v>0</v>
      </c>
    </row>
    <row r="23" spans="1:15" x14ac:dyDescent="0.25">
      <c r="A23" s="739"/>
      <c r="B23" s="6" t="str">
        <f t="shared" si="3"/>
        <v>Cooking</v>
      </c>
      <c r="C23" s="2">
        <f t="shared" si="3"/>
        <v>0</v>
      </c>
      <c r="D23" s="2">
        <f t="shared" ref="D23:O23" si="6">IF(SUM($C$17:$N$17)=0,0,C23+D5)</f>
        <v>0</v>
      </c>
      <c r="E23" s="2">
        <f t="shared" si="6"/>
        <v>0</v>
      </c>
      <c r="F23" s="2">
        <f t="shared" si="6"/>
        <v>0</v>
      </c>
      <c r="G23" s="2">
        <f t="shared" si="6"/>
        <v>0</v>
      </c>
      <c r="H23" s="2">
        <f t="shared" si="6"/>
        <v>0</v>
      </c>
      <c r="I23" s="2">
        <f t="shared" si="6"/>
        <v>0</v>
      </c>
      <c r="J23" s="2">
        <f t="shared" si="6"/>
        <v>0</v>
      </c>
      <c r="K23" s="2">
        <f t="shared" si="6"/>
        <v>0</v>
      </c>
      <c r="L23" s="2">
        <f t="shared" si="6"/>
        <v>0</v>
      </c>
      <c r="M23" s="2">
        <f t="shared" si="6"/>
        <v>0</v>
      </c>
      <c r="N23" s="64">
        <f t="shared" si="6"/>
        <v>0</v>
      </c>
      <c r="O23" s="2">
        <f t="shared" si="6"/>
        <v>0</v>
      </c>
    </row>
    <row r="24" spans="1:15" x14ac:dyDescent="0.25">
      <c r="A24" s="739"/>
      <c r="B24" s="6" t="str">
        <f t="shared" si="3"/>
        <v>Cooling</v>
      </c>
      <c r="C24" s="2">
        <f t="shared" si="3"/>
        <v>0</v>
      </c>
      <c r="D24" s="2">
        <f t="shared" ref="D24:O24" si="7">IF(SUM($C$17:$N$17)=0,0,C24+D6)</f>
        <v>0</v>
      </c>
      <c r="E24" s="2">
        <f t="shared" si="7"/>
        <v>0</v>
      </c>
      <c r="F24" s="2">
        <f t="shared" si="7"/>
        <v>0</v>
      </c>
      <c r="G24" s="2">
        <f t="shared" si="7"/>
        <v>0</v>
      </c>
      <c r="H24" s="2">
        <f t="shared" si="7"/>
        <v>0</v>
      </c>
      <c r="I24" s="2">
        <f t="shared" si="7"/>
        <v>0</v>
      </c>
      <c r="J24" s="2">
        <f t="shared" si="7"/>
        <v>0</v>
      </c>
      <c r="K24" s="2">
        <f t="shared" si="7"/>
        <v>0</v>
      </c>
      <c r="L24" s="2">
        <f t="shared" si="7"/>
        <v>0</v>
      </c>
      <c r="M24" s="2">
        <f t="shared" si="7"/>
        <v>0</v>
      </c>
      <c r="N24" s="64">
        <f t="shared" si="7"/>
        <v>0</v>
      </c>
      <c r="O24" s="2">
        <f t="shared" si="7"/>
        <v>0</v>
      </c>
    </row>
    <row r="25" spans="1:15" x14ac:dyDescent="0.25">
      <c r="A25" s="739"/>
      <c r="B25" s="7" t="str">
        <f t="shared" si="3"/>
        <v>Ext Lighting</v>
      </c>
      <c r="C25" s="2">
        <f t="shared" si="3"/>
        <v>0</v>
      </c>
      <c r="D25" s="2">
        <f t="shared" ref="D25:O25" si="8">IF(SUM($C$17:$N$17)=0,0,C25+D7)</f>
        <v>0</v>
      </c>
      <c r="E25" s="2">
        <f t="shared" si="8"/>
        <v>0</v>
      </c>
      <c r="F25" s="2">
        <f t="shared" si="8"/>
        <v>0</v>
      </c>
      <c r="G25" s="2">
        <f t="shared" si="8"/>
        <v>0</v>
      </c>
      <c r="H25" s="2">
        <f t="shared" si="8"/>
        <v>0</v>
      </c>
      <c r="I25" s="2">
        <f t="shared" si="8"/>
        <v>0</v>
      </c>
      <c r="J25" s="2">
        <f t="shared" si="8"/>
        <v>0</v>
      </c>
      <c r="K25" s="2">
        <f t="shared" si="8"/>
        <v>0</v>
      </c>
      <c r="L25" s="2">
        <f t="shared" si="8"/>
        <v>0</v>
      </c>
      <c r="M25" s="2">
        <f t="shared" si="8"/>
        <v>0</v>
      </c>
      <c r="N25" s="64">
        <f t="shared" si="8"/>
        <v>0</v>
      </c>
      <c r="O25" s="2">
        <f t="shared" si="8"/>
        <v>0</v>
      </c>
    </row>
    <row r="26" spans="1:15" x14ac:dyDescent="0.25">
      <c r="A26" s="739"/>
      <c r="B26" s="6" t="str">
        <f t="shared" si="3"/>
        <v>Heating</v>
      </c>
      <c r="C26" s="2">
        <f t="shared" si="3"/>
        <v>0</v>
      </c>
      <c r="D26" s="2">
        <f t="shared" ref="D26:O26" si="9">IF(SUM($C$17:$N$17)=0,0,C26+D8)</f>
        <v>0</v>
      </c>
      <c r="E26" s="2">
        <f t="shared" si="9"/>
        <v>0</v>
      </c>
      <c r="F26" s="2">
        <f t="shared" si="9"/>
        <v>0</v>
      </c>
      <c r="G26" s="2">
        <f t="shared" si="9"/>
        <v>0</v>
      </c>
      <c r="H26" s="2">
        <f t="shared" si="9"/>
        <v>0</v>
      </c>
      <c r="I26" s="2">
        <f t="shared" si="9"/>
        <v>0</v>
      </c>
      <c r="J26" s="2">
        <f t="shared" si="9"/>
        <v>0</v>
      </c>
      <c r="K26" s="2">
        <f t="shared" si="9"/>
        <v>0</v>
      </c>
      <c r="L26" s="2">
        <f t="shared" si="9"/>
        <v>0</v>
      </c>
      <c r="M26" s="2">
        <f t="shared" si="9"/>
        <v>0</v>
      </c>
      <c r="N26" s="64">
        <f t="shared" si="9"/>
        <v>0</v>
      </c>
      <c r="O26" s="2">
        <f t="shared" si="9"/>
        <v>0</v>
      </c>
    </row>
    <row r="27" spans="1:15" x14ac:dyDescent="0.25">
      <c r="A27" s="739"/>
      <c r="B27" s="6" t="str">
        <f t="shared" si="3"/>
        <v>HVAC</v>
      </c>
      <c r="C27" s="2">
        <f t="shared" si="3"/>
        <v>0</v>
      </c>
      <c r="D27" s="2">
        <f t="shared" ref="D27:O27" si="10">IF(SUM($C$17:$N$17)=0,0,C27+D9)</f>
        <v>0</v>
      </c>
      <c r="E27" s="2">
        <f t="shared" si="10"/>
        <v>0</v>
      </c>
      <c r="F27" s="2">
        <f t="shared" si="10"/>
        <v>0</v>
      </c>
      <c r="G27" s="2">
        <f t="shared" si="10"/>
        <v>0</v>
      </c>
      <c r="H27" s="2">
        <f t="shared" si="10"/>
        <v>0</v>
      </c>
      <c r="I27" s="2">
        <f t="shared" si="10"/>
        <v>0</v>
      </c>
      <c r="J27" s="2">
        <f t="shared" si="10"/>
        <v>0</v>
      </c>
      <c r="K27" s="2">
        <f t="shared" si="10"/>
        <v>0</v>
      </c>
      <c r="L27" s="2">
        <f t="shared" si="10"/>
        <v>0</v>
      </c>
      <c r="M27" s="2">
        <f t="shared" si="10"/>
        <v>0</v>
      </c>
      <c r="N27" s="64">
        <f t="shared" si="10"/>
        <v>0</v>
      </c>
      <c r="O27" s="2">
        <f t="shared" si="10"/>
        <v>0</v>
      </c>
    </row>
    <row r="28" spans="1:15" x14ac:dyDescent="0.25">
      <c r="A28" s="739"/>
      <c r="B28" s="6" t="str">
        <f t="shared" si="3"/>
        <v>Lighting</v>
      </c>
      <c r="C28" s="2">
        <f t="shared" si="3"/>
        <v>0</v>
      </c>
      <c r="D28" s="2">
        <f t="shared" ref="D28:O28" si="11">IF(SUM($C$17:$N$17)=0,0,C28+D10)</f>
        <v>0</v>
      </c>
      <c r="E28" s="2">
        <f t="shared" si="11"/>
        <v>0</v>
      </c>
      <c r="F28" s="2">
        <f t="shared" si="11"/>
        <v>0</v>
      </c>
      <c r="G28" s="2">
        <f t="shared" si="11"/>
        <v>0</v>
      </c>
      <c r="H28" s="2">
        <f t="shared" si="11"/>
        <v>0</v>
      </c>
      <c r="I28" s="2">
        <f t="shared" si="11"/>
        <v>0</v>
      </c>
      <c r="J28" s="2">
        <f t="shared" si="11"/>
        <v>0</v>
      </c>
      <c r="K28" s="2">
        <f t="shared" si="11"/>
        <v>0</v>
      </c>
      <c r="L28" s="2">
        <f t="shared" si="11"/>
        <v>0</v>
      </c>
      <c r="M28" s="2">
        <f t="shared" si="11"/>
        <v>0</v>
      </c>
      <c r="N28" s="64">
        <f t="shared" si="11"/>
        <v>0</v>
      </c>
      <c r="O28" s="2">
        <f t="shared" si="11"/>
        <v>0</v>
      </c>
    </row>
    <row r="29" spans="1:15" x14ac:dyDescent="0.25">
      <c r="A29" s="739"/>
      <c r="B29" s="6" t="str">
        <f t="shared" si="3"/>
        <v>Miscellaneous</v>
      </c>
      <c r="C29" s="2">
        <f t="shared" si="3"/>
        <v>0</v>
      </c>
      <c r="D29" s="2">
        <f t="shared" ref="D29:O29" si="12">IF(SUM($C$17:$N$17)=0,0,C29+D11)</f>
        <v>0</v>
      </c>
      <c r="E29" s="2">
        <f t="shared" si="12"/>
        <v>0</v>
      </c>
      <c r="F29" s="2">
        <f t="shared" si="12"/>
        <v>0</v>
      </c>
      <c r="G29" s="2">
        <f t="shared" si="12"/>
        <v>0</v>
      </c>
      <c r="H29" s="2">
        <f t="shared" si="12"/>
        <v>0</v>
      </c>
      <c r="I29" s="2">
        <f t="shared" si="12"/>
        <v>0</v>
      </c>
      <c r="J29" s="2">
        <f t="shared" si="12"/>
        <v>0</v>
      </c>
      <c r="K29" s="2">
        <f t="shared" si="12"/>
        <v>0</v>
      </c>
      <c r="L29" s="2">
        <f t="shared" si="12"/>
        <v>0</v>
      </c>
      <c r="M29" s="2">
        <f t="shared" si="12"/>
        <v>0</v>
      </c>
      <c r="N29" s="64">
        <f t="shared" si="12"/>
        <v>0</v>
      </c>
      <c r="O29" s="2">
        <f t="shared" si="12"/>
        <v>0</v>
      </c>
    </row>
    <row r="30" spans="1:15" ht="15" customHeight="1" x14ac:dyDescent="0.25">
      <c r="A30" s="739"/>
      <c r="B30" s="6" t="str">
        <f t="shared" si="3"/>
        <v>Motors</v>
      </c>
      <c r="C30" s="2">
        <f t="shared" si="3"/>
        <v>0</v>
      </c>
      <c r="D30" s="2">
        <f t="shared" ref="D30:O30" si="13">IF(SUM($C$17:$N$17)=0,0,C30+D12)</f>
        <v>0</v>
      </c>
      <c r="E30" s="2">
        <f t="shared" si="13"/>
        <v>0</v>
      </c>
      <c r="F30" s="2">
        <f t="shared" si="13"/>
        <v>0</v>
      </c>
      <c r="G30" s="2">
        <f t="shared" si="13"/>
        <v>0</v>
      </c>
      <c r="H30" s="2">
        <f t="shared" si="13"/>
        <v>0</v>
      </c>
      <c r="I30" s="2">
        <f t="shared" si="13"/>
        <v>0</v>
      </c>
      <c r="J30" s="2">
        <f t="shared" si="13"/>
        <v>0</v>
      </c>
      <c r="K30" s="2">
        <f t="shared" si="13"/>
        <v>0</v>
      </c>
      <c r="L30" s="2">
        <f t="shared" si="13"/>
        <v>0</v>
      </c>
      <c r="M30" s="2">
        <f t="shared" si="13"/>
        <v>0</v>
      </c>
      <c r="N30" s="64">
        <f t="shared" si="13"/>
        <v>0</v>
      </c>
      <c r="O30" s="2">
        <f t="shared" si="13"/>
        <v>0</v>
      </c>
    </row>
    <row r="31" spans="1:15" x14ac:dyDescent="0.25">
      <c r="A31" s="739"/>
      <c r="B31" s="6" t="str">
        <f t="shared" si="3"/>
        <v>Process</v>
      </c>
      <c r="C31" s="2">
        <f t="shared" si="3"/>
        <v>0</v>
      </c>
      <c r="D31" s="2">
        <f t="shared" ref="D31:O31" si="14">IF(SUM($C$17:$N$17)=0,0,C31+D13)</f>
        <v>0</v>
      </c>
      <c r="E31" s="2">
        <f t="shared" si="14"/>
        <v>0</v>
      </c>
      <c r="F31" s="2">
        <f t="shared" si="14"/>
        <v>0</v>
      </c>
      <c r="G31" s="2">
        <f t="shared" si="14"/>
        <v>0</v>
      </c>
      <c r="H31" s="2">
        <f t="shared" si="14"/>
        <v>0</v>
      </c>
      <c r="I31" s="2">
        <f t="shared" si="14"/>
        <v>0</v>
      </c>
      <c r="J31" s="2">
        <f t="shared" si="14"/>
        <v>0</v>
      </c>
      <c r="K31" s="2">
        <f t="shared" si="14"/>
        <v>0</v>
      </c>
      <c r="L31" s="2">
        <f t="shared" si="14"/>
        <v>0</v>
      </c>
      <c r="M31" s="2">
        <f t="shared" si="14"/>
        <v>0</v>
      </c>
      <c r="N31" s="64">
        <f t="shared" si="14"/>
        <v>0</v>
      </c>
      <c r="O31" s="2">
        <f t="shared" si="14"/>
        <v>0</v>
      </c>
    </row>
    <row r="32" spans="1:15" x14ac:dyDescent="0.25">
      <c r="A32" s="739"/>
      <c r="B32" s="6" t="str">
        <f t="shared" si="3"/>
        <v>Refrigeration</v>
      </c>
      <c r="C32" s="2">
        <f t="shared" si="3"/>
        <v>0</v>
      </c>
      <c r="D32" s="2">
        <f t="shared" ref="D32:O32" si="15">IF(SUM($C$17:$N$17)=0,0,C32+D14)</f>
        <v>0</v>
      </c>
      <c r="E32" s="2">
        <f t="shared" si="15"/>
        <v>0</v>
      </c>
      <c r="F32" s="2">
        <f t="shared" si="15"/>
        <v>0</v>
      </c>
      <c r="G32" s="2">
        <f t="shared" si="15"/>
        <v>0</v>
      </c>
      <c r="H32" s="2">
        <f t="shared" si="15"/>
        <v>0</v>
      </c>
      <c r="I32" s="2">
        <f t="shared" si="15"/>
        <v>0</v>
      </c>
      <c r="J32" s="2">
        <f t="shared" si="15"/>
        <v>0</v>
      </c>
      <c r="K32" s="2">
        <f t="shared" si="15"/>
        <v>0</v>
      </c>
      <c r="L32" s="2">
        <f t="shared" si="15"/>
        <v>0</v>
      </c>
      <c r="M32" s="2">
        <f t="shared" si="15"/>
        <v>0</v>
      </c>
      <c r="N32" s="64">
        <f t="shared" si="15"/>
        <v>0</v>
      </c>
      <c r="O32" s="2">
        <f t="shared" si="15"/>
        <v>0</v>
      </c>
    </row>
    <row r="33" spans="1:15" x14ac:dyDescent="0.25">
      <c r="A33" s="739"/>
      <c r="B33" s="6" t="str">
        <f t="shared" si="3"/>
        <v>Water Heating</v>
      </c>
      <c r="C33" s="2">
        <f t="shared" si="3"/>
        <v>0</v>
      </c>
      <c r="D33" s="2">
        <f t="shared" ref="D33:O33" si="16">IF(SUM($C$17:$N$17)=0,0,C33+D15)</f>
        <v>0</v>
      </c>
      <c r="E33" s="2">
        <f t="shared" si="16"/>
        <v>0</v>
      </c>
      <c r="F33" s="2">
        <f t="shared" si="16"/>
        <v>0</v>
      </c>
      <c r="G33" s="2">
        <f t="shared" si="16"/>
        <v>0</v>
      </c>
      <c r="H33" s="2">
        <f t="shared" si="16"/>
        <v>0</v>
      </c>
      <c r="I33" s="2">
        <f t="shared" si="16"/>
        <v>0</v>
      </c>
      <c r="J33" s="2">
        <f t="shared" si="16"/>
        <v>0</v>
      </c>
      <c r="K33" s="2">
        <f t="shared" si="16"/>
        <v>0</v>
      </c>
      <c r="L33" s="2">
        <f t="shared" si="16"/>
        <v>0</v>
      </c>
      <c r="M33" s="2">
        <f t="shared" si="16"/>
        <v>0</v>
      </c>
      <c r="N33" s="64">
        <f t="shared" si="16"/>
        <v>0</v>
      </c>
      <c r="O33" s="2">
        <f t="shared" si="16"/>
        <v>0</v>
      </c>
    </row>
    <row r="34" spans="1:15" ht="15" customHeight="1" x14ac:dyDescent="0.25">
      <c r="A34" s="739"/>
      <c r="B34" s="6" t="str">
        <f t="shared" si="3"/>
        <v xml:space="preserve"> 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64"/>
      <c r="O34" s="2"/>
    </row>
    <row r="35" spans="1:15" ht="15" customHeight="1" thickBot="1" x14ac:dyDescent="0.3">
      <c r="A35" s="740"/>
      <c r="B35" s="133" t="str">
        <f t="shared" si="3"/>
        <v>Monthly kWh</v>
      </c>
      <c r="C35" s="154">
        <f>SUM(C21:C34)</f>
        <v>0</v>
      </c>
      <c r="D35" s="154">
        <f t="shared" ref="D35:O35" si="17">SUM(D21:D34)</f>
        <v>0</v>
      </c>
      <c r="E35" s="154">
        <f t="shared" si="17"/>
        <v>0</v>
      </c>
      <c r="F35" s="154">
        <f t="shared" si="17"/>
        <v>0</v>
      </c>
      <c r="G35" s="154">
        <f t="shared" si="17"/>
        <v>0</v>
      </c>
      <c r="H35" s="154">
        <f t="shared" si="17"/>
        <v>0</v>
      </c>
      <c r="I35" s="154">
        <f t="shared" si="17"/>
        <v>0</v>
      </c>
      <c r="J35" s="154">
        <f t="shared" si="17"/>
        <v>0</v>
      </c>
      <c r="K35" s="154">
        <f t="shared" si="17"/>
        <v>0</v>
      </c>
      <c r="L35" s="154">
        <f t="shared" si="17"/>
        <v>0</v>
      </c>
      <c r="M35" s="154">
        <f t="shared" si="17"/>
        <v>0</v>
      </c>
      <c r="N35" s="154">
        <f t="shared" si="17"/>
        <v>0</v>
      </c>
      <c r="O35" s="154">
        <f t="shared" si="17"/>
        <v>0</v>
      </c>
    </row>
    <row r="36" spans="1:15" x14ac:dyDescent="0.25">
      <c r="A36" s="301"/>
      <c r="B36" s="294"/>
      <c r="C36" s="295"/>
      <c r="D36" s="294"/>
      <c r="E36" s="295"/>
      <c r="F36" s="294"/>
      <c r="G36" s="294"/>
      <c r="H36" s="295"/>
      <c r="I36" s="294"/>
      <c r="J36" s="294"/>
      <c r="K36" s="295"/>
      <c r="L36" s="294"/>
      <c r="M36" s="294"/>
      <c r="N36" s="282" t="s">
        <v>178</v>
      </c>
      <c r="O36" s="204">
        <f>SUM(C3:N16)</f>
        <v>0</v>
      </c>
    </row>
    <row r="37" spans="1:15" ht="15.75" thickBot="1" x14ac:dyDescent="0.3"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</row>
    <row r="38" spans="1:15" ht="16.350000000000001" customHeight="1" thickBot="1" x14ac:dyDescent="0.3">
      <c r="A38" s="741" t="s">
        <v>14</v>
      </c>
      <c r="B38" s="306" t="str">
        <f t="shared" ref="B38:B53" si="18">B20</f>
        <v>End Use</v>
      </c>
      <c r="C38" s="100">
        <f>C$2</f>
        <v>46023</v>
      </c>
      <c r="D38" s="100">
        <f t="shared" ref="D38:O38" si="19">D$2</f>
        <v>46054</v>
      </c>
      <c r="E38" s="100">
        <f t="shared" si="19"/>
        <v>46082</v>
      </c>
      <c r="F38" s="100">
        <f t="shared" si="19"/>
        <v>46113</v>
      </c>
      <c r="G38" s="100">
        <f t="shared" si="19"/>
        <v>46143</v>
      </c>
      <c r="H38" s="100">
        <f t="shared" si="19"/>
        <v>46174</v>
      </c>
      <c r="I38" s="100">
        <f t="shared" si="19"/>
        <v>46204</v>
      </c>
      <c r="J38" s="100">
        <f t="shared" si="19"/>
        <v>46235</v>
      </c>
      <c r="K38" s="100">
        <f t="shared" si="19"/>
        <v>46266</v>
      </c>
      <c r="L38" s="100">
        <f t="shared" si="19"/>
        <v>46296</v>
      </c>
      <c r="M38" s="100">
        <f t="shared" si="19"/>
        <v>46327</v>
      </c>
      <c r="N38" s="100">
        <f t="shared" si="19"/>
        <v>46357</v>
      </c>
      <c r="O38" s="100">
        <f t="shared" si="19"/>
        <v>46388</v>
      </c>
    </row>
    <row r="39" spans="1:15" ht="15" customHeight="1" x14ac:dyDescent="0.25">
      <c r="A39" s="742"/>
      <c r="B39" s="305" t="str">
        <f t="shared" si="18"/>
        <v>Air Comp</v>
      </c>
      <c r="C39" s="2">
        <v>0</v>
      </c>
      <c r="D39" s="2">
        <v>0</v>
      </c>
      <c r="E39" s="2">
        <v>0</v>
      </c>
      <c r="F39" s="2">
        <v>0</v>
      </c>
      <c r="G39" s="2">
        <f>G40</f>
        <v>0</v>
      </c>
      <c r="H39" s="2">
        <f t="shared" ref="H39:H51" si="20">H40</f>
        <v>0</v>
      </c>
      <c r="I39" s="2">
        <f t="shared" ref="I39:I51" si="21">I40</f>
        <v>0</v>
      </c>
      <c r="J39" s="2">
        <f t="shared" ref="J39:J51" si="22">J40</f>
        <v>0</v>
      </c>
      <c r="K39" s="2">
        <f t="shared" ref="K39:K51" si="23">K40</f>
        <v>0</v>
      </c>
      <c r="L39" s="2">
        <f t="shared" ref="L39:L51" si="24">L40</f>
        <v>0</v>
      </c>
      <c r="M39" s="2">
        <f t="shared" ref="M39:M51" si="25">M40</f>
        <v>0</v>
      </c>
      <c r="N39" s="2">
        <f t="shared" ref="N39:N51" si="26">N40</f>
        <v>0</v>
      </c>
      <c r="O39" s="2">
        <f t="shared" ref="O39:O51" si="27">O40</f>
        <v>0</v>
      </c>
    </row>
    <row r="40" spans="1:15" x14ac:dyDescent="0.25">
      <c r="A40" s="742"/>
      <c r="B40" s="7" t="str">
        <f t="shared" si="18"/>
        <v>Building Shell</v>
      </c>
      <c r="C40" s="2">
        <v>0</v>
      </c>
      <c r="D40" s="2">
        <v>0</v>
      </c>
      <c r="E40" s="2">
        <v>0</v>
      </c>
      <c r="F40" s="2">
        <v>0</v>
      </c>
      <c r="G40" s="2">
        <f t="shared" ref="G40:G51" si="28">G41</f>
        <v>0</v>
      </c>
      <c r="H40" s="2">
        <f t="shared" si="20"/>
        <v>0</v>
      </c>
      <c r="I40" s="2">
        <f t="shared" si="21"/>
        <v>0</v>
      </c>
      <c r="J40" s="2">
        <f t="shared" si="22"/>
        <v>0</v>
      </c>
      <c r="K40" s="2">
        <f t="shared" si="23"/>
        <v>0</v>
      </c>
      <c r="L40" s="2">
        <f t="shared" si="24"/>
        <v>0</v>
      </c>
      <c r="M40" s="2">
        <f t="shared" si="25"/>
        <v>0</v>
      </c>
      <c r="N40" s="2">
        <f t="shared" si="26"/>
        <v>0</v>
      </c>
      <c r="O40" s="2">
        <f t="shared" si="27"/>
        <v>0</v>
      </c>
    </row>
    <row r="41" spans="1:15" x14ac:dyDescent="0.25">
      <c r="A41" s="742"/>
      <c r="B41" s="6" t="str">
        <f t="shared" si="18"/>
        <v>Cooking</v>
      </c>
      <c r="C41" s="2">
        <v>0</v>
      </c>
      <c r="D41" s="2">
        <v>0</v>
      </c>
      <c r="E41" s="2">
        <v>0</v>
      </c>
      <c r="F41" s="2">
        <v>0</v>
      </c>
      <c r="G41" s="2">
        <f t="shared" si="28"/>
        <v>0</v>
      </c>
      <c r="H41" s="2">
        <f t="shared" si="20"/>
        <v>0</v>
      </c>
      <c r="I41" s="2">
        <f t="shared" si="21"/>
        <v>0</v>
      </c>
      <c r="J41" s="2">
        <f t="shared" si="22"/>
        <v>0</v>
      </c>
      <c r="K41" s="2">
        <f t="shared" si="23"/>
        <v>0</v>
      </c>
      <c r="L41" s="2">
        <f t="shared" si="24"/>
        <v>0</v>
      </c>
      <c r="M41" s="2">
        <f t="shared" si="25"/>
        <v>0</v>
      </c>
      <c r="N41" s="2">
        <f t="shared" si="26"/>
        <v>0</v>
      </c>
      <c r="O41" s="2">
        <f t="shared" si="27"/>
        <v>0</v>
      </c>
    </row>
    <row r="42" spans="1:15" x14ac:dyDescent="0.25">
      <c r="A42" s="742"/>
      <c r="B42" s="6" t="str">
        <f t="shared" si="18"/>
        <v>Cooling</v>
      </c>
      <c r="C42" s="2">
        <v>0</v>
      </c>
      <c r="D42" s="2">
        <v>0</v>
      </c>
      <c r="E42" s="2">
        <v>0</v>
      </c>
      <c r="F42" s="2">
        <v>0</v>
      </c>
      <c r="G42" s="2">
        <f t="shared" si="28"/>
        <v>0</v>
      </c>
      <c r="H42" s="2">
        <f t="shared" si="20"/>
        <v>0</v>
      </c>
      <c r="I42" s="2">
        <f t="shared" si="21"/>
        <v>0</v>
      </c>
      <c r="J42" s="2">
        <f t="shared" si="22"/>
        <v>0</v>
      </c>
      <c r="K42" s="2">
        <f t="shared" si="23"/>
        <v>0</v>
      </c>
      <c r="L42" s="2">
        <f t="shared" si="24"/>
        <v>0</v>
      </c>
      <c r="M42" s="2">
        <f t="shared" si="25"/>
        <v>0</v>
      </c>
      <c r="N42" s="2">
        <f t="shared" si="26"/>
        <v>0</v>
      </c>
      <c r="O42" s="2">
        <f t="shared" si="27"/>
        <v>0</v>
      </c>
    </row>
    <row r="43" spans="1:15" x14ac:dyDescent="0.25">
      <c r="A43" s="742"/>
      <c r="B43" s="7" t="str">
        <f t="shared" si="18"/>
        <v>Ext Lighting</v>
      </c>
      <c r="C43" s="2">
        <v>0</v>
      </c>
      <c r="D43" s="2">
        <v>0</v>
      </c>
      <c r="E43" s="2">
        <v>0</v>
      </c>
      <c r="F43" s="2">
        <v>0</v>
      </c>
      <c r="G43" s="2">
        <f t="shared" si="28"/>
        <v>0</v>
      </c>
      <c r="H43" s="2">
        <f t="shared" si="20"/>
        <v>0</v>
      </c>
      <c r="I43" s="2">
        <f t="shared" si="21"/>
        <v>0</v>
      </c>
      <c r="J43" s="2">
        <f t="shared" si="22"/>
        <v>0</v>
      </c>
      <c r="K43" s="2">
        <f t="shared" si="23"/>
        <v>0</v>
      </c>
      <c r="L43" s="2">
        <f t="shared" si="24"/>
        <v>0</v>
      </c>
      <c r="M43" s="2">
        <f t="shared" si="25"/>
        <v>0</v>
      </c>
      <c r="N43" s="2">
        <f t="shared" si="26"/>
        <v>0</v>
      </c>
      <c r="O43" s="2">
        <f t="shared" si="27"/>
        <v>0</v>
      </c>
    </row>
    <row r="44" spans="1:15" x14ac:dyDescent="0.25">
      <c r="A44" s="742"/>
      <c r="B44" s="6" t="str">
        <f t="shared" si="18"/>
        <v>Heating</v>
      </c>
      <c r="C44" s="2">
        <v>0</v>
      </c>
      <c r="D44" s="2">
        <v>0</v>
      </c>
      <c r="E44" s="2">
        <v>0</v>
      </c>
      <c r="F44" s="2">
        <v>0</v>
      </c>
      <c r="G44" s="2">
        <f t="shared" si="28"/>
        <v>0</v>
      </c>
      <c r="H44" s="2">
        <f t="shared" si="20"/>
        <v>0</v>
      </c>
      <c r="I44" s="2">
        <f t="shared" si="21"/>
        <v>0</v>
      </c>
      <c r="J44" s="2">
        <f t="shared" si="22"/>
        <v>0</v>
      </c>
      <c r="K44" s="2">
        <f t="shared" si="23"/>
        <v>0</v>
      </c>
      <c r="L44" s="2">
        <f t="shared" si="24"/>
        <v>0</v>
      </c>
      <c r="M44" s="2">
        <f t="shared" si="25"/>
        <v>0</v>
      </c>
      <c r="N44" s="2">
        <f t="shared" si="26"/>
        <v>0</v>
      </c>
      <c r="O44" s="2">
        <f t="shared" si="27"/>
        <v>0</v>
      </c>
    </row>
    <row r="45" spans="1:15" x14ac:dyDescent="0.25">
      <c r="A45" s="742"/>
      <c r="B45" s="6" t="str">
        <f t="shared" si="18"/>
        <v>HVAC</v>
      </c>
      <c r="C45" s="2">
        <v>0</v>
      </c>
      <c r="D45" s="2">
        <v>0</v>
      </c>
      <c r="E45" s="2">
        <v>0</v>
      </c>
      <c r="F45" s="2">
        <v>0</v>
      </c>
      <c r="G45" s="2">
        <f t="shared" si="28"/>
        <v>0</v>
      </c>
      <c r="H45" s="2">
        <f t="shared" si="20"/>
        <v>0</v>
      </c>
      <c r="I45" s="2">
        <f t="shared" si="21"/>
        <v>0</v>
      </c>
      <c r="J45" s="2">
        <f t="shared" si="22"/>
        <v>0</v>
      </c>
      <c r="K45" s="2">
        <f t="shared" si="23"/>
        <v>0</v>
      </c>
      <c r="L45" s="2">
        <f t="shared" si="24"/>
        <v>0</v>
      </c>
      <c r="M45" s="2">
        <f t="shared" si="25"/>
        <v>0</v>
      </c>
      <c r="N45" s="2">
        <f t="shared" si="26"/>
        <v>0</v>
      </c>
      <c r="O45" s="2">
        <f t="shared" si="27"/>
        <v>0</v>
      </c>
    </row>
    <row r="46" spans="1:15" x14ac:dyDescent="0.25">
      <c r="A46" s="742"/>
      <c r="B46" s="6" t="str">
        <f t="shared" si="18"/>
        <v>Lighting</v>
      </c>
      <c r="C46" s="2">
        <v>0</v>
      </c>
      <c r="D46" s="2">
        <v>0</v>
      </c>
      <c r="E46" s="2">
        <v>0</v>
      </c>
      <c r="F46" s="2">
        <v>0</v>
      </c>
      <c r="G46" s="2">
        <f t="shared" si="28"/>
        <v>0</v>
      </c>
      <c r="H46" s="2">
        <f t="shared" si="20"/>
        <v>0</v>
      </c>
      <c r="I46" s="2">
        <f t="shared" si="21"/>
        <v>0</v>
      </c>
      <c r="J46" s="2">
        <f t="shared" si="22"/>
        <v>0</v>
      </c>
      <c r="K46" s="2">
        <f t="shared" si="23"/>
        <v>0</v>
      </c>
      <c r="L46" s="2">
        <f t="shared" si="24"/>
        <v>0</v>
      </c>
      <c r="M46" s="2">
        <f t="shared" si="25"/>
        <v>0</v>
      </c>
      <c r="N46" s="2">
        <f t="shared" si="26"/>
        <v>0</v>
      </c>
      <c r="O46" s="2">
        <f t="shared" si="27"/>
        <v>0</v>
      </c>
    </row>
    <row r="47" spans="1:15" x14ac:dyDescent="0.25">
      <c r="A47" s="742"/>
      <c r="B47" s="6" t="str">
        <f t="shared" si="18"/>
        <v>Miscellaneous</v>
      </c>
      <c r="C47" s="2">
        <v>0</v>
      </c>
      <c r="D47" s="2">
        <v>0</v>
      </c>
      <c r="E47" s="2">
        <v>0</v>
      </c>
      <c r="F47" s="2">
        <v>0</v>
      </c>
      <c r="G47" s="2">
        <f t="shared" si="28"/>
        <v>0</v>
      </c>
      <c r="H47" s="2">
        <f t="shared" si="20"/>
        <v>0</v>
      </c>
      <c r="I47" s="2">
        <f t="shared" si="21"/>
        <v>0</v>
      </c>
      <c r="J47" s="2">
        <f t="shared" si="22"/>
        <v>0</v>
      </c>
      <c r="K47" s="2">
        <f t="shared" si="23"/>
        <v>0</v>
      </c>
      <c r="L47" s="2">
        <f t="shared" si="24"/>
        <v>0</v>
      </c>
      <c r="M47" s="2">
        <f t="shared" si="25"/>
        <v>0</v>
      </c>
      <c r="N47" s="2">
        <f t="shared" si="26"/>
        <v>0</v>
      </c>
      <c r="O47" s="2">
        <f t="shared" si="27"/>
        <v>0</v>
      </c>
    </row>
    <row r="48" spans="1:15" ht="15" customHeight="1" x14ac:dyDescent="0.25">
      <c r="A48" s="742"/>
      <c r="B48" s="6" t="str">
        <f t="shared" si="18"/>
        <v>Motors</v>
      </c>
      <c r="C48" s="2">
        <v>0</v>
      </c>
      <c r="D48" s="2">
        <v>0</v>
      </c>
      <c r="E48" s="2">
        <v>0</v>
      </c>
      <c r="F48" s="2">
        <v>0</v>
      </c>
      <c r="G48" s="2">
        <f t="shared" si="28"/>
        <v>0</v>
      </c>
      <c r="H48" s="2">
        <f t="shared" si="20"/>
        <v>0</v>
      </c>
      <c r="I48" s="2">
        <f t="shared" si="21"/>
        <v>0</v>
      </c>
      <c r="J48" s="2">
        <f t="shared" si="22"/>
        <v>0</v>
      </c>
      <c r="K48" s="2">
        <f t="shared" si="23"/>
        <v>0</v>
      </c>
      <c r="L48" s="2">
        <f t="shared" si="24"/>
        <v>0</v>
      </c>
      <c r="M48" s="2">
        <f t="shared" si="25"/>
        <v>0</v>
      </c>
      <c r="N48" s="2">
        <f t="shared" si="26"/>
        <v>0</v>
      </c>
      <c r="O48" s="2">
        <f t="shared" si="27"/>
        <v>0</v>
      </c>
    </row>
    <row r="49" spans="1:16" x14ac:dyDescent="0.25">
      <c r="A49" s="742"/>
      <c r="B49" s="6" t="str">
        <f t="shared" si="18"/>
        <v>Process</v>
      </c>
      <c r="C49" s="2">
        <v>0</v>
      </c>
      <c r="D49" s="2">
        <v>0</v>
      </c>
      <c r="E49" s="2">
        <v>0</v>
      </c>
      <c r="F49" s="2">
        <v>0</v>
      </c>
      <c r="G49" s="2">
        <f t="shared" si="28"/>
        <v>0</v>
      </c>
      <c r="H49" s="2">
        <f t="shared" si="20"/>
        <v>0</v>
      </c>
      <c r="I49" s="2">
        <f t="shared" si="21"/>
        <v>0</v>
      </c>
      <c r="J49" s="2">
        <f t="shared" si="22"/>
        <v>0</v>
      </c>
      <c r="K49" s="2">
        <f t="shared" si="23"/>
        <v>0</v>
      </c>
      <c r="L49" s="2">
        <f t="shared" si="24"/>
        <v>0</v>
      </c>
      <c r="M49" s="2">
        <f t="shared" si="25"/>
        <v>0</v>
      </c>
      <c r="N49" s="2">
        <f t="shared" si="26"/>
        <v>0</v>
      </c>
      <c r="O49" s="2">
        <f t="shared" si="27"/>
        <v>0</v>
      </c>
    </row>
    <row r="50" spans="1:16" x14ac:dyDescent="0.25">
      <c r="A50" s="742"/>
      <c r="B50" s="6" t="str">
        <f t="shared" si="18"/>
        <v>Refrigeration</v>
      </c>
      <c r="C50" s="2">
        <v>0</v>
      </c>
      <c r="D50" s="2">
        <v>0</v>
      </c>
      <c r="E50" s="2">
        <v>0</v>
      </c>
      <c r="F50" s="2">
        <v>0</v>
      </c>
      <c r="G50" s="2">
        <f t="shared" si="28"/>
        <v>0</v>
      </c>
      <c r="H50" s="2">
        <f t="shared" si="20"/>
        <v>0</v>
      </c>
      <c r="I50" s="2">
        <f t="shared" si="21"/>
        <v>0</v>
      </c>
      <c r="J50" s="2">
        <f t="shared" si="22"/>
        <v>0</v>
      </c>
      <c r="K50" s="2">
        <f t="shared" si="23"/>
        <v>0</v>
      </c>
      <c r="L50" s="2">
        <f t="shared" si="24"/>
        <v>0</v>
      </c>
      <c r="M50" s="2">
        <f t="shared" si="25"/>
        <v>0</v>
      </c>
      <c r="N50" s="2">
        <f t="shared" si="26"/>
        <v>0</v>
      </c>
      <c r="O50" s="2">
        <f t="shared" si="27"/>
        <v>0</v>
      </c>
    </row>
    <row r="51" spans="1:16" x14ac:dyDescent="0.25">
      <c r="A51" s="742"/>
      <c r="B51" s="6" t="str">
        <f t="shared" si="18"/>
        <v>Water Heating</v>
      </c>
      <c r="C51" s="2">
        <v>0</v>
      </c>
      <c r="D51" s="2">
        <v>0</v>
      </c>
      <c r="E51" s="2">
        <v>0</v>
      </c>
      <c r="F51" s="2">
        <v>0</v>
      </c>
      <c r="G51" s="2">
        <f t="shared" si="28"/>
        <v>0</v>
      </c>
      <c r="H51" s="2">
        <f t="shared" si="20"/>
        <v>0</v>
      </c>
      <c r="I51" s="2">
        <f t="shared" si="21"/>
        <v>0</v>
      </c>
      <c r="J51" s="2">
        <f t="shared" si="22"/>
        <v>0</v>
      </c>
      <c r="K51" s="2">
        <f t="shared" si="23"/>
        <v>0</v>
      </c>
      <c r="L51" s="2">
        <f t="shared" si="24"/>
        <v>0</v>
      </c>
      <c r="M51" s="2">
        <f t="shared" si="25"/>
        <v>0</v>
      </c>
      <c r="N51" s="2">
        <f t="shared" si="26"/>
        <v>0</v>
      </c>
      <c r="O51" s="2">
        <f t="shared" si="27"/>
        <v>0</v>
      </c>
    </row>
    <row r="52" spans="1:16" ht="15" customHeight="1" x14ac:dyDescent="0.25">
      <c r="A52" s="742"/>
      <c r="B52" s="6" t="str">
        <f t="shared" si="18"/>
        <v xml:space="preserve"> 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6" ht="15" customHeight="1" thickBot="1" x14ac:dyDescent="0.3">
      <c r="A53" s="743"/>
      <c r="B53" s="133" t="str">
        <f t="shared" si="18"/>
        <v>Monthly kWh</v>
      </c>
      <c r="C53" s="154">
        <f>SUM(C39:C52)</f>
        <v>0</v>
      </c>
      <c r="D53" s="154">
        <f t="shared" ref="D53:O53" si="29">SUM(D39:D52)</f>
        <v>0</v>
      </c>
      <c r="E53" s="154">
        <f t="shared" si="29"/>
        <v>0</v>
      </c>
      <c r="F53" s="154">
        <f t="shared" si="29"/>
        <v>0</v>
      </c>
      <c r="G53" s="154">
        <f t="shared" si="29"/>
        <v>0</v>
      </c>
      <c r="H53" s="154">
        <f t="shared" si="29"/>
        <v>0</v>
      </c>
      <c r="I53" s="154">
        <f t="shared" si="29"/>
        <v>0</v>
      </c>
      <c r="J53" s="154">
        <f t="shared" si="29"/>
        <v>0</v>
      </c>
      <c r="K53" s="154">
        <f t="shared" si="29"/>
        <v>0</v>
      </c>
      <c r="L53" s="154">
        <f t="shared" si="29"/>
        <v>0</v>
      </c>
      <c r="M53" s="154">
        <f t="shared" si="29"/>
        <v>0</v>
      </c>
      <c r="N53" s="154">
        <f t="shared" si="29"/>
        <v>0</v>
      </c>
      <c r="O53" s="154">
        <f t="shared" si="29"/>
        <v>0</v>
      </c>
    </row>
    <row r="54" spans="1:16" x14ac:dyDescent="0.25">
      <c r="A54" s="301"/>
      <c r="B54" s="294"/>
      <c r="C54" s="295"/>
      <c r="D54" s="294"/>
      <c r="E54" s="295"/>
      <c r="F54" s="294"/>
      <c r="G54" s="294"/>
      <c r="H54" s="295"/>
      <c r="I54" s="294"/>
      <c r="J54" s="294"/>
      <c r="K54" s="295"/>
      <c r="L54" s="294"/>
      <c r="M54" s="294"/>
      <c r="N54" s="295"/>
      <c r="O54" s="294"/>
    </row>
    <row r="55" spans="1:16" ht="15.75" thickBot="1" x14ac:dyDescent="0.3">
      <c r="A55" s="291" t="s">
        <v>216</v>
      </c>
      <c r="B55" s="289"/>
      <c r="C55" s="289"/>
      <c r="D55" s="289"/>
      <c r="E55" s="289"/>
      <c r="F55" s="289"/>
      <c r="G55" s="289"/>
      <c r="H55" s="301"/>
      <c r="I55" s="301"/>
      <c r="J55" s="301"/>
      <c r="K55" s="301"/>
      <c r="L55" s="301"/>
      <c r="M55" s="301"/>
      <c r="N55" s="301"/>
      <c r="O55" s="301"/>
      <c r="P55" s="134"/>
    </row>
    <row r="56" spans="1:16" ht="16.350000000000001" customHeight="1" thickBot="1" x14ac:dyDescent="0.3">
      <c r="A56" s="750" t="s">
        <v>217</v>
      </c>
      <c r="B56" s="306" t="str">
        <f t="shared" ref="B56:B71" si="30">B38</f>
        <v>End Use</v>
      </c>
      <c r="C56" s="100">
        <f>C$2</f>
        <v>46023</v>
      </c>
      <c r="D56" s="100">
        <f t="shared" ref="D56:O56" si="31">D$2</f>
        <v>46054</v>
      </c>
      <c r="E56" s="100">
        <f t="shared" si="31"/>
        <v>46082</v>
      </c>
      <c r="F56" s="100">
        <f t="shared" si="31"/>
        <v>46113</v>
      </c>
      <c r="G56" s="100">
        <f t="shared" si="31"/>
        <v>46143</v>
      </c>
      <c r="H56" s="100">
        <f t="shared" si="31"/>
        <v>46174</v>
      </c>
      <c r="I56" s="100">
        <f t="shared" si="31"/>
        <v>46204</v>
      </c>
      <c r="J56" s="100">
        <f t="shared" si="31"/>
        <v>46235</v>
      </c>
      <c r="K56" s="100">
        <f t="shared" si="31"/>
        <v>46266</v>
      </c>
      <c r="L56" s="100">
        <f t="shared" si="31"/>
        <v>46296</v>
      </c>
      <c r="M56" s="100">
        <f t="shared" si="31"/>
        <v>46327</v>
      </c>
      <c r="N56" s="100">
        <f t="shared" si="31"/>
        <v>46357</v>
      </c>
      <c r="O56" s="100">
        <f t="shared" si="31"/>
        <v>46388</v>
      </c>
    </row>
    <row r="57" spans="1:16" ht="15" customHeight="1" x14ac:dyDescent="0.25">
      <c r="A57" s="751"/>
      <c r="B57" s="305" t="str">
        <f t="shared" si="30"/>
        <v>Air Comp</v>
      </c>
      <c r="C57" s="2">
        <f>(C3*0.5)-C39</f>
        <v>0</v>
      </c>
      <c r="D57" s="2">
        <f>(D3*0.5)+C21-D39</f>
        <v>0</v>
      </c>
      <c r="E57" s="2">
        <f t="shared" ref="E57:O57" si="32">(E3*0.5)+D21-E39</f>
        <v>0</v>
      </c>
      <c r="F57" s="2">
        <f t="shared" si="32"/>
        <v>0</v>
      </c>
      <c r="G57" s="2">
        <f t="shared" si="32"/>
        <v>0</v>
      </c>
      <c r="H57" s="2">
        <f t="shared" si="32"/>
        <v>0</v>
      </c>
      <c r="I57" s="2">
        <f t="shared" si="32"/>
        <v>0</v>
      </c>
      <c r="J57" s="2">
        <f t="shared" si="32"/>
        <v>0</v>
      </c>
      <c r="K57" s="2">
        <f t="shared" si="32"/>
        <v>0</v>
      </c>
      <c r="L57" s="2">
        <f t="shared" si="32"/>
        <v>0</v>
      </c>
      <c r="M57" s="2">
        <f t="shared" si="32"/>
        <v>0</v>
      </c>
      <c r="N57" s="2">
        <f t="shared" si="32"/>
        <v>0</v>
      </c>
      <c r="O57" s="2">
        <f t="shared" si="32"/>
        <v>0</v>
      </c>
    </row>
    <row r="58" spans="1:16" x14ac:dyDescent="0.25">
      <c r="A58" s="751"/>
      <c r="B58" s="7" t="str">
        <f t="shared" si="30"/>
        <v>Building Shell</v>
      </c>
      <c r="C58" s="2">
        <f t="shared" ref="C58:C69" si="33">(C4*0.5)-C40</f>
        <v>0</v>
      </c>
      <c r="D58" s="2">
        <f t="shared" ref="D58:O58" si="34">(D4*0.5)+C22-D40</f>
        <v>0</v>
      </c>
      <c r="E58" s="2">
        <f t="shared" si="34"/>
        <v>0</v>
      </c>
      <c r="F58" s="2">
        <f t="shared" si="34"/>
        <v>0</v>
      </c>
      <c r="G58" s="2">
        <f t="shared" si="34"/>
        <v>0</v>
      </c>
      <c r="H58" s="2">
        <f t="shared" si="34"/>
        <v>0</v>
      </c>
      <c r="I58" s="2">
        <f t="shared" si="34"/>
        <v>0</v>
      </c>
      <c r="J58" s="2">
        <f t="shared" si="34"/>
        <v>0</v>
      </c>
      <c r="K58" s="2">
        <f t="shared" si="34"/>
        <v>0</v>
      </c>
      <c r="L58" s="2">
        <f t="shared" si="34"/>
        <v>0</v>
      </c>
      <c r="M58" s="2">
        <f t="shared" si="34"/>
        <v>0</v>
      </c>
      <c r="N58" s="2">
        <f t="shared" si="34"/>
        <v>0</v>
      </c>
      <c r="O58" s="2">
        <f t="shared" si="34"/>
        <v>0</v>
      </c>
    </row>
    <row r="59" spans="1:16" x14ac:dyDescent="0.25">
      <c r="A59" s="751"/>
      <c r="B59" s="6" t="str">
        <f t="shared" si="30"/>
        <v>Cooking</v>
      </c>
      <c r="C59" s="2">
        <f t="shared" si="33"/>
        <v>0</v>
      </c>
      <c r="D59" s="2">
        <f t="shared" ref="D59:O59" si="35">(D5*0.5)+C23-D41</f>
        <v>0</v>
      </c>
      <c r="E59" s="2">
        <f t="shared" si="35"/>
        <v>0</v>
      </c>
      <c r="F59" s="2">
        <f t="shared" si="35"/>
        <v>0</v>
      </c>
      <c r="G59" s="2">
        <f t="shared" si="35"/>
        <v>0</v>
      </c>
      <c r="H59" s="2">
        <f t="shared" si="35"/>
        <v>0</v>
      </c>
      <c r="I59" s="2">
        <f t="shared" si="35"/>
        <v>0</v>
      </c>
      <c r="J59" s="2">
        <f t="shared" si="35"/>
        <v>0</v>
      </c>
      <c r="K59" s="2">
        <f t="shared" si="35"/>
        <v>0</v>
      </c>
      <c r="L59" s="2">
        <f t="shared" si="35"/>
        <v>0</v>
      </c>
      <c r="M59" s="2">
        <f t="shared" si="35"/>
        <v>0</v>
      </c>
      <c r="N59" s="2">
        <f t="shared" si="35"/>
        <v>0</v>
      </c>
      <c r="O59" s="2">
        <f t="shared" si="35"/>
        <v>0</v>
      </c>
    </row>
    <row r="60" spans="1:16" x14ac:dyDescent="0.25">
      <c r="A60" s="751"/>
      <c r="B60" s="6" t="str">
        <f t="shared" si="30"/>
        <v>Cooling</v>
      </c>
      <c r="C60" s="2">
        <f t="shared" si="33"/>
        <v>0</v>
      </c>
      <c r="D60" s="2">
        <f t="shared" ref="D60:O60" si="36">(D6*0.5)+C24-D42</f>
        <v>0</v>
      </c>
      <c r="E60" s="2">
        <f t="shared" si="36"/>
        <v>0</v>
      </c>
      <c r="F60" s="2">
        <f t="shared" si="36"/>
        <v>0</v>
      </c>
      <c r="G60" s="2">
        <f t="shared" si="36"/>
        <v>0</v>
      </c>
      <c r="H60" s="2">
        <f t="shared" si="36"/>
        <v>0</v>
      </c>
      <c r="I60" s="2">
        <f t="shared" si="36"/>
        <v>0</v>
      </c>
      <c r="J60" s="2">
        <f t="shared" si="36"/>
        <v>0</v>
      </c>
      <c r="K60" s="2">
        <f t="shared" si="36"/>
        <v>0</v>
      </c>
      <c r="L60" s="2">
        <f t="shared" si="36"/>
        <v>0</v>
      </c>
      <c r="M60" s="2">
        <f t="shared" si="36"/>
        <v>0</v>
      </c>
      <c r="N60" s="2">
        <f t="shared" si="36"/>
        <v>0</v>
      </c>
      <c r="O60" s="2">
        <f t="shared" si="36"/>
        <v>0</v>
      </c>
    </row>
    <row r="61" spans="1:16" x14ac:dyDescent="0.25">
      <c r="A61" s="751"/>
      <c r="B61" s="7" t="str">
        <f t="shared" si="30"/>
        <v>Ext Lighting</v>
      </c>
      <c r="C61" s="2">
        <f t="shared" si="33"/>
        <v>0</v>
      </c>
      <c r="D61" s="2">
        <f t="shared" ref="D61:O61" si="37">(D7*0.5)+C25-D43</f>
        <v>0</v>
      </c>
      <c r="E61" s="2">
        <f t="shared" si="37"/>
        <v>0</v>
      </c>
      <c r="F61" s="2">
        <f t="shared" si="37"/>
        <v>0</v>
      </c>
      <c r="G61" s="2">
        <f t="shared" si="37"/>
        <v>0</v>
      </c>
      <c r="H61" s="2">
        <f t="shared" si="37"/>
        <v>0</v>
      </c>
      <c r="I61" s="2">
        <f t="shared" si="37"/>
        <v>0</v>
      </c>
      <c r="J61" s="2">
        <f t="shared" si="37"/>
        <v>0</v>
      </c>
      <c r="K61" s="2">
        <f t="shared" si="37"/>
        <v>0</v>
      </c>
      <c r="L61" s="2">
        <f t="shared" si="37"/>
        <v>0</v>
      </c>
      <c r="M61" s="2">
        <f t="shared" si="37"/>
        <v>0</v>
      </c>
      <c r="N61" s="2">
        <f t="shared" si="37"/>
        <v>0</v>
      </c>
      <c r="O61" s="2">
        <f t="shared" si="37"/>
        <v>0</v>
      </c>
    </row>
    <row r="62" spans="1:16" x14ac:dyDescent="0.25">
      <c r="A62" s="751"/>
      <c r="B62" s="6" t="str">
        <f t="shared" si="30"/>
        <v>Heating</v>
      </c>
      <c r="C62" s="2">
        <f t="shared" si="33"/>
        <v>0</v>
      </c>
      <c r="D62" s="2">
        <f t="shared" ref="D62:O62" si="38">(D8*0.5)+C26-D44</f>
        <v>0</v>
      </c>
      <c r="E62" s="2">
        <f t="shared" si="38"/>
        <v>0</v>
      </c>
      <c r="F62" s="2">
        <f t="shared" si="38"/>
        <v>0</v>
      </c>
      <c r="G62" s="2">
        <f t="shared" si="38"/>
        <v>0</v>
      </c>
      <c r="H62" s="2">
        <f t="shared" si="38"/>
        <v>0</v>
      </c>
      <c r="I62" s="2">
        <f t="shared" si="38"/>
        <v>0</v>
      </c>
      <c r="J62" s="2">
        <f t="shared" si="38"/>
        <v>0</v>
      </c>
      <c r="K62" s="2">
        <f t="shared" si="38"/>
        <v>0</v>
      </c>
      <c r="L62" s="2">
        <f t="shared" si="38"/>
        <v>0</v>
      </c>
      <c r="M62" s="2">
        <f t="shared" si="38"/>
        <v>0</v>
      </c>
      <c r="N62" s="2">
        <f t="shared" si="38"/>
        <v>0</v>
      </c>
      <c r="O62" s="2">
        <f t="shared" si="38"/>
        <v>0</v>
      </c>
    </row>
    <row r="63" spans="1:16" x14ac:dyDescent="0.25">
      <c r="A63" s="751"/>
      <c r="B63" s="6" t="str">
        <f t="shared" si="30"/>
        <v>HVAC</v>
      </c>
      <c r="C63" s="2">
        <f t="shared" si="33"/>
        <v>0</v>
      </c>
      <c r="D63" s="2">
        <f t="shared" ref="D63:O63" si="39">(D9*0.5)+C27-D45</f>
        <v>0</v>
      </c>
      <c r="E63" s="2">
        <f t="shared" si="39"/>
        <v>0</v>
      </c>
      <c r="F63" s="2">
        <f t="shared" si="39"/>
        <v>0</v>
      </c>
      <c r="G63" s="2">
        <f t="shared" si="39"/>
        <v>0</v>
      </c>
      <c r="H63" s="2">
        <f t="shared" si="39"/>
        <v>0</v>
      </c>
      <c r="I63" s="2">
        <f t="shared" si="39"/>
        <v>0</v>
      </c>
      <c r="J63" s="2">
        <f t="shared" si="39"/>
        <v>0</v>
      </c>
      <c r="K63" s="2">
        <f t="shared" si="39"/>
        <v>0</v>
      </c>
      <c r="L63" s="2">
        <f t="shared" si="39"/>
        <v>0</v>
      </c>
      <c r="M63" s="2">
        <f t="shared" si="39"/>
        <v>0</v>
      </c>
      <c r="N63" s="2">
        <f t="shared" si="39"/>
        <v>0</v>
      </c>
      <c r="O63" s="2">
        <f t="shared" si="39"/>
        <v>0</v>
      </c>
    </row>
    <row r="64" spans="1:16" x14ac:dyDescent="0.25">
      <c r="A64" s="751"/>
      <c r="B64" s="6" t="str">
        <f t="shared" si="30"/>
        <v>Lighting</v>
      </c>
      <c r="C64" s="2">
        <f t="shared" si="33"/>
        <v>0</v>
      </c>
      <c r="D64" s="2">
        <f t="shared" ref="D64:O64" si="40">(D10*0.5)+C28-D46</f>
        <v>0</v>
      </c>
      <c r="E64" s="2">
        <f t="shared" si="40"/>
        <v>0</v>
      </c>
      <c r="F64" s="2">
        <f t="shared" si="40"/>
        <v>0</v>
      </c>
      <c r="G64" s="2">
        <f t="shared" si="40"/>
        <v>0</v>
      </c>
      <c r="H64" s="2">
        <f t="shared" si="40"/>
        <v>0</v>
      </c>
      <c r="I64" s="2">
        <f t="shared" si="40"/>
        <v>0</v>
      </c>
      <c r="J64" s="2">
        <f t="shared" si="40"/>
        <v>0</v>
      </c>
      <c r="K64" s="2">
        <f t="shared" si="40"/>
        <v>0</v>
      </c>
      <c r="L64" s="2">
        <f t="shared" si="40"/>
        <v>0</v>
      </c>
      <c r="M64" s="2">
        <f t="shared" si="40"/>
        <v>0</v>
      </c>
      <c r="N64" s="2">
        <f t="shared" si="40"/>
        <v>0</v>
      </c>
      <c r="O64" s="2">
        <f t="shared" si="40"/>
        <v>0</v>
      </c>
    </row>
    <row r="65" spans="1:23" x14ac:dyDescent="0.25">
      <c r="A65" s="751"/>
      <c r="B65" s="6" t="str">
        <f t="shared" si="30"/>
        <v>Miscellaneous</v>
      </c>
      <c r="C65" s="2">
        <f t="shared" si="33"/>
        <v>0</v>
      </c>
      <c r="D65" s="2">
        <f t="shared" ref="D65:O65" si="41">(D11*0.5)+C29-D47</f>
        <v>0</v>
      </c>
      <c r="E65" s="2">
        <f t="shared" si="41"/>
        <v>0</v>
      </c>
      <c r="F65" s="2">
        <f t="shared" si="41"/>
        <v>0</v>
      </c>
      <c r="G65" s="2">
        <f t="shared" si="41"/>
        <v>0</v>
      </c>
      <c r="H65" s="2">
        <f t="shared" si="41"/>
        <v>0</v>
      </c>
      <c r="I65" s="2">
        <f t="shared" si="41"/>
        <v>0</v>
      </c>
      <c r="J65" s="2">
        <f t="shared" si="41"/>
        <v>0</v>
      </c>
      <c r="K65" s="2">
        <f t="shared" si="41"/>
        <v>0</v>
      </c>
      <c r="L65" s="2">
        <f t="shared" si="41"/>
        <v>0</v>
      </c>
      <c r="M65" s="2">
        <f t="shared" si="41"/>
        <v>0</v>
      </c>
      <c r="N65" s="2">
        <f t="shared" si="41"/>
        <v>0</v>
      </c>
      <c r="O65" s="2">
        <f t="shared" si="41"/>
        <v>0</v>
      </c>
    </row>
    <row r="66" spans="1:23" ht="15" customHeight="1" x14ac:dyDescent="0.25">
      <c r="A66" s="751"/>
      <c r="B66" s="6" t="str">
        <f t="shared" si="30"/>
        <v>Motors</v>
      </c>
      <c r="C66" s="2">
        <f t="shared" si="33"/>
        <v>0</v>
      </c>
      <c r="D66" s="2">
        <f t="shared" ref="D66:O66" si="42">(D12*0.5)+C30-D48</f>
        <v>0</v>
      </c>
      <c r="E66" s="2">
        <f t="shared" si="42"/>
        <v>0</v>
      </c>
      <c r="F66" s="2">
        <f t="shared" si="42"/>
        <v>0</v>
      </c>
      <c r="G66" s="2">
        <f t="shared" si="42"/>
        <v>0</v>
      </c>
      <c r="H66" s="2">
        <f t="shared" si="42"/>
        <v>0</v>
      </c>
      <c r="I66" s="2">
        <f t="shared" si="42"/>
        <v>0</v>
      </c>
      <c r="J66" s="2">
        <f t="shared" si="42"/>
        <v>0</v>
      </c>
      <c r="K66" s="2">
        <f t="shared" si="42"/>
        <v>0</v>
      </c>
      <c r="L66" s="2">
        <f t="shared" si="42"/>
        <v>0</v>
      </c>
      <c r="M66" s="2">
        <f t="shared" si="42"/>
        <v>0</v>
      </c>
      <c r="N66" s="2">
        <f t="shared" si="42"/>
        <v>0</v>
      </c>
      <c r="O66" s="2">
        <f t="shared" si="42"/>
        <v>0</v>
      </c>
    </row>
    <row r="67" spans="1:23" x14ac:dyDescent="0.25">
      <c r="A67" s="751"/>
      <c r="B67" s="6" t="str">
        <f t="shared" si="30"/>
        <v>Process</v>
      </c>
      <c r="C67" s="2">
        <f t="shared" si="33"/>
        <v>0</v>
      </c>
      <c r="D67" s="2">
        <f t="shared" ref="D67:O67" si="43">(D13*0.5)+C31-D49</f>
        <v>0</v>
      </c>
      <c r="E67" s="2">
        <f t="shared" si="43"/>
        <v>0</v>
      </c>
      <c r="F67" s="2">
        <f t="shared" si="43"/>
        <v>0</v>
      </c>
      <c r="G67" s="2">
        <f t="shared" si="43"/>
        <v>0</v>
      </c>
      <c r="H67" s="2">
        <f t="shared" si="43"/>
        <v>0</v>
      </c>
      <c r="I67" s="2">
        <f t="shared" si="43"/>
        <v>0</v>
      </c>
      <c r="J67" s="2">
        <f t="shared" si="43"/>
        <v>0</v>
      </c>
      <c r="K67" s="2">
        <f t="shared" si="43"/>
        <v>0</v>
      </c>
      <c r="L67" s="2">
        <f t="shared" si="43"/>
        <v>0</v>
      </c>
      <c r="M67" s="2">
        <f t="shared" si="43"/>
        <v>0</v>
      </c>
      <c r="N67" s="2">
        <f t="shared" si="43"/>
        <v>0</v>
      </c>
      <c r="O67" s="2">
        <f t="shared" si="43"/>
        <v>0</v>
      </c>
    </row>
    <row r="68" spans="1:23" x14ac:dyDescent="0.25">
      <c r="A68" s="751"/>
      <c r="B68" s="6" t="str">
        <f t="shared" si="30"/>
        <v>Refrigeration</v>
      </c>
      <c r="C68" s="2">
        <f t="shared" si="33"/>
        <v>0</v>
      </c>
      <c r="D68" s="2">
        <f t="shared" ref="D68:O68" si="44">(D14*0.5)+C32-D50</f>
        <v>0</v>
      </c>
      <c r="E68" s="2">
        <f t="shared" si="44"/>
        <v>0</v>
      </c>
      <c r="F68" s="2">
        <f t="shared" si="44"/>
        <v>0</v>
      </c>
      <c r="G68" s="2">
        <f t="shared" si="44"/>
        <v>0</v>
      </c>
      <c r="H68" s="2">
        <f t="shared" si="44"/>
        <v>0</v>
      </c>
      <c r="I68" s="2">
        <f t="shared" si="44"/>
        <v>0</v>
      </c>
      <c r="J68" s="2">
        <f t="shared" si="44"/>
        <v>0</v>
      </c>
      <c r="K68" s="2">
        <f t="shared" si="44"/>
        <v>0</v>
      </c>
      <c r="L68" s="2">
        <f t="shared" si="44"/>
        <v>0</v>
      </c>
      <c r="M68" s="2">
        <f t="shared" si="44"/>
        <v>0</v>
      </c>
      <c r="N68" s="2">
        <f t="shared" si="44"/>
        <v>0</v>
      </c>
      <c r="O68" s="2">
        <f t="shared" si="44"/>
        <v>0</v>
      </c>
    </row>
    <row r="69" spans="1:23" x14ac:dyDescent="0.25">
      <c r="A69" s="751"/>
      <c r="B69" s="6" t="str">
        <f t="shared" si="30"/>
        <v>Water Heating</v>
      </c>
      <c r="C69" s="2">
        <f t="shared" si="33"/>
        <v>0</v>
      </c>
      <c r="D69" s="2">
        <f t="shared" ref="D69:O69" si="45">(D15*0.5)+C33-D51</f>
        <v>0</v>
      </c>
      <c r="E69" s="2">
        <f t="shared" si="45"/>
        <v>0</v>
      </c>
      <c r="F69" s="2">
        <f t="shared" si="45"/>
        <v>0</v>
      </c>
      <c r="G69" s="2">
        <f t="shared" si="45"/>
        <v>0</v>
      </c>
      <c r="H69" s="2">
        <f t="shared" si="45"/>
        <v>0</v>
      </c>
      <c r="I69" s="2">
        <f t="shared" si="45"/>
        <v>0</v>
      </c>
      <c r="J69" s="2">
        <f t="shared" si="45"/>
        <v>0</v>
      </c>
      <c r="K69" s="2">
        <f t="shared" si="45"/>
        <v>0</v>
      </c>
      <c r="L69" s="2">
        <f t="shared" si="45"/>
        <v>0</v>
      </c>
      <c r="M69" s="2">
        <f t="shared" si="45"/>
        <v>0</v>
      </c>
      <c r="N69" s="2">
        <f t="shared" si="45"/>
        <v>0</v>
      </c>
      <c r="O69" s="2">
        <f t="shared" si="45"/>
        <v>0</v>
      </c>
    </row>
    <row r="70" spans="1:23" ht="15" customHeight="1" x14ac:dyDescent="0.25">
      <c r="A70" s="751"/>
      <c r="B70" s="6" t="str">
        <f t="shared" si="30"/>
        <v xml:space="preserve"> 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23" ht="15" customHeight="1" thickBot="1" x14ac:dyDescent="0.3">
      <c r="A71" s="752"/>
      <c r="B71" s="133" t="str">
        <f t="shared" si="30"/>
        <v>Monthly kWh</v>
      </c>
      <c r="C71" s="154">
        <f>SUM(C57:C70)</f>
        <v>0</v>
      </c>
      <c r="D71" s="154">
        <f t="shared" ref="D71:O71" si="46">SUM(D57:D70)</f>
        <v>0</v>
      </c>
      <c r="E71" s="154">
        <f t="shared" si="46"/>
        <v>0</v>
      </c>
      <c r="F71" s="154">
        <f t="shared" si="46"/>
        <v>0</v>
      </c>
      <c r="G71" s="154">
        <f t="shared" si="46"/>
        <v>0</v>
      </c>
      <c r="H71" s="154">
        <f t="shared" si="46"/>
        <v>0</v>
      </c>
      <c r="I71" s="154">
        <f t="shared" si="46"/>
        <v>0</v>
      </c>
      <c r="J71" s="154">
        <f t="shared" si="46"/>
        <v>0</v>
      </c>
      <c r="K71" s="154">
        <f t="shared" si="46"/>
        <v>0</v>
      </c>
      <c r="L71" s="154">
        <f t="shared" si="46"/>
        <v>0</v>
      </c>
      <c r="M71" s="154">
        <f t="shared" si="46"/>
        <v>0</v>
      </c>
      <c r="N71" s="154">
        <f t="shared" si="46"/>
        <v>0</v>
      </c>
      <c r="O71" s="154">
        <f t="shared" si="46"/>
        <v>0</v>
      </c>
    </row>
    <row r="72" spans="1:23" x14ac:dyDescent="0.25">
      <c r="A72" s="301"/>
      <c r="B72" s="294"/>
      <c r="C72" s="295"/>
      <c r="D72" s="294"/>
      <c r="E72" s="295"/>
      <c r="F72" s="294"/>
      <c r="G72" s="294"/>
      <c r="H72" s="295"/>
      <c r="I72" s="294"/>
      <c r="J72" s="294"/>
      <c r="K72" s="295"/>
      <c r="L72" s="294"/>
      <c r="M72" s="294"/>
      <c r="N72" s="295"/>
      <c r="O72" s="294"/>
    </row>
    <row r="73" spans="1:23" ht="15.75" thickBot="1" x14ac:dyDescent="0.3">
      <c r="B73" s="304"/>
      <c r="C73" s="301"/>
      <c r="D73" s="301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134"/>
    </row>
    <row r="74" spans="1:23" ht="16.5" thickBot="1" x14ac:dyDescent="0.3">
      <c r="A74" s="771" t="s">
        <v>12</v>
      </c>
      <c r="B74" s="306" t="s">
        <v>12</v>
      </c>
      <c r="C74" s="100">
        <f>C$2</f>
        <v>46023</v>
      </c>
      <c r="D74" s="100">
        <f t="shared" ref="D74:O74" si="47">D$2</f>
        <v>46054</v>
      </c>
      <c r="E74" s="100">
        <f t="shared" si="47"/>
        <v>46082</v>
      </c>
      <c r="F74" s="100">
        <f t="shared" si="47"/>
        <v>46113</v>
      </c>
      <c r="G74" s="100">
        <f t="shared" si="47"/>
        <v>46143</v>
      </c>
      <c r="H74" s="100">
        <f t="shared" si="47"/>
        <v>46174</v>
      </c>
      <c r="I74" s="100">
        <f t="shared" si="47"/>
        <v>46204</v>
      </c>
      <c r="J74" s="100">
        <f t="shared" si="47"/>
        <v>46235</v>
      </c>
      <c r="K74" s="100">
        <f t="shared" si="47"/>
        <v>46266</v>
      </c>
      <c r="L74" s="100">
        <f t="shared" si="47"/>
        <v>46296</v>
      </c>
      <c r="M74" s="100">
        <f t="shared" si="47"/>
        <v>46327</v>
      </c>
      <c r="N74" s="100">
        <f t="shared" si="47"/>
        <v>46357</v>
      </c>
      <c r="O74" s="100">
        <f t="shared" si="47"/>
        <v>46388</v>
      </c>
      <c r="Q74" s="135" t="s">
        <v>226</v>
      </c>
    </row>
    <row r="75" spans="1:23" ht="15.75" customHeight="1" x14ac:dyDescent="0.25">
      <c r="A75" s="772"/>
      <c r="B75" s="310" t="str">
        <f t="shared" ref="B75:B87" si="48">B110</f>
        <v>Air Comp</v>
      </c>
      <c r="C75" s="473">
        <f>'2M - SGS'!C75</f>
        <v>8.5109000000000004E-2</v>
      </c>
      <c r="D75" s="473">
        <f>'2M - SGS'!D75</f>
        <v>7.7715000000000006E-2</v>
      </c>
      <c r="E75" s="473">
        <f>'2M - SGS'!E75</f>
        <v>8.6136000000000004E-2</v>
      </c>
      <c r="F75" s="473">
        <f>'2M - SGS'!F75</f>
        <v>7.9796000000000006E-2</v>
      </c>
      <c r="G75" s="473">
        <f>'2M - SGS'!G75</f>
        <v>8.5334999999999994E-2</v>
      </c>
      <c r="H75" s="473">
        <f>'2M - SGS'!H75</f>
        <v>8.1994999999999998E-2</v>
      </c>
      <c r="I75" s="473">
        <f>'2M - SGS'!I75</f>
        <v>8.4098999999999993E-2</v>
      </c>
      <c r="J75" s="473">
        <f>'2M - SGS'!J75</f>
        <v>8.4198999999999996E-2</v>
      </c>
      <c r="K75" s="473">
        <f>'2M - SGS'!K75</f>
        <v>8.2512000000000002E-2</v>
      </c>
      <c r="L75" s="473">
        <f>'2M - SGS'!L75</f>
        <v>8.5277000000000006E-2</v>
      </c>
      <c r="M75" s="473">
        <f>'2M - SGS'!M75</f>
        <v>8.2588999999999996E-2</v>
      </c>
      <c r="N75" s="473">
        <f>'2M - SGS'!N75</f>
        <v>8.5237999999999994E-2</v>
      </c>
      <c r="O75" s="197">
        <f>'2M - SGS'!O75</f>
        <v>8.5109000000000004E-2</v>
      </c>
      <c r="Q75" s="342">
        <f t="shared" ref="Q75:Q87" si="49">SUM(C75:N75)</f>
        <v>1.0000000000000002</v>
      </c>
      <c r="R75" s="342"/>
      <c r="S75" s="342"/>
      <c r="T75" s="342"/>
      <c r="U75" s="342"/>
      <c r="V75" s="342"/>
      <c r="W75" s="342"/>
    </row>
    <row r="76" spans="1:23" ht="15.75" x14ac:dyDescent="0.25">
      <c r="A76" s="772"/>
      <c r="B76" s="8" t="str">
        <f t="shared" si="48"/>
        <v>Building Shell</v>
      </c>
      <c r="C76" s="473">
        <f>'2M - SGS'!C76</f>
        <v>0.107824</v>
      </c>
      <c r="D76" s="473">
        <f>'2M - SGS'!D76</f>
        <v>9.1051999999999994E-2</v>
      </c>
      <c r="E76" s="473">
        <f>'2M - SGS'!E76</f>
        <v>7.1135000000000004E-2</v>
      </c>
      <c r="F76" s="473">
        <f>'2M - SGS'!F76</f>
        <v>4.1179E-2</v>
      </c>
      <c r="G76" s="473">
        <f>'2M - SGS'!G76</f>
        <v>4.4423999999999998E-2</v>
      </c>
      <c r="H76" s="473">
        <f>'2M - SGS'!H76</f>
        <v>0.106128</v>
      </c>
      <c r="I76" s="473">
        <f>'2M - SGS'!I76</f>
        <v>0.14288100000000001</v>
      </c>
      <c r="J76" s="473">
        <f>'2M - SGS'!J76</f>
        <v>0.133494</v>
      </c>
      <c r="K76" s="473">
        <f>'2M - SGS'!K76</f>
        <v>5.781E-2</v>
      </c>
      <c r="L76" s="473">
        <f>'2M - SGS'!L76</f>
        <v>3.8018000000000003E-2</v>
      </c>
      <c r="M76" s="473">
        <f>'2M - SGS'!M76</f>
        <v>6.2103999999999999E-2</v>
      </c>
      <c r="N76" s="473">
        <f>'2M - SGS'!N76</f>
        <v>0.103951</v>
      </c>
      <c r="O76" s="197">
        <f>'2M - SGS'!O76</f>
        <v>0.107824</v>
      </c>
      <c r="Q76" s="342">
        <f t="shared" si="49"/>
        <v>1</v>
      </c>
      <c r="R76" s="342"/>
      <c r="S76" s="342"/>
      <c r="T76" s="342"/>
      <c r="U76" s="342"/>
      <c r="V76" s="342"/>
      <c r="W76" s="342"/>
    </row>
    <row r="77" spans="1:23" ht="15.75" x14ac:dyDescent="0.25">
      <c r="A77" s="772"/>
      <c r="B77" s="8" t="str">
        <f t="shared" si="48"/>
        <v>Cooking</v>
      </c>
      <c r="C77" s="473">
        <f>'2M - SGS'!C77</f>
        <v>8.6096000000000006E-2</v>
      </c>
      <c r="D77" s="473">
        <f>'2M - SGS'!D77</f>
        <v>7.8608999999999998E-2</v>
      </c>
      <c r="E77" s="473">
        <f>'2M - SGS'!E77</f>
        <v>8.1547999999999995E-2</v>
      </c>
      <c r="F77" s="473">
        <f>'2M - SGS'!F77</f>
        <v>7.2947999999999999E-2</v>
      </c>
      <c r="G77" s="473">
        <f>'2M - SGS'!G77</f>
        <v>8.6277000000000006E-2</v>
      </c>
      <c r="H77" s="473">
        <f>'2M - SGS'!H77</f>
        <v>8.3294000000000007E-2</v>
      </c>
      <c r="I77" s="473">
        <f>'2M - SGS'!I77</f>
        <v>8.5859000000000005E-2</v>
      </c>
      <c r="J77" s="473">
        <f>'2M - SGS'!J77</f>
        <v>8.5885000000000003E-2</v>
      </c>
      <c r="K77" s="473">
        <f>'2M - SGS'!K77</f>
        <v>8.3474999999999994E-2</v>
      </c>
      <c r="L77" s="473">
        <f>'2M - SGS'!L77</f>
        <v>8.6262000000000005E-2</v>
      </c>
      <c r="M77" s="473">
        <f>'2M - SGS'!M77</f>
        <v>8.3496000000000001E-2</v>
      </c>
      <c r="N77" s="473">
        <f>'2M - SGS'!N77</f>
        <v>8.6250999999999994E-2</v>
      </c>
      <c r="O77" s="197">
        <f>'2M - SGS'!O77</f>
        <v>8.6096000000000006E-2</v>
      </c>
      <c r="Q77" s="342">
        <f t="shared" si="49"/>
        <v>0.99999999999999989</v>
      </c>
      <c r="R77" s="342"/>
      <c r="S77" s="342"/>
      <c r="T77" s="342"/>
      <c r="U77" s="342"/>
      <c r="V77" s="342"/>
      <c r="W77" s="342"/>
    </row>
    <row r="78" spans="1:23" ht="15.75" x14ac:dyDescent="0.25">
      <c r="A78" s="772"/>
      <c r="B78" s="8" t="str">
        <f t="shared" si="48"/>
        <v>Cooling</v>
      </c>
      <c r="C78" s="473">
        <f>'2M - SGS'!C78</f>
        <v>6.0000000000000002E-6</v>
      </c>
      <c r="D78" s="473">
        <f>'2M - SGS'!D78</f>
        <v>2.4699999999999999E-4</v>
      </c>
      <c r="E78" s="473">
        <f>'2M - SGS'!E78</f>
        <v>7.2360000000000002E-3</v>
      </c>
      <c r="F78" s="473">
        <f>'2M - SGS'!F78</f>
        <v>2.1690999999999998E-2</v>
      </c>
      <c r="G78" s="473">
        <f>'2M - SGS'!G78</f>
        <v>6.2979999999999994E-2</v>
      </c>
      <c r="H78" s="473">
        <f>'2M - SGS'!H78</f>
        <v>0.21317</v>
      </c>
      <c r="I78" s="473">
        <f>'2M - SGS'!I78</f>
        <v>0.29002899999999998</v>
      </c>
      <c r="J78" s="473">
        <f>'2M - SGS'!J78</f>
        <v>0.270206</v>
      </c>
      <c r="K78" s="473">
        <f>'2M - SGS'!K78</f>
        <v>0.108695</v>
      </c>
      <c r="L78" s="473">
        <f>'2M - SGS'!L78</f>
        <v>1.9643000000000001E-2</v>
      </c>
      <c r="M78" s="473">
        <f>'2M - SGS'!M78</f>
        <v>6.0299999999999998E-3</v>
      </c>
      <c r="N78" s="473">
        <f>'2M - SGS'!N78</f>
        <v>6.7000000000000002E-5</v>
      </c>
      <c r="O78" s="197">
        <f>'2M - SGS'!O78</f>
        <v>6.0000000000000002E-6</v>
      </c>
      <c r="Q78" s="342">
        <f t="shared" si="49"/>
        <v>0.99999999999999989</v>
      </c>
      <c r="R78" s="342"/>
      <c r="S78" s="342"/>
      <c r="T78" s="342"/>
      <c r="U78" s="342"/>
      <c r="V78" s="342"/>
      <c r="W78" s="342"/>
    </row>
    <row r="79" spans="1:23" ht="15.75" x14ac:dyDescent="0.25">
      <c r="A79" s="772"/>
      <c r="B79" s="8" t="str">
        <f t="shared" si="48"/>
        <v>Ext Lighting</v>
      </c>
      <c r="C79" s="473">
        <f>'2M - SGS'!C79</f>
        <v>0.106265</v>
      </c>
      <c r="D79" s="473">
        <f>'2M - SGS'!D79</f>
        <v>8.2161999999999999E-2</v>
      </c>
      <c r="E79" s="473">
        <f>'2M - SGS'!E79</f>
        <v>7.0887000000000006E-2</v>
      </c>
      <c r="F79" s="473">
        <f>'2M - SGS'!F79</f>
        <v>6.8145999999999998E-2</v>
      </c>
      <c r="G79" s="473">
        <f>'2M - SGS'!G79</f>
        <v>8.1852999999999995E-2</v>
      </c>
      <c r="H79" s="473">
        <f>'2M - SGS'!H79</f>
        <v>6.7163E-2</v>
      </c>
      <c r="I79" s="473">
        <f>'2M - SGS'!I79</f>
        <v>8.6751999999999996E-2</v>
      </c>
      <c r="J79" s="473">
        <f>'2M - SGS'!J79</f>
        <v>6.9401000000000004E-2</v>
      </c>
      <c r="K79" s="473">
        <f>'2M - SGS'!K79</f>
        <v>8.2907999999999996E-2</v>
      </c>
      <c r="L79" s="473">
        <f>'2M - SGS'!L79</f>
        <v>0.100507</v>
      </c>
      <c r="M79" s="473">
        <f>'2M - SGS'!M79</f>
        <v>8.7251999999999996E-2</v>
      </c>
      <c r="N79" s="473">
        <f>'2M - SGS'!N79</f>
        <v>9.6703999999999998E-2</v>
      </c>
      <c r="O79" s="197">
        <f>'2M - SGS'!O79</f>
        <v>0.106265</v>
      </c>
      <c r="Q79" s="342">
        <f t="shared" si="49"/>
        <v>1</v>
      </c>
      <c r="R79" s="342"/>
      <c r="S79" s="342"/>
      <c r="T79" s="342"/>
      <c r="U79" s="342"/>
      <c r="V79" s="342"/>
      <c r="W79" s="342"/>
    </row>
    <row r="80" spans="1:23" ht="15.75" x14ac:dyDescent="0.25">
      <c r="A80" s="772"/>
      <c r="B80" s="8" t="str">
        <f t="shared" si="48"/>
        <v>Heating</v>
      </c>
      <c r="C80" s="473">
        <f>'2M - SGS'!C80</f>
        <v>0.210397</v>
      </c>
      <c r="D80" s="473">
        <f>'2M - SGS'!D80</f>
        <v>0.17743600000000001</v>
      </c>
      <c r="E80" s="473">
        <f>'2M - SGS'!E80</f>
        <v>0.13192400000000001</v>
      </c>
      <c r="F80" s="473">
        <f>'2M - SGS'!F80</f>
        <v>5.9718E-2</v>
      </c>
      <c r="G80" s="473">
        <f>'2M - SGS'!G80</f>
        <v>2.6769000000000001E-2</v>
      </c>
      <c r="H80" s="473">
        <f>'2M - SGS'!H80</f>
        <v>4.2950000000000002E-3</v>
      </c>
      <c r="I80" s="473">
        <f>'2M - SGS'!I80</f>
        <v>2.895E-3</v>
      </c>
      <c r="J80" s="473">
        <f>'2M - SGS'!J80</f>
        <v>3.4320000000000002E-3</v>
      </c>
      <c r="K80" s="473">
        <f>'2M - SGS'!K80</f>
        <v>9.4020000000000006E-3</v>
      </c>
      <c r="L80" s="473">
        <f>'2M - SGS'!L80</f>
        <v>5.5496999999999998E-2</v>
      </c>
      <c r="M80" s="473">
        <f>'2M - SGS'!M80</f>
        <v>0.115452</v>
      </c>
      <c r="N80" s="473">
        <f>'2M - SGS'!N80</f>
        <v>0.20278299999999999</v>
      </c>
      <c r="O80" s="197">
        <f>'2M - SGS'!O80</f>
        <v>0.210397</v>
      </c>
      <c r="Q80" s="342">
        <f t="shared" si="49"/>
        <v>1.0000000000000002</v>
      </c>
      <c r="R80" s="342"/>
      <c r="S80" s="342"/>
      <c r="T80" s="342"/>
      <c r="U80" s="342"/>
      <c r="V80" s="342"/>
      <c r="W80" s="342"/>
    </row>
    <row r="81" spans="1:23" ht="15.75" x14ac:dyDescent="0.25">
      <c r="A81" s="772"/>
      <c r="B81" s="8" t="str">
        <f t="shared" si="48"/>
        <v>HVAC</v>
      </c>
      <c r="C81" s="473">
        <f>'2M - SGS'!C81</f>
        <v>0.107824</v>
      </c>
      <c r="D81" s="473">
        <f>'2M - SGS'!D81</f>
        <v>9.1051999999999994E-2</v>
      </c>
      <c r="E81" s="473">
        <f>'2M - SGS'!E81</f>
        <v>7.1135000000000004E-2</v>
      </c>
      <c r="F81" s="473">
        <f>'2M - SGS'!F81</f>
        <v>4.1179E-2</v>
      </c>
      <c r="G81" s="473">
        <f>'2M - SGS'!G81</f>
        <v>4.4423999999999998E-2</v>
      </c>
      <c r="H81" s="473">
        <f>'2M - SGS'!H81</f>
        <v>0.106128</v>
      </c>
      <c r="I81" s="473">
        <f>'2M - SGS'!I81</f>
        <v>0.14288100000000001</v>
      </c>
      <c r="J81" s="473">
        <f>'2M - SGS'!J81</f>
        <v>0.133494</v>
      </c>
      <c r="K81" s="473">
        <f>'2M - SGS'!K81</f>
        <v>5.781E-2</v>
      </c>
      <c r="L81" s="473">
        <f>'2M - SGS'!L81</f>
        <v>3.8018000000000003E-2</v>
      </c>
      <c r="M81" s="473">
        <f>'2M - SGS'!M81</f>
        <v>6.2103999999999999E-2</v>
      </c>
      <c r="N81" s="473">
        <f>'2M - SGS'!N81</f>
        <v>0.103951</v>
      </c>
      <c r="O81" s="197">
        <f>'2M - SGS'!O81</f>
        <v>0.107824</v>
      </c>
      <c r="Q81" s="342">
        <f t="shared" si="49"/>
        <v>1</v>
      </c>
      <c r="R81" s="342"/>
      <c r="S81" s="342"/>
      <c r="T81" s="342"/>
      <c r="U81" s="342"/>
      <c r="V81" s="342"/>
      <c r="W81" s="342"/>
    </row>
    <row r="82" spans="1:23" ht="15.75" x14ac:dyDescent="0.25">
      <c r="A82" s="772"/>
      <c r="B82" s="8" t="str">
        <f t="shared" si="48"/>
        <v>Lighting</v>
      </c>
      <c r="C82" s="473">
        <f>'2M - SGS'!C82</f>
        <v>9.3563999999999994E-2</v>
      </c>
      <c r="D82" s="473">
        <f>'2M - SGS'!D82</f>
        <v>7.2162000000000004E-2</v>
      </c>
      <c r="E82" s="473">
        <f>'2M - SGS'!E82</f>
        <v>7.8372999999999998E-2</v>
      </c>
      <c r="F82" s="473">
        <f>'2M - SGS'!F82</f>
        <v>7.6534000000000005E-2</v>
      </c>
      <c r="G82" s="473">
        <f>'2M - SGS'!G82</f>
        <v>9.4246999999999997E-2</v>
      </c>
      <c r="H82" s="473">
        <f>'2M - SGS'!H82</f>
        <v>7.5599E-2</v>
      </c>
      <c r="I82" s="473">
        <f>'2M - SGS'!I82</f>
        <v>9.6199999999999994E-2</v>
      </c>
      <c r="J82" s="473">
        <f>'2M - SGS'!J82</f>
        <v>7.7077999999999994E-2</v>
      </c>
      <c r="K82" s="473">
        <f>'2M - SGS'!K82</f>
        <v>8.1374000000000002E-2</v>
      </c>
      <c r="L82" s="473">
        <f>'2M - SGS'!L82</f>
        <v>9.4072000000000003E-2</v>
      </c>
      <c r="M82" s="473">
        <f>'2M - SGS'!M82</f>
        <v>7.6706999999999997E-2</v>
      </c>
      <c r="N82" s="473">
        <f>'2M - SGS'!N82</f>
        <v>8.4089999999999998E-2</v>
      </c>
      <c r="O82" s="197">
        <f>'2M - SGS'!O82</f>
        <v>9.3563999999999994E-2</v>
      </c>
      <c r="Q82" s="342">
        <f t="shared" si="49"/>
        <v>1</v>
      </c>
      <c r="R82" s="342"/>
      <c r="S82" s="342"/>
      <c r="T82" s="342"/>
      <c r="U82" s="342"/>
      <c r="V82" s="342"/>
      <c r="W82" s="342"/>
    </row>
    <row r="83" spans="1:23" ht="15.75" x14ac:dyDescent="0.25">
      <c r="A83" s="772"/>
      <c r="B83" s="8" t="str">
        <f t="shared" si="48"/>
        <v>Miscellaneous</v>
      </c>
      <c r="C83" s="473">
        <f>'2M - SGS'!C83</f>
        <v>8.5109000000000004E-2</v>
      </c>
      <c r="D83" s="473">
        <f>'2M - SGS'!D83</f>
        <v>7.7715000000000006E-2</v>
      </c>
      <c r="E83" s="473">
        <f>'2M - SGS'!E83</f>
        <v>8.6136000000000004E-2</v>
      </c>
      <c r="F83" s="473">
        <f>'2M - SGS'!F83</f>
        <v>7.9796000000000006E-2</v>
      </c>
      <c r="G83" s="473">
        <f>'2M - SGS'!G83</f>
        <v>8.5334999999999994E-2</v>
      </c>
      <c r="H83" s="473">
        <f>'2M - SGS'!H83</f>
        <v>8.1994999999999998E-2</v>
      </c>
      <c r="I83" s="473">
        <f>'2M - SGS'!I83</f>
        <v>8.4098999999999993E-2</v>
      </c>
      <c r="J83" s="473">
        <f>'2M - SGS'!J83</f>
        <v>8.4198999999999996E-2</v>
      </c>
      <c r="K83" s="473">
        <f>'2M - SGS'!K83</f>
        <v>8.2512000000000002E-2</v>
      </c>
      <c r="L83" s="473">
        <f>'2M - SGS'!L83</f>
        <v>8.5277000000000006E-2</v>
      </c>
      <c r="M83" s="473">
        <f>'2M - SGS'!M83</f>
        <v>8.2588999999999996E-2</v>
      </c>
      <c r="N83" s="473">
        <f>'2M - SGS'!N83</f>
        <v>8.5237999999999994E-2</v>
      </c>
      <c r="O83" s="197">
        <f>'2M - SGS'!O83</f>
        <v>8.5109000000000004E-2</v>
      </c>
      <c r="Q83" s="342">
        <f t="shared" si="49"/>
        <v>1.0000000000000002</v>
      </c>
      <c r="R83" s="342"/>
      <c r="S83" s="342"/>
      <c r="T83" s="342"/>
      <c r="U83" s="342"/>
      <c r="V83" s="342"/>
      <c r="W83" s="342"/>
    </row>
    <row r="84" spans="1:23" ht="15.75" x14ac:dyDescent="0.25">
      <c r="A84" s="772"/>
      <c r="B84" s="8" t="str">
        <f t="shared" si="48"/>
        <v>Motors</v>
      </c>
      <c r="C84" s="473">
        <f>'2M - SGS'!C84</f>
        <v>8.5109000000000004E-2</v>
      </c>
      <c r="D84" s="473">
        <f>'2M - SGS'!D84</f>
        <v>7.7715000000000006E-2</v>
      </c>
      <c r="E84" s="473">
        <f>'2M - SGS'!E84</f>
        <v>8.6136000000000004E-2</v>
      </c>
      <c r="F84" s="473">
        <f>'2M - SGS'!F84</f>
        <v>7.9796000000000006E-2</v>
      </c>
      <c r="G84" s="473">
        <f>'2M - SGS'!G84</f>
        <v>8.5334999999999994E-2</v>
      </c>
      <c r="H84" s="473">
        <f>'2M - SGS'!H84</f>
        <v>8.1994999999999998E-2</v>
      </c>
      <c r="I84" s="473">
        <f>'2M - SGS'!I84</f>
        <v>8.4098999999999993E-2</v>
      </c>
      <c r="J84" s="473">
        <f>'2M - SGS'!J84</f>
        <v>8.4198999999999996E-2</v>
      </c>
      <c r="K84" s="473">
        <f>'2M - SGS'!K84</f>
        <v>8.2512000000000002E-2</v>
      </c>
      <c r="L84" s="473">
        <f>'2M - SGS'!L84</f>
        <v>8.5277000000000006E-2</v>
      </c>
      <c r="M84" s="473">
        <f>'2M - SGS'!M84</f>
        <v>8.2588999999999996E-2</v>
      </c>
      <c r="N84" s="473">
        <f>'2M - SGS'!N84</f>
        <v>8.5237999999999994E-2</v>
      </c>
      <c r="O84" s="197">
        <f>'2M - SGS'!O84</f>
        <v>8.5109000000000004E-2</v>
      </c>
      <c r="Q84" s="342">
        <f t="shared" si="49"/>
        <v>1.0000000000000002</v>
      </c>
      <c r="R84" s="342"/>
      <c r="S84" s="342"/>
      <c r="T84" s="342"/>
      <c r="U84" s="342"/>
      <c r="V84" s="342"/>
      <c r="W84" s="342"/>
    </row>
    <row r="85" spans="1:23" ht="15.75" x14ac:dyDescent="0.25">
      <c r="A85" s="772"/>
      <c r="B85" s="8" t="str">
        <f t="shared" si="48"/>
        <v>Process</v>
      </c>
      <c r="C85" s="473">
        <f>'2M - SGS'!C85</f>
        <v>8.5109000000000004E-2</v>
      </c>
      <c r="D85" s="473">
        <f>'2M - SGS'!D85</f>
        <v>7.7715000000000006E-2</v>
      </c>
      <c r="E85" s="473">
        <f>'2M - SGS'!E85</f>
        <v>8.6136000000000004E-2</v>
      </c>
      <c r="F85" s="473">
        <f>'2M - SGS'!F85</f>
        <v>7.9796000000000006E-2</v>
      </c>
      <c r="G85" s="473">
        <f>'2M - SGS'!G85</f>
        <v>8.5334999999999994E-2</v>
      </c>
      <c r="H85" s="473">
        <f>'2M - SGS'!H85</f>
        <v>8.1994999999999998E-2</v>
      </c>
      <c r="I85" s="473">
        <f>'2M - SGS'!I85</f>
        <v>8.4098999999999993E-2</v>
      </c>
      <c r="J85" s="473">
        <f>'2M - SGS'!J85</f>
        <v>8.4198999999999996E-2</v>
      </c>
      <c r="K85" s="473">
        <f>'2M - SGS'!K85</f>
        <v>8.2512000000000002E-2</v>
      </c>
      <c r="L85" s="473">
        <f>'2M - SGS'!L85</f>
        <v>8.5277000000000006E-2</v>
      </c>
      <c r="M85" s="473">
        <f>'2M - SGS'!M85</f>
        <v>8.2588999999999996E-2</v>
      </c>
      <c r="N85" s="473">
        <f>'2M - SGS'!N85</f>
        <v>8.5237999999999994E-2</v>
      </c>
      <c r="O85" s="197">
        <f>'2M - SGS'!O85</f>
        <v>8.5109000000000004E-2</v>
      </c>
      <c r="Q85" s="342">
        <f t="shared" si="49"/>
        <v>1.0000000000000002</v>
      </c>
      <c r="R85" s="342"/>
      <c r="S85" s="342"/>
      <c r="T85" s="342"/>
      <c r="U85" s="342"/>
      <c r="V85" s="342"/>
      <c r="W85" s="342"/>
    </row>
    <row r="86" spans="1:23" ht="15.75" x14ac:dyDescent="0.25">
      <c r="A86" s="772"/>
      <c r="B86" s="8" t="str">
        <f t="shared" si="48"/>
        <v>Refrigeration</v>
      </c>
      <c r="C86" s="473">
        <f>'2M - SGS'!C86</f>
        <v>8.3486000000000005E-2</v>
      </c>
      <c r="D86" s="473">
        <f>'2M - SGS'!D86</f>
        <v>7.6158000000000003E-2</v>
      </c>
      <c r="E86" s="473">
        <f>'2M - SGS'!E86</f>
        <v>8.3346000000000003E-2</v>
      </c>
      <c r="F86" s="473">
        <f>'2M - SGS'!F86</f>
        <v>8.0782999999999994E-2</v>
      </c>
      <c r="G86" s="473">
        <f>'2M - SGS'!G86</f>
        <v>8.5133E-2</v>
      </c>
      <c r="H86" s="473">
        <f>'2M - SGS'!H86</f>
        <v>8.4294999999999995E-2</v>
      </c>
      <c r="I86" s="473">
        <f>'2M - SGS'!I86</f>
        <v>8.7456999999999993E-2</v>
      </c>
      <c r="J86" s="473">
        <f>'2M - SGS'!J86</f>
        <v>8.7230000000000002E-2</v>
      </c>
      <c r="K86" s="473">
        <f>'2M - SGS'!K86</f>
        <v>8.3319000000000004E-2</v>
      </c>
      <c r="L86" s="473">
        <f>'2M - SGS'!L86</f>
        <v>8.4562999999999999E-2</v>
      </c>
      <c r="M86" s="473">
        <f>'2M - SGS'!M86</f>
        <v>8.1112000000000004E-2</v>
      </c>
      <c r="N86" s="473">
        <f>'2M - SGS'!N86</f>
        <v>8.3117999999999997E-2</v>
      </c>
      <c r="O86" s="197">
        <f>'2M - SGS'!O86</f>
        <v>8.3486000000000005E-2</v>
      </c>
      <c r="Q86" s="342">
        <f t="shared" si="49"/>
        <v>1</v>
      </c>
      <c r="R86" s="342"/>
      <c r="S86" s="342"/>
      <c r="T86" s="342"/>
      <c r="U86" s="342"/>
      <c r="V86" s="342"/>
      <c r="W86" s="342"/>
    </row>
    <row r="87" spans="1:23" ht="16.5" thickBot="1" x14ac:dyDescent="0.3">
      <c r="A87" s="773"/>
      <c r="B87" s="9" t="str">
        <f t="shared" si="48"/>
        <v>Water Heating</v>
      </c>
      <c r="C87" s="474">
        <f>'2M - SGS'!C87</f>
        <v>0.108255</v>
      </c>
      <c r="D87" s="474">
        <f>'2M - SGS'!D87</f>
        <v>9.1078000000000006E-2</v>
      </c>
      <c r="E87" s="474">
        <f>'2M - SGS'!E87</f>
        <v>8.5239999999999996E-2</v>
      </c>
      <c r="F87" s="474">
        <f>'2M - SGS'!F87</f>
        <v>7.2980000000000003E-2</v>
      </c>
      <c r="G87" s="474">
        <f>'2M - SGS'!G87</f>
        <v>7.9849000000000003E-2</v>
      </c>
      <c r="H87" s="474">
        <f>'2M - SGS'!H87</f>
        <v>7.2720999999999994E-2</v>
      </c>
      <c r="I87" s="474">
        <f>'2M - SGS'!I87</f>
        <v>7.4929999999999997E-2</v>
      </c>
      <c r="J87" s="474">
        <f>'2M - SGS'!J87</f>
        <v>7.5861999999999999E-2</v>
      </c>
      <c r="K87" s="474">
        <f>'2M - SGS'!K87</f>
        <v>7.5733999999999996E-2</v>
      </c>
      <c r="L87" s="474">
        <f>'2M - SGS'!L87</f>
        <v>8.2808000000000007E-2</v>
      </c>
      <c r="M87" s="474">
        <f>'2M - SGS'!M87</f>
        <v>8.6345000000000005E-2</v>
      </c>
      <c r="N87" s="474">
        <f>'2M - SGS'!N87</f>
        <v>9.4198000000000004E-2</v>
      </c>
      <c r="O87" s="198">
        <f>'2M - SGS'!O87</f>
        <v>0.108255</v>
      </c>
      <c r="Q87" s="342">
        <f t="shared" si="49"/>
        <v>1</v>
      </c>
      <c r="R87" s="342"/>
      <c r="S87" s="342"/>
      <c r="T87" s="342"/>
      <c r="U87" s="342"/>
      <c r="V87" s="342"/>
      <c r="W87" s="342"/>
    </row>
    <row r="88" spans="1:23" x14ac:dyDescent="0.25">
      <c r="B88" s="476" t="s">
        <v>229</v>
      </c>
      <c r="Q88" s="135" t="s">
        <v>227</v>
      </c>
    </row>
    <row r="89" spans="1:23" ht="15.75" thickBot="1" x14ac:dyDescent="0.3">
      <c r="Q89" s="135"/>
    </row>
    <row r="90" spans="1:23" ht="15" customHeight="1" thickBot="1" x14ac:dyDescent="0.3">
      <c r="A90" s="762" t="s">
        <v>26</v>
      </c>
      <c r="B90" s="307" t="s">
        <v>31</v>
      </c>
      <c r="C90" s="100">
        <f>C$2</f>
        <v>46023</v>
      </c>
      <c r="D90" s="100">
        <f t="shared" ref="D90:O90" si="50">D$2</f>
        <v>46054</v>
      </c>
      <c r="E90" s="100">
        <f t="shared" si="50"/>
        <v>46082</v>
      </c>
      <c r="F90" s="100">
        <f t="shared" si="50"/>
        <v>46113</v>
      </c>
      <c r="G90" s="100">
        <f t="shared" si="50"/>
        <v>46143</v>
      </c>
      <c r="H90" s="100">
        <f t="shared" si="50"/>
        <v>46174</v>
      </c>
      <c r="I90" s="100">
        <f t="shared" si="50"/>
        <v>46204</v>
      </c>
      <c r="J90" s="100">
        <f t="shared" si="50"/>
        <v>46235</v>
      </c>
      <c r="K90" s="100">
        <f t="shared" si="50"/>
        <v>46266</v>
      </c>
      <c r="L90" s="100">
        <f t="shared" si="50"/>
        <v>46296</v>
      </c>
      <c r="M90" s="100">
        <f t="shared" si="50"/>
        <v>46327</v>
      </c>
      <c r="N90" s="100">
        <f t="shared" si="50"/>
        <v>46357</v>
      </c>
      <c r="O90" s="100">
        <f t="shared" si="50"/>
        <v>46388</v>
      </c>
    </row>
    <row r="91" spans="1:23" ht="15.75" customHeight="1" x14ac:dyDescent="0.25">
      <c r="A91" s="763"/>
      <c r="B91" s="305" t="s">
        <v>18</v>
      </c>
      <c r="C91" s="623">
        <f>'11M - LPS'!C91</f>
        <v>3.3180000000000001E-2</v>
      </c>
      <c r="D91" s="623">
        <f>'11M - LPS'!D91</f>
        <v>3.1255999999999999E-2</v>
      </c>
      <c r="E91" s="623">
        <f>'11M - LPS'!E91</f>
        <v>3.2987000000000002E-2</v>
      </c>
      <c r="F91" s="623">
        <f>'11M - LPS'!F91</f>
        <v>3.2032999999999999E-2</v>
      </c>
      <c r="G91" s="623">
        <f>'11M - LPS'!G91</f>
        <v>3.5848999999999999E-2</v>
      </c>
      <c r="H91" s="623">
        <f>'11M - LPS'!H91</f>
        <v>6.6962999999999995E-2</v>
      </c>
      <c r="I91" s="623">
        <f>'11M - LPS'!I91</f>
        <v>6.4194000000000001E-2</v>
      </c>
      <c r="J91" s="623">
        <f>'11M - LPS'!J91</f>
        <v>6.3246999999999998E-2</v>
      </c>
      <c r="K91" s="623">
        <f>'11M - LPS'!K91</f>
        <v>6.2655000000000002E-2</v>
      </c>
      <c r="L91" s="623">
        <f>'11M - LPS'!L91</f>
        <v>3.9711999999999997E-2</v>
      </c>
      <c r="M91" s="623">
        <f>'11M - LPS'!M91</f>
        <v>3.7293E-2</v>
      </c>
      <c r="N91" s="623">
        <f>'11M - LPS'!N91</f>
        <v>3.4257999999999997E-2</v>
      </c>
      <c r="O91" s="346">
        <f>'11M - LPS'!O91</f>
        <v>3.3180000000000001E-2</v>
      </c>
      <c r="Q91" s="135"/>
    </row>
    <row r="92" spans="1:23" x14ac:dyDescent="0.25">
      <c r="A92" s="763"/>
      <c r="B92" s="6" t="s">
        <v>0</v>
      </c>
      <c r="C92" s="623">
        <f>'11M - LPS'!C92</f>
        <v>3.9073999999999998E-2</v>
      </c>
      <c r="D92" s="623">
        <f>'11M - LPS'!D92</f>
        <v>3.5667999999999998E-2</v>
      </c>
      <c r="E92" s="623">
        <f>'11M - LPS'!E92</f>
        <v>3.5865000000000001E-2</v>
      </c>
      <c r="F92" s="623">
        <f>'11M - LPS'!F92</f>
        <v>3.2438000000000002E-2</v>
      </c>
      <c r="G92" s="623">
        <f>'11M - LPS'!G92</f>
        <v>4.4253000000000001E-2</v>
      </c>
      <c r="H92" s="623">
        <f>'11M - LPS'!H92</f>
        <v>9.7586999999999993E-2</v>
      </c>
      <c r="I92" s="623">
        <f>'11M - LPS'!I92</f>
        <v>7.5483999999999996E-2</v>
      </c>
      <c r="J92" s="623">
        <f>'11M - LPS'!J92</f>
        <v>8.3196000000000006E-2</v>
      </c>
      <c r="K92" s="623">
        <f>'11M - LPS'!K92</f>
        <v>9.0327000000000005E-2</v>
      </c>
      <c r="L92" s="623">
        <f>'11M - LPS'!L92</f>
        <v>3.8578000000000001E-2</v>
      </c>
      <c r="M92" s="623">
        <f>'11M - LPS'!M92</f>
        <v>4.5895999999999999E-2</v>
      </c>
      <c r="N92" s="623">
        <f>'11M - LPS'!N92</f>
        <v>3.3162999999999998E-2</v>
      </c>
      <c r="O92" s="346">
        <f>'11M - LPS'!O92</f>
        <v>3.9073999999999998E-2</v>
      </c>
    </row>
    <row r="93" spans="1:23" x14ac:dyDescent="0.25">
      <c r="A93" s="763"/>
      <c r="B93" s="6" t="s">
        <v>19</v>
      </c>
      <c r="C93" s="623">
        <f>'11M - LPS'!C93</f>
        <v>3.2787999999999998E-2</v>
      </c>
      <c r="D93" s="623">
        <f>'11M - LPS'!D93</f>
        <v>3.0967000000000001E-2</v>
      </c>
      <c r="E93" s="623">
        <f>'11M - LPS'!E93</f>
        <v>3.5658000000000002E-2</v>
      </c>
      <c r="F93" s="623">
        <f>'11M - LPS'!F93</f>
        <v>3.5020999999999997E-2</v>
      </c>
      <c r="G93" s="623">
        <f>'11M - LPS'!G93</f>
        <v>3.8232000000000002E-2</v>
      </c>
      <c r="H93" s="623">
        <f>'11M - LPS'!H93</f>
        <v>7.6089000000000004E-2</v>
      </c>
      <c r="I93" s="623">
        <f>'11M - LPS'!I93</f>
        <v>6.4111000000000001E-2</v>
      </c>
      <c r="J93" s="623">
        <f>'11M - LPS'!J93</f>
        <v>6.7474999999999993E-2</v>
      </c>
      <c r="K93" s="623">
        <f>'11M - LPS'!K93</f>
        <v>6.9470000000000004E-2</v>
      </c>
      <c r="L93" s="623">
        <f>'11M - LPS'!L93</f>
        <v>4.3131000000000003E-2</v>
      </c>
      <c r="M93" s="623">
        <f>'11M - LPS'!M93</f>
        <v>3.7336000000000001E-2</v>
      </c>
      <c r="N93" s="623">
        <f>'11M - LPS'!N93</f>
        <v>3.6340999999999998E-2</v>
      </c>
      <c r="O93" s="346">
        <f>'11M - LPS'!O93</f>
        <v>3.2787999999999998E-2</v>
      </c>
    </row>
    <row r="94" spans="1:23" x14ac:dyDescent="0.25">
      <c r="A94" s="763"/>
      <c r="B94" s="6" t="s">
        <v>1</v>
      </c>
      <c r="C94" s="623">
        <f>'11M - LPS'!C94</f>
        <v>2.3233E-2</v>
      </c>
      <c r="D94" s="623">
        <f>'11M - LPS'!D94</f>
        <v>2.3233E-2</v>
      </c>
      <c r="E94" s="623">
        <f>'11M - LPS'!E94</f>
        <v>2.3233E-2</v>
      </c>
      <c r="F94" s="623">
        <f>'11M - LPS'!F94</f>
        <v>3.2953999999999997E-2</v>
      </c>
      <c r="G94" s="623">
        <f>'11M - LPS'!G94</f>
        <v>5.3502000000000001E-2</v>
      </c>
      <c r="H94" s="623">
        <f>'11M - LPS'!H94</f>
        <v>9.9021999999999999E-2</v>
      </c>
      <c r="I94" s="623">
        <f>'11M - LPS'!I94</f>
        <v>7.6013999999999998E-2</v>
      </c>
      <c r="J94" s="623">
        <f>'11M - LPS'!J94</f>
        <v>8.3955000000000002E-2</v>
      </c>
      <c r="K94" s="623">
        <f>'11M - LPS'!K94</f>
        <v>9.5987000000000003E-2</v>
      </c>
      <c r="L94" s="623">
        <f>'11M - LPS'!L94</f>
        <v>3.8362E-2</v>
      </c>
      <c r="M94" s="623">
        <f>'11M - LPS'!M94</f>
        <v>2.3233E-2</v>
      </c>
      <c r="N94" s="623">
        <f>'11M - LPS'!N94</f>
        <v>2.3233E-2</v>
      </c>
      <c r="O94" s="346">
        <f>'11M - LPS'!O94</f>
        <v>2.3233E-2</v>
      </c>
    </row>
    <row r="95" spans="1:23" x14ac:dyDescent="0.25">
      <c r="A95" s="763"/>
      <c r="B95" s="6" t="s">
        <v>20</v>
      </c>
      <c r="C95" s="623">
        <f>'11M - LPS'!C95</f>
        <v>2.5051E-2</v>
      </c>
      <c r="D95" s="623">
        <f>'11M - LPS'!D95</f>
        <v>2.4608999999999999E-2</v>
      </c>
      <c r="E95" s="623">
        <f>'11M - LPS'!E95</f>
        <v>2.3496E-2</v>
      </c>
      <c r="F95" s="623">
        <f>'11M - LPS'!F95</f>
        <v>2.4566000000000001E-2</v>
      </c>
      <c r="G95" s="623">
        <f>'11M - LPS'!G95</f>
        <v>2.3503E-2</v>
      </c>
      <c r="H95" s="623">
        <f>'11M - LPS'!H95</f>
        <v>2.7130999999999999E-2</v>
      </c>
      <c r="I95" s="623">
        <f>'11M - LPS'!I95</f>
        <v>2.6453000000000001E-2</v>
      </c>
      <c r="J95" s="623">
        <f>'11M - LPS'!J95</f>
        <v>2.7189999999999999E-2</v>
      </c>
      <c r="K95" s="623">
        <f>'11M - LPS'!K95</f>
        <v>2.7099999999999999E-2</v>
      </c>
      <c r="L95" s="623">
        <f>'11M - LPS'!L95</f>
        <v>2.3503E-2</v>
      </c>
      <c r="M95" s="623">
        <f>'11M - LPS'!M95</f>
        <v>2.3262000000000001E-2</v>
      </c>
      <c r="N95" s="623">
        <f>'11M - LPS'!N95</f>
        <v>2.3432999999999999E-2</v>
      </c>
      <c r="O95" s="346">
        <f>'11M - LPS'!O95</f>
        <v>2.5051E-2</v>
      </c>
    </row>
    <row r="96" spans="1:23" x14ac:dyDescent="0.25">
      <c r="A96" s="763"/>
      <c r="B96" s="6" t="s">
        <v>9</v>
      </c>
      <c r="C96" s="623">
        <f>'11M - LPS'!C96</f>
        <v>3.9073999999999998E-2</v>
      </c>
      <c r="D96" s="623">
        <f>'11M - LPS'!D96</f>
        <v>3.5687000000000003E-2</v>
      </c>
      <c r="E96" s="623">
        <f>'11M - LPS'!E96</f>
        <v>3.6283000000000003E-2</v>
      </c>
      <c r="F96" s="623">
        <f>'11M - LPS'!F96</f>
        <v>3.5251999999999999E-2</v>
      </c>
      <c r="G96" s="623">
        <f>'11M - LPS'!G96</f>
        <v>3.4273999999999999E-2</v>
      </c>
      <c r="H96" s="623">
        <f>'11M - LPS'!H96</f>
        <v>2.6352E-2</v>
      </c>
      <c r="I96" s="623">
        <f>'11M - LPS'!I96</f>
        <v>2.6352E-2</v>
      </c>
      <c r="J96" s="623">
        <f>'11M - LPS'!J96</f>
        <v>2.6352E-2</v>
      </c>
      <c r="K96" s="623">
        <f>'11M - LPS'!K96</f>
        <v>6.6158999999999996E-2</v>
      </c>
      <c r="L96" s="623">
        <f>'11M - LPS'!L96</f>
        <v>4.1425999999999998E-2</v>
      </c>
      <c r="M96" s="623">
        <f>'11M - LPS'!M96</f>
        <v>4.6956999999999999E-2</v>
      </c>
      <c r="N96" s="623">
        <f>'11M - LPS'!N96</f>
        <v>3.3168000000000003E-2</v>
      </c>
      <c r="O96" s="346">
        <f>'11M - LPS'!O96</f>
        <v>3.9073999999999998E-2</v>
      </c>
    </row>
    <row r="97" spans="1:15" x14ac:dyDescent="0.25">
      <c r="A97" s="763"/>
      <c r="B97" s="6" t="s">
        <v>3</v>
      </c>
      <c r="C97" s="623">
        <f>'11M - LPS'!C97</f>
        <v>3.9073999999999998E-2</v>
      </c>
      <c r="D97" s="623">
        <f>'11M - LPS'!D97</f>
        <v>3.5667999999999998E-2</v>
      </c>
      <c r="E97" s="623">
        <f>'11M - LPS'!E97</f>
        <v>3.5865000000000001E-2</v>
      </c>
      <c r="F97" s="623">
        <f>'11M - LPS'!F97</f>
        <v>3.2438000000000002E-2</v>
      </c>
      <c r="G97" s="623">
        <f>'11M - LPS'!G97</f>
        <v>4.4253000000000001E-2</v>
      </c>
      <c r="H97" s="623">
        <f>'11M - LPS'!H97</f>
        <v>9.7586999999999993E-2</v>
      </c>
      <c r="I97" s="623">
        <f>'11M - LPS'!I97</f>
        <v>7.5483999999999996E-2</v>
      </c>
      <c r="J97" s="623">
        <f>'11M - LPS'!J97</f>
        <v>8.3196000000000006E-2</v>
      </c>
      <c r="K97" s="623">
        <f>'11M - LPS'!K97</f>
        <v>9.0327000000000005E-2</v>
      </c>
      <c r="L97" s="623">
        <f>'11M - LPS'!L97</f>
        <v>3.8578000000000001E-2</v>
      </c>
      <c r="M97" s="623">
        <f>'11M - LPS'!M97</f>
        <v>4.5895999999999999E-2</v>
      </c>
      <c r="N97" s="623">
        <f>'11M - LPS'!N97</f>
        <v>3.3162999999999998E-2</v>
      </c>
      <c r="O97" s="346">
        <f>'11M - LPS'!O97</f>
        <v>3.9073999999999998E-2</v>
      </c>
    </row>
    <row r="98" spans="1:15" x14ac:dyDescent="0.25">
      <c r="A98" s="763"/>
      <c r="B98" s="6" t="s">
        <v>4</v>
      </c>
      <c r="C98" s="623">
        <f>'11M - LPS'!C98</f>
        <v>3.4972999999999997E-2</v>
      </c>
      <c r="D98" s="623">
        <f>'11M - LPS'!D98</f>
        <v>3.2176999999999997E-2</v>
      </c>
      <c r="E98" s="623">
        <f>'11M - LPS'!E98</f>
        <v>3.4097000000000002E-2</v>
      </c>
      <c r="F98" s="623">
        <f>'11M - LPS'!F98</f>
        <v>3.4321999999999998E-2</v>
      </c>
      <c r="G98" s="623">
        <f>'11M - LPS'!G98</f>
        <v>3.8525999999999998E-2</v>
      </c>
      <c r="H98" s="623">
        <f>'11M - LPS'!H98</f>
        <v>7.3810000000000001E-2</v>
      </c>
      <c r="I98" s="623">
        <f>'11M - LPS'!I98</f>
        <v>6.8790000000000004E-2</v>
      </c>
      <c r="J98" s="623">
        <f>'11M - LPS'!J98</f>
        <v>6.7601999999999995E-2</v>
      </c>
      <c r="K98" s="623">
        <f>'11M - LPS'!K98</f>
        <v>6.5840999999999997E-2</v>
      </c>
      <c r="L98" s="623">
        <f>'11M - LPS'!L98</f>
        <v>4.3804999999999997E-2</v>
      </c>
      <c r="M98" s="623">
        <f>'11M - LPS'!M98</f>
        <v>3.9049E-2</v>
      </c>
      <c r="N98" s="623">
        <f>'11M - LPS'!N98</f>
        <v>3.5180000000000003E-2</v>
      </c>
      <c r="O98" s="346">
        <f>'11M - LPS'!O98</f>
        <v>3.4972999999999997E-2</v>
      </c>
    </row>
    <row r="99" spans="1:15" x14ac:dyDescent="0.25">
      <c r="A99" s="763"/>
      <c r="B99" s="6" t="s">
        <v>5</v>
      </c>
      <c r="C99" s="623">
        <f>'11M - LPS'!C99</f>
        <v>3.3180000000000001E-2</v>
      </c>
      <c r="D99" s="623">
        <f>'11M - LPS'!D99</f>
        <v>3.1255999999999999E-2</v>
      </c>
      <c r="E99" s="623">
        <f>'11M - LPS'!E99</f>
        <v>3.2987000000000002E-2</v>
      </c>
      <c r="F99" s="623">
        <f>'11M - LPS'!F99</f>
        <v>3.2032999999999999E-2</v>
      </c>
      <c r="G99" s="623">
        <f>'11M - LPS'!G99</f>
        <v>3.5848999999999999E-2</v>
      </c>
      <c r="H99" s="623">
        <f>'11M - LPS'!H99</f>
        <v>6.6962999999999995E-2</v>
      </c>
      <c r="I99" s="623">
        <f>'11M - LPS'!I99</f>
        <v>6.4194000000000001E-2</v>
      </c>
      <c r="J99" s="623">
        <f>'11M - LPS'!J99</f>
        <v>6.3246999999999998E-2</v>
      </c>
      <c r="K99" s="623">
        <f>'11M - LPS'!K99</f>
        <v>6.2655000000000002E-2</v>
      </c>
      <c r="L99" s="623">
        <f>'11M - LPS'!L99</f>
        <v>3.9711999999999997E-2</v>
      </c>
      <c r="M99" s="623">
        <f>'11M - LPS'!M99</f>
        <v>3.7293E-2</v>
      </c>
      <c r="N99" s="623">
        <f>'11M - LPS'!N99</f>
        <v>3.4257999999999997E-2</v>
      </c>
      <c r="O99" s="346">
        <f>'11M - LPS'!O99</f>
        <v>3.3180000000000001E-2</v>
      </c>
    </row>
    <row r="100" spans="1:15" x14ac:dyDescent="0.25">
      <c r="A100" s="763"/>
      <c r="B100" s="6" t="s">
        <v>21</v>
      </c>
      <c r="C100" s="623">
        <f>'11M - LPS'!C100</f>
        <v>3.3180000000000001E-2</v>
      </c>
      <c r="D100" s="623">
        <f>'11M - LPS'!D100</f>
        <v>3.1255999999999999E-2</v>
      </c>
      <c r="E100" s="623">
        <f>'11M - LPS'!E100</f>
        <v>3.2987000000000002E-2</v>
      </c>
      <c r="F100" s="623">
        <f>'11M - LPS'!F100</f>
        <v>3.2032999999999999E-2</v>
      </c>
      <c r="G100" s="623">
        <f>'11M - LPS'!G100</f>
        <v>3.5848999999999999E-2</v>
      </c>
      <c r="H100" s="623">
        <f>'11M - LPS'!H100</f>
        <v>6.6962999999999995E-2</v>
      </c>
      <c r="I100" s="623">
        <f>'11M - LPS'!I100</f>
        <v>6.4194000000000001E-2</v>
      </c>
      <c r="J100" s="623">
        <f>'11M - LPS'!J100</f>
        <v>6.3246999999999998E-2</v>
      </c>
      <c r="K100" s="623">
        <f>'11M - LPS'!K100</f>
        <v>6.2655000000000002E-2</v>
      </c>
      <c r="L100" s="623">
        <f>'11M - LPS'!L100</f>
        <v>3.9711999999999997E-2</v>
      </c>
      <c r="M100" s="623">
        <f>'11M - LPS'!M100</f>
        <v>3.7293E-2</v>
      </c>
      <c r="N100" s="623">
        <f>'11M - LPS'!N100</f>
        <v>3.4257999999999997E-2</v>
      </c>
      <c r="O100" s="346">
        <f>'11M - LPS'!O100</f>
        <v>3.3180000000000001E-2</v>
      </c>
    </row>
    <row r="101" spans="1:15" x14ac:dyDescent="0.25">
      <c r="A101" s="763"/>
      <c r="B101" s="6" t="s">
        <v>22</v>
      </c>
      <c r="C101" s="623">
        <f>'11M - LPS'!C101</f>
        <v>3.3180000000000001E-2</v>
      </c>
      <c r="D101" s="623">
        <f>'11M - LPS'!D101</f>
        <v>3.1255999999999999E-2</v>
      </c>
      <c r="E101" s="623">
        <f>'11M - LPS'!E101</f>
        <v>3.2987000000000002E-2</v>
      </c>
      <c r="F101" s="623">
        <f>'11M - LPS'!F101</f>
        <v>3.2032999999999999E-2</v>
      </c>
      <c r="G101" s="623">
        <f>'11M - LPS'!G101</f>
        <v>3.5848999999999999E-2</v>
      </c>
      <c r="H101" s="623">
        <f>'11M - LPS'!H101</f>
        <v>6.6962999999999995E-2</v>
      </c>
      <c r="I101" s="623">
        <f>'11M - LPS'!I101</f>
        <v>6.4194000000000001E-2</v>
      </c>
      <c r="J101" s="623">
        <f>'11M - LPS'!J101</f>
        <v>6.3246999999999998E-2</v>
      </c>
      <c r="K101" s="623">
        <f>'11M - LPS'!K101</f>
        <v>6.2655000000000002E-2</v>
      </c>
      <c r="L101" s="623">
        <f>'11M - LPS'!L101</f>
        <v>3.9711999999999997E-2</v>
      </c>
      <c r="M101" s="623">
        <f>'11M - LPS'!M101</f>
        <v>3.7293E-2</v>
      </c>
      <c r="N101" s="623">
        <f>'11M - LPS'!N101</f>
        <v>3.4257999999999997E-2</v>
      </c>
      <c r="O101" s="346">
        <f>'11M - LPS'!O101</f>
        <v>3.3180000000000001E-2</v>
      </c>
    </row>
    <row r="102" spans="1:15" x14ac:dyDescent="0.25">
      <c r="A102" s="763"/>
      <c r="B102" s="6" t="s">
        <v>7</v>
      </c>
      <c r="C102" s="623">
        <f>'11M - LPS'!C102</f>
        <v>3.143E-2</v>
      </c>
      <c r="D102" s="623">
        <f>'11M - LPS'!D102</f>
        <v>2.9864999999999999E-2</v>
      </c>
      <c r="E102" s="623">
        <f>'11M - LPS'!E102</f>
        <v>3.2624E-2</v>
      </c>
      <c r="F102" s="623">
        <f>'11M - LPS'!F102</f>
        <v>3.1663999999999998E-2</v>
      </c>
      <c r="G102" s="623">
        <f>'11M - LPS'!G102</f>
        <v>3.4091999999999997E-2</v>
      </c>
      <c r="H102" s="623">
        <f>'11M - LPS'!H102</f>
        <v>6.3043000000000002E-2</v>
      </c>
      <c r="I102" s="623">
        <f>'11M - LPS'!I102</f>
        <v>5.7155999999999998E-2</v>
      </c>
      <c r="J102" s="623">
        <f>'11M - LPS'!J102</f>
        <v>5.8004E-2</v>
      </c>
      <c r="K102" s="623">
        <f>'11M - LPS'!K102</f>
        <v>5.7928E-2</v>
      </c>
      <c r="L102" s="623">
        <f>'11M - LPS'!L102</f>
        <v>3.7400000000000003E-2</v>
      </c>
      <c r="M102" s="623">
        <f>'11M - LPS'!M102</f>
        <v>3.4724999999999999E-2</v>
      </c>
      <c r="N102" s="623">
        <f>'11M - LPS'!N102</f>
        <v>3.2682000000000003E-2</v>
      </c>
      <c r="O102" s="346">
        <f>'11M - LPS'!O102</f>
        <v>3.143E-2</v>
      </c>
    </row>
    <row r="103" spans="1:15" ht="15.75" thickBot="1" x14ac:dyDescent="0.3">
      <c r="A103" s="764"/>
      <c r="B103" s="10" t="s">
        <v>8</v>
      </c>
      <c r="C103" s="621">
        <f>'11M - LPS'!C103</f>
        <v>3.1378000000000003E-2</v>
      </c>
      <c r="D103" s="621">
        <f>'11M - LPS'!D103</f>
        <v>2.9839999999999998E-2</v>
      </c>
      <c r="E103" s="621">
        <f>'11M - LPS'!E103</f>
        <v>3.4773999999999999E-2</v>
      </c>
      <c r="F103" s="621">
        <f>'11M - LPS'!F103</f>
        <v>3.4331E-2</v>
      </c>
      <c r="G103" s="621">
        <f>'11M - LPS'!G103</f>
        <v>3.7700999999999998E-2</v>
      </c>
      <c r="H103" s="621">
        <f>'11M - LPS'!H103</f>
        <v>7.8720999999999999E-2</v>
      </c>
      <c r="I103" s="621">
        <f>'11M - LPS'!I103</f>
        <v>6.0926000000000001E-2</v>
      </c>
      <c r="J103" s="621">
        <f>'11M - LPS'!J103</f>
        <v>6.6558000000000006E-2</v>
      </c>
      <c r="K103" s="621">
        <f>'11M - LPS'!K103</f>
        <v>6.7981E-2</v>
      </c>
      <c r="L103" s="621">
        <f>'11M - LPS'!L103</f>
        <v>4.3094E-2</v>
      </c>
      <c r="M103" s="621">
        <f>'11M - LPS'!M103</f>
        <v>3.6059000000000001E-2</v>
      </c>
      <c r="N103" s="621">
        <f>'11M - LPS'!N103</f>
        <v>3.5876999999999999E-2</v>
      </c>
      <c r="O103" s="344">
        <f>'11M - LPS'!O103</f>
        <v>3.1378000000000003E-2</v>
      </c>
    </row>
    <row r="104" spans="1:15" x14ac:dyDescent="0.25">
      <c r="C104" s="622" t="s">
        <v>301</v>
      </c>
    </row>
    <row r="105" spans="1:15" ht="15.75" thickBot="1" x14ac:dyDescent="0.3">
      <c r="A105" s="480" t="s">
        <v>275</v>
      </c>
      <c r="B105" s="361"/>
      <c r="C105" s="361"/>
      <c r="E105" s="134"/>
    </row>
    <row r="106" spans="1:15" s="287" customFormat="1" ht="19.5" thickBot="1" x14ac:dyDescent="0.3">
      <c r="A106" s="290" t="s">
        <v>219</v>
      </c>
      <c r="B106" s="322" t="s">
        <v>13</v>
      </c>
      <c r="C106" s="323">
        <f>'1M - RES'!C79</f>
        <v>1</v>
      </c>
      <c r="D106" s="323">
        <f>C106</f>
        <v>1</v>
      </c>
      <c r="E106" s="286">
        <f t="shared" ref="E106:O106" si="51">D106</f>
        <v>1</v>
      </c>
      <c r="F106" s="324">
        <f t="shared" si="51"/>
        <v>1</v>
      </c>
      <c r="G106" s="324">
        <f t="shared" si="51"/>
        <v>1</v>
      </c>
      <c r="H106" s="324">
        <f t="shared" si="51"/>
        <v>1</v>
      </c>
      <c r="I106" s="324">
        <f t="shared" si="51"/>
        <v>1</v>
      </c>
      <c r="J106" s="324">
        <f t="shared" si="51"/>
        <v>1</v>
      </c>
      <c r="K106" s="324">
        <f t="shared" si="51"/>
        <v>1</v>
      </c>
      <c r="L106" s="324">
        <f t="shared" si="51"/>
        <v>1</v>
      </c>
      <c r="M106" s="324">
        <f t="shared" si="51"/>
        <v>1</v>
      </c>
      <c r="N106" s="324">
        <f t="shared" si="51"/>
        <v>1</v>
      </c>
      <c r="O106" s="324">
        <f t="shared" si="51"/>
        <v>1</v>
      </c>
    </row>
    <row r="107" spans="1:15" x14ac:dyDescent="0.25"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</row>
    <row r="108" spans="1:15" ht="15.75" thickBot="1" x14ac:dyDescent="0.3">
      <c r="A108" s="292" t="s">
        <v>162</v>
      </c>
      <c r="B108" s="288"/>
      <c r="C108" s="288"/>
      <c r="D108" s="288"/>
      <c r="E108" s="288"/>
      <c r="F108" s="288"/>
      <c r="G108" s="288"/>
      <c r="H108" s="288"/>
      <c r="I108" s="288"/>
      <c r="J108" s="283"/>
      <c r="K108" s="215"/>
      <c r="L108" s="215"/>
      <c r="M108" s="215"/>
      <c r="N108" s="215"/>
      <c r="O108" s="215"/>
    </row>
    <row r="109" spans="1:15" ht="16.5" thickBot="1" x14ac:dyDescent="0.3">
      <c r="A109" s="744" t="s">
        <v>15</v>
      </c>
      <c r="B109" s="306" t="s">
        <v>10</v>
      </c>
      <c r="C109" s="100">
        <f>C$2</f>
        <v>46023</v>
      </c>
      <c r="D109" s="100">
        <f t="shared" ref="D109:O109" si="52">D$2</f>
        <v>46054</v>
      </c>
      <c r="E109" s="100">
        <f t="shared" si="52"/>
        <v>46082</v>
      </c>
      <c r="F109" s="100">
        <f t="shared" si="52"/>
        <v>46113</v>
      </c>
      <c r="G109" s="100">
        <f t="shared" si="52"/>
        <v>46143</v>
      </c>
      <c r="H109" s="100">
        <f t="shared" si="52"/>
        <v>46174</v>
      </c>
      <c r="I109" s="100">
        <f t="shared" si="52"/>
        <v>46204</v>
      </c>
      <c r="J109" s="100">
        <f t="shared" si="52"/>
        <v>46235</v>
      </c>
      <c r="K109" s="100">
        <f t="shared" si="52"/>
        <v>46266</v>
      </c>
      <c r="L109" s="100">
        <f t="shared" si="52"/>
        <v>46296</v>
      </c>
      <c r="M109" s="100">
        <f t="shared" si="52"/>
        <v>46327</v>
      </c>
      <c r="N109" s="100">
        <f t="shared" si="52"/>
        <v>46357</v>
      </c>
      <c r="O109" s="100">
        <f t="shared" si="52"/>
        <v>46388</v>
      </c>
    </row>
    <row r="110" spans="1:15" ht="15" customHeight="1" x14ac:dyDescent="0.25">
      <c r="A110" s="745"/>
      <c r="B110" s="310" t="str">
        <f t="shared" ref="B110:B123" si="53">B39</f>
        <v>Air Comp</v>
      </c>
      <c r="C110" s="13">
        <f>C57*C75*C91*C$106</f>
        <v>0</v>
      </c>
      <c r="D110" s="13">
        <f t="shared" ref="D110:O110" si="54">D57*D75*D91*D$106</f>
        <v>0</v>
      </c>
      <c r="E110" s="13">
        <f t="shared" si="54"/>
        <v>0</v>
      </c>
      <c r="F110" s="13">
        <f t="shared" si="54"/>
        <v>0</v>
      </c>
      <c r="G110" s="13">
        <f t="shared" si="54"/>
        <v>0</v>
      </c>
      <c r="H110" s="13">
        <f t="shared" si="54"/>
        <v>0</v>
      </c>
      <c r="I110" s="13">
        <f t="shared" si="54"/>
        <v>0</v>
      </c>
      <c r="J110" s="13">
        <f t="shared" si="54"/>
        <v>0</v>
      </c>
      <c r="K110" s="13">
        <f t="shared" si="54"/>
        <v>0</v>
      </c>
      <c r="L110" s="13">
        <f t="shared" si="54"/>
        <v>0</v>
      </c>
      <c r="M110" s="13">
        <f t="shared" si="54"/>
        <v>0</v>
      </c>
      <c r="N110" s="13">
        <f t="shared" si="54"/>
        <v>0</v>
      </c>
      <c r="O110" s="13">
        <f t="shared" si="54"/>
        <v>0</v>
      </c>
    </row>
    <row r="111" spans="1:15" ht="15.75" x14ac:dyDescent="0.25">
      <c r="A111" s="745"/>
      <c r="B111" s="8" t="str">
        <f t="shared" si="53"/>
        <v>Building Shell</v>
      </c>
      <c r="C111" s="13">
        <f t="shared" ref="C111:O111" si="55">C58*C76*C92*C$106</f>
        <v>0</v>
      </c>
      <c r="D111" s="13">
        <f t="shared" si="55"/>
        <v>0</v>
      </c>
      <c r="E111" s="13">
        <f t="shared" si="55"/>
        <v>0</v>
      </c>
      <c r="F111" s="13">
        <f t="shared" si="55"/>
        <v>0</v>
      </c>
      <c r="G111" s="13">
        <f t="shared" si="55"/>
        <v>0</v>
      </c>
      <c r="H111" s="13">
        <f t="shared" si="55"/>
        <v>0</v>
      </c>
      <c r="I111" s="13">
        <f t="shared" si="55"/>
        <v>0</v>
      </c>
      <c r="J111" s="13">
        <f t="shared" si="55"/>
        <v>0</v>
      </c>
      <c r="K111" s="13">
        <f t="shared" si="55"/>
        <v>0</v>
      </c>
      <c r="L111" s="13">
        <f t="shared" si="55"/>
        <v>0</v>
      </c>
      <c r="M111" s="13">
        <f t="shared" si="55"/>
        <v>0</v>
      </c>
      <c r="N111" s="13">
        <f t="shared" si="55"/>
        <v>0</v>
      </c>
      <c r="O111" s="13">
        <f t="shared" si="55"/>
        <v>0</v>
      </c>
    </row>
    <row r="112" spans="1:15" ht="15.75" x14ac:dyDescent="0.25">
      <c r="A112" s="745"/>
      <c r="B112" s="8" t="str">
        <f t="shared" si="53"/>
        <v>Cooking</v>
      </c>
      <c r="C112" s="13">
        <f t="shared" ref="C112:O112" si="56">C59*C77*C93*C$106</f>
        <v>0</v>
      </c>
      <c r="D112" s="13">
        <f t="shared" si="56"/>
        <v>0</v>
      </c>
      <c r="E112" s="13">
        <f t="shared" si="56"/>
        <v>0</v>
      </c>
      <c r="F112" s="13">
        <f t="shared" si="56"/>
        <v>0</v>
      </c>
      <c r="G112" s="13">
        <f t="shared" si="56"/>
        <v>0</v>
      </c>
      <c r="H112" s="13">
        <f t="shared" si="56"/>
        <v>0</v>
      </c>
      <c r="I112" s="13">
        <f t="shared" si="56"/>
        <v>0</v>
      </c>
      <c r="J112" s="13">
        <f t="shared" si="56"/>
        <v>0</v>
      </c>
      <c r="K112" s="13">
        <f t="shared" si="56"/>
        <v>0</v>
      </c>
      <c r="L112" s="13">
        <f t="shared" si="56"/>
        <v>0</v>
      </c>
      <c r="M112" s="13">
        <f t="shared" si="56"/>
        <v>0</v>
      </c>
      <c r="N112" s="13">
        <f t="shared" si="56"/>
        <v>0</v>
      </c>
      <c r="O112" s="13">
        <f t="shared" si="56"/>
        <v>0</v>
      </c>
    </row>
    <row r="113" spans="1:15" ht="15.75" x14ac:dyDescent="0.25">
      <c r="A113" s="745"/>
      <c r="B113" s="8" t="str">
        <f t="shared" si="53"/>
        <v>Cooling</v>
      </c>
      <c r="C113" s="13">
        <f t="shared" ref="C113:O113" si="57">C60*C78*C94*C$106</f>
        <v>0</v>
      </c>
      <c r="D113" s="13">
        <f t="shared" si="57"/>
        <v>0</v>
      </c>
      <c r="E113" s="13">
        <f t="shared" si="57"/>
        <v>0</v>
      </c>
      <c r="F113" s="13">
        <f t="shared" si="57"/>
        <v>0</v>
      </c>
      <c r="G113" s="13">
        <f t="shared" si="57"/>
        <v>0</v>
      </c>
      <c r="H113" s="13">
        <f t="shared" si="57"/>
        <v>0</v>
      </c>
      <c r="I113" s="13">
        <f t="shared" si="57"/>
        <v>0</v>
      </c>
      <c r="J113" s="13">
        <f t="shared" si="57"/>
        <v>0</v>
      </c>
      <c r="K113" s="13">
        <f t="shared" si="57"/>
        <v>0</v>
      </c>
      <c r="L113" s="13">
        <f t="shared" si="57"/>
        <v>0</v>
      </c>
      <c r="M113" s="13">
        <f t="shared" si="57"/>
        <v>0</v>
      </c>
      <c r="N113" s="13">
        <f t="shared" si="57"/>
        <v>0</v>
      </c>
      <c r="O113" s="13">
        <f t="shared" si="57"/>
        <v>0</v>
      </c>
    </row>
    <row r="114" spans="1:15" ht="15.75" x14ac:dyDescent="0.25">
      <c r="A114" s="745"/>
      <c r="B114" s="8" t="str">
        <f t="shared" si="53"/>
        <v>Ext Lighting</v>
      </c>
      <c r="C114" s="13">
        <f t="shared" ref="C114:O114" si="58">C61*C79*C95*C$106</f>
        <v>0</v>
      </c>
      <c r="D114" s="13">
        <f t="shared" si="58"/>
        <v>0</v>
      </c>
      <c r="E114" s="13">
        <f t="shared" si="58"/>
        <v>0</v>
      </c>
      <c r="F114" s="13">
        <f t="shared" si="58"/>
        <v>0</v>
      </c>
      <c r="G114" s="13">
        <f t="shared" si="58"/>
        <v>0</v>
      </c>
      <c r="H114" s="13">
        <f t="shared" si="58"/>
        <v>0</v>
      </c>
      <c r="I114" s="13">
        <f t="shared" si="58"/>
        <v>0</v>
      </c>
      <c r="J114" s="13">
        <f t="shared" si="58"/>
        <v>0</v>
      </c>
      <c r="K114" s="13">
        <f t="shared" si="58"/>
        <v>0</v>
      </c>
      <c r="L114" s="13">
        <f t="shared" si="58"/>
        <v>0</v>
      </c>
      <c r="M114" s="13">
        <f t="shared" si="58"/>
        <v>0</v>
      </c>
      <c r="N114" s="13">
        <f t="shared" si="58"/>
        <v>0</v>
      </c>
      <c r="O114" s="13">
        <f t="shared" si="58"/>
        <v>0</v>
      </c>
    </row>
    <row r="115" spans="1:15" ht="15.75" x14ac:dyDescent="0.25">
      <c r="A115" s="745"/>
      <c r="B115" s="8" t="str">
        <f t="shared" si="53"/>
        <v>Heating</v>
      </c>
      <c r="C115" s="13">
        <f t="shared" ref="C115:O115" si="59">C62*C80*C96*C$106</f>
        <v>0</v>
      </c>
      <c r="D115" s="13">
        <f t="shared" si="59"/>
        <v>0</v>
      </c>
      <c r="E115" s="13">
        <f t="shared" si="59"/>
        <v>0</v>
      </c>
      <c r="F115" s="13">
        <f t="shared" si="59"/>
        <v>0</v>
      </c>
      <c r="G115" s="13">
        <f t="shared" si="59"/>
        <v>0</v>
      </c>
      <c r="H115" s="13">
        <f t="shared" si="59"/>
        <v>0</v>
      </c>
      <c r="I115" s="13">
        <f t="shared" si="59"/>
        <v>0</v>
      </c>
      <c r="J115" s="13">
        <f t="shared" si="59"/>
        <v>0</v>
      </c>
      <c r="K115" s="13">
        <f t="shared" si="59"/>
        <v>0</v>
      </c>
      <c r="L115" s="13">
        <f t="shared" si="59"/>
        <v>0</v>
      </c>
      <c r="M115" s="13">
        <f t="shared" si="59"/>
        <v>0</v>
      </c>
      <c r="N115" s="13">
        <f t="shared" si="59"/>
        <v>0</v>
      </c>
      <c r="O115" s="13">
        <f t="shared" si="59"/>
        <v>0</v>
      </c>
    </row>
    <row r="116" spans="1:15" ht="15.75" x14ac:dyDescent="0.25">
      <c r="A116" s="745"/>
      <c r="B116" s="8" t="str">
        <f t="shared" si="53"/>
        <v>HVAC</v>
      </c>
      <c r="C116" s="13">
        <f t="shared" ref="C116:O116" si="60">C63*C81*C97*C$106</f>
        <v>0</v>
      </c>
      <c r="D116" s="13">
        <f t="shared" si="60"/>
        <v>0</v>
      </c>
      <c r="E116" s="13">
        <f t="shared" si="60"/>
        <v>0</v>
      </c>
      <c r="F116" s="13">
        <f t="shared" si="60"/>
        <v>0</v>
      </c>
      <c r="G116" s="13">
        <f t="shared" si="60"/>
        <v>0</v>
      </c>
      <c r="H116" s="13">
        <f t="shared" si="60"/>
        <v>0</v>
      </c>
      <c r="I116" s="13">
        <f t="shared" si="60"/>
        <v>0</v>
      </c>
      <c r="J116" s="13">
        <f t="shared" si="60"/>
        <v>0</v>
      </c>
      <c r="K116" s="13">
        <f t="shared" si="60"/>
        <v>0</v>
      </c>
      <c r="L116" s="13">
        <f t="shared" si="60"/>
        <v>0</v>
      </c>
      <c r="M116" s="13">
        <f t="shared" si="60"/>
        <v>0</v>
      </c>
      <c r="N116" s="13">
        <f t="shared" si="60"/>
        <v>0</v>
      </c>
      <c r="O116" s="13">
        <f t="shared" si="60"/>
        <v>0</v>
      </c>
    </row>
    <row r="117" spans="1:15" ht="15.75" x14ac:dyDescent="0.25">
      <c r="A117" s="745"/>
      <c r="B117" s="8" t="str">
        <f t="shared" si="53"/>
        <v>Lighting</v>
      </c>
      <c r="C117" s="13">
        <f t="shared" ref="C117:O117" si="61">C64*C82*C98*C$106</f>
        <v>0</v>
      </c>
      <c r="D117" s="13">
        <f t="shared" si="61"/>
        <v>0</v>
      </c>
      <c r="E117" s="13">
        <f t="shared" si="61"/>
        <v>0</v>
      </c>
      <c r="F117" s="13">
        <f t="shared" si="61"/>
        <v>0</v>
      </c>
      <c r="G117" s="13">
        <f t="shared" si="61"/>
        <v>0</v>
      </c>
      <c r="H117" s="13">
        <f t="shared" si="61"/>
        <v>0</v>
      </c>
      <c r="I117" s="13">
        <f t="shared" si="61"/>
        <v>0</v>
      </c>
      <c r="J117" s="13">
        <f t="shared" si="61"/>
        <v>0</v>
      </c>
      <c r="K117" s="13">
        <f t="shared" si="61"/>
        <v>0</v>
      </c>
      <c r="L117" s="13">
        <f t="shared" si="61"/>
        <v>0</v>
      </c>
      <c r="M117" s="13">
        <f t="shared" si="61"/>
        <v>0</v>
      </c>
      <c r="N117" s="13">
        <f t="shared" si="61"/>
        <v>0</v>
      </c>
      <c r="O117" s="13">
        <f t="shared" si="61"/>
        <v>0</v>
      </c>
    </row>
    <row r="118" spans="1:15" ht="15.75" x14ac:dyDescent="0.25">
      <c r="A118" s="745"/>
      <c r="B118" s="8" t="str">
        <f t="shared" si="53"/>
        <v>Miscellaneous</v>
      </c>
      <c r="C118" s="13">
        <f t="shared" ref="C118:O118" si="62">C65*C83*C99*C$106</f>
        <v>0</v>
      </c>
      <c r="D118" s="13">
        <f t="shared" si="62"/>
        <v>0</v>
      </c>
      <c r="E118" s="13">
        <f t="shared" si="62"/>
        <v>0</v>
      </c>
      <c r="F118" s="13">
        <f t="shared" si="62"/>
        <v>0</v>
      </c>
      <c r="G118" s="13">
        <f t="shared" si="62"/>
        <v>0</v>
      </c>
      <c r="H118" s="13">
        <f t="shared" si="62"/>
        <v>0</v>
      </c>
      <c r="I118" s="13">
        <f t="shared" si="62"/>
        <v>0</v>
      </c>
      <c r="J118" s="13">
        <f t="shared" si="62"/>
        <v>0</v>
      </c>
      <c r="K118" s="13">
        <f t="shared" si="62"/>
        <v>0</v>
      </c>
      <c r="L118" s="13">
        <f t="shared" si="62"/>
        <v>0</v>
      </c>
      <c r="M118" s="13">
        <f t="shared" si="62"/>
        <v>0</v>
      </c>
      <c r="N118" s="13">
        <f t="shared" si="62"/>
        <v>0</v>
      </c>
      <c r="O118" s="13">
        <f t="shared" si="62"/>
        <v>0</v>
      </c>
    </row>
    <row r="119" spans="1:15" ht="15.75" customHeight="1" x14ac:dyDescent="0.25">
      <c r="A119" s="745"/>
      <c r="B119" s="8" t="str">
        <f t="shared" si="53"/>
        <v>Motors</v>
      </c>
      <c r="C119" s="13">
        <f t="shared" ref="C119:O119" si="63">C66*C84*C100*C$106</f>
        <v>0</v>
      </c>
      <c r="D119" s="13">
        <f t="shared" si="63"/>
        <v>0</v>
      </c>
      <c r="E119" s="13">
        <f t="shared" si="63"/>
        <v>0</v>
      </c>
      <c r="F119" s="13">
        <f t="shared" si="63"/>
        <v>0</v>
      </c>
      <c r="G119" s="13">
        <f t="shared" si="63"/>
        <v>0</v>
      </c>
      <c r="H119" s="13">
        <f t="shared" si="63"/>
        <v>0</v>
      </c>
      <c r="I119" s="13">
        <f t="shared" si="63"/>
        <v>0</v>
      </c>
      <c r="J119" s="13">
        <f t="shared" si="63"/>
        <v>0</v>
      </c>
      <c r="K119" s="13">
        <f t="shared" si="63"/>
        <v>0</v>
      </c>
      <c r="L119" s="13">
        <f t="shared" si="63"/>
        <v>0</v>
      </c>
      <c r="M119" s="13">
        <f t="shared" si="63"/>
        <v>0</v>
      </c>
      <c r="N119" s="13">
        <f t="shared" si="63"/>
        <v>0</v>
      </c>
      <c r="O119" s="13">
        <f t="shared" si="63"/>
        <v>0</v>
      </c>
    </row>
    <row r="120" spans="1:15" ht="15.75" x14ac:dyDescent="0.25">
      <c r="A120" s="745"/>
      <c r="B120" s="8" t="str">
        <f t="shared" si="53"/>
        <v>Process</v>
      </c>
      <c r="C120" s="13">
        <f t="shared" ref="C120:O120" si="64">C67*C85*C101*C$106</f>
        <v>0</v>
      </c>
      <c r="D120" s="13">
        <f t="shared" si="64"/>
        <v>0</v>
      </c>
      <c r="E120" s="13">
        <f t="shared" si="64"/>
        <v>0</v>
      </c>
      <c r="F120" s="13">
        <f t="shared" si="64"/>
        <v>0</v>
      </c>
      <c r="G120" s="13">
        <f t="shared" si="64"/>
        <v>0</v>
      </c>
      <c r="H120" s="13">
        <f t="shared" si="64"/>
        <v>0</v>
      </c>
      <c r="I120" s="13">
        <f t="shared" si="64"/>
        <v>0</v>
      </c>
      <c r="J120" s="13">
        <f t="shared" si="64"/>
        <v>0</v>
      </c>
      <c r="K120" s="13">
        <f t="shared" si="64"/>
        <v>0</v>
      </c>
      <c r="L120" s="13">
        <f t="shared" si="64"/>
        <v>0</v>
      </c>
      <c r="M120" s="13">
        <f t="shared" si="64"/>
        <v>0</v>
      </c>
      <c r="N120" s="13">
        <f t="shared" si="64"/>
        <v>0</v>
      </c>
      <c r="O120" s="13">
        <f t="shared" si="64"/>
        <v>0</v>
      </c>
    </row>
    <row r="121" spans="1:15" ht="15.75" x14ac:dyDescent="0.25">
      <c r="A121" s="745"/>
      <c r="B121" s="8" t="str">
        <f t="shared" si="53"/>
        <v>Refrigeration</v>
      </c>
      <c r="C121" s="13">
        <f t="shared" ref="C121:O121" si="65">C68*C86*C102*C$106</f>
        <v>0</v>
      </c>
      <c r="D121" s="13">
        <f t="shared" si="65"/>
        <v>0</v>
      </c>
      <c r="E121" s="13">
        <f t="shared" si="65"/>
        <v>0</v>
      </c>
      <c r="F121" s="13">
        <f t="shared" si="65"/>
        <v>0</v>
      </c>
      <c r="G121" s="13">
        <f t="shared" si="65"/>
        <v>0</v>
      </c>
      <c r="H121" s="13">
        <f t="shared" si="65"/>
        <v>0</v>
      </c>
      <c r="I121" s="13">
        <f t="shared" si="65"/>
        <v>0</v>
      </c>
      <c r="J121" s="13">
        <f t="shared" si="65"/>
        <v>0</v>
      </c>
      <c r="K121" s="13">
        <f t="shared" si="65"/>
        <v>0</v>
      </c>
      <c r="L121" s="13">
        <f t="shared" si="65"/>
        <v>0</v>
      </c>
      <c r="M121" s="13">
        <f t="shared" si="65"/>
        <v>0</v>
      </c>
      <c r="N121" s="13">
        <f t="shared" si="65"/>
        <v>0</v>
      </c>
      <c r="O121" s="13">
        <f t="shared" si="65"/>
        <v>0</v>
      </c>
    </row>
    <row r="122" spans="1:15" ht="15.75" x14ac:dyDescent="0.25">
      <c r="A122" s="745"/>
      <c r="B122" s="8" t="str">
        <f t="shared" si="53"/>
        <v>Water Heating</v>
      </c>
      <c r="C122" s="13">
        <f t="shared" ref="C122:O122" si="66">C69*C87*C103*C$106</f>
        <v>0</v>
      </c>
      <c r="D122" s="13">
        <f t="shared" si="66"/>
        <v>0</v>
      </c>
      <c r="E122" s="13">
        <f t="shared" si="66"/>
        <v>0</v>
      </c>
      <c r="F122" s="13">
        <f t="shared" si="66"/>
        <v>0</v>
      </c>
      <c r="G122" s="13">
        <f t="shared" si="66"/>
        <v>0</v>
      </c>
      <c r="H122" s="13">
        <f t="shared" si="66"/>
        <v>0</v>
      </c>
      <c r="I122" s="13">
        <f t="shared" si="66"/>
        <v>0</v>
      </c>
      <c r="J122" s="13">
        <f t="shared" si="66"/>
        <v>0</v>
      </c>
      <c r="K122" s="13">
        <f t="shared" si="66"/>
        <v>0</v>
      </c>
      <c r="L122" s="13">
        <f t="shared" si="66"/>
        <v>0</v>
      </c>
      <c r="M122" s="13">
        <f t="shared" si="66"/>
        <v>0</v>
      </c>
      <c r="N122" s="13">
        <f t="shared" si="66"/>
        <v>0</v>
      </c>
      <c r="O122" s="13">
        <f t="shared" si="66"/>
        <v>0</v>
      </c>
    </row>
    <row r="123" spans="1:15" ht="15.75" customHeight="1" x14ac:dyDescent="0.25">
      <c r="A123" s="745"/>
      <c r="B123" s="8" t="str">
        <f t="shared" si="53"/>
        <v xml:space="preserve"> 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5.75" customHeight="1" x14ac:dyDescent="0.25">
      <c r="A124" s="745"/>
      <c r="B124" s="156" t="s">
        <v>24</v>
      </c>
      <c r="C124" s="13">
        <f>SUM(C110:C123)</f>
        <v>0</v>
      </c>
      <c r="D124" s="13">
        <f>SUM(D110:D123)</f>
        <v>0</v>
      </c>
      <c r="E124" s="13">
        <f t="shared" ref="E124:O124" si="67">SUM(E110:E123)</f>
        <v>0</v>
      </c>
      <c r="F124" s="13">
        <f t="shared" si="67"/>
        <v>0</v>
      </c>
      <c r="G124" s="13">
        <f t="shared" si="67"/>
        <v>0</v>
      </c>
      <c r="H124" s="13">
        <f t="shared" si="67"/>
        <v>0</v>
      </c>
      <c r="I124" s="13">
        <f t="shared" si="67"/>
        <v>0</v>
      </c>
      <c r="J124" s="13">
        <f t="shared" si="67"/>
        <v>0</v>
      </c>
      <c r="K124" s="13">
        <f t="shared" si="67"/>
        <v>0</v>
      </c>
      <c r="L124" s="13">
        <f t="shared" si="67"/>
        <v>0</v>
      </c>
      <c r="M124" s="13">
        <f t="shared" si="67"/>
        <v>0</v>
      </c>
      <c r="N124" s="13">
        <f t="shared" si="67"/>
        <v>0</v>
      </c>
      <c r="O124" s="13">
        <f t="shared" si="67"/>
        <v>0</v>
      </c>
    </row>
    <row r="125" spans="1:15" ht="16.5" customHeight="1" thickBot="1" x14ac:dyDescent="0.3">
      <c r="A125" s="746"/>
      <c r="B125" s="92" t="s">
        <v>25</v>
      </c>
      <c r="C125" s="14">
        <f>C124</f>
        <v>0</v>
      </c>
      <c r="D125" s="14">
        <f>C125+D124</f>
        <v>0</v>
      </c>
      <c r="E125" s="14">
        <f t="shared" ref="E125:O125" si="68">D125+E124</f>
        <v>0</v>
      </c>
      <c r="F125" s="14">
        <f t="shared" si="68"/>
        <v>0</v>
      </c>
      <c r="G125" s="14">
        <f t="shared" si="68"/>
        <v>0</v>
      </c>
      <c r="H125" s="14">
        <f t="shared" si="68"/>
        <v>0</v>
      </c>
      <c r="I125" s="14">
        <f t="shared" si="68"/>
        <v>0</v>
      </c>
      <c r="J125" s="14">
        <f t="shared" si="68"/>
        <v>0</v>
      </c>
      <c r="K125" s="14">
        <f t="shared" si="68"/>
        <v>0</v>
      </c>
      <c r="L125" s="14">
        <f t="shared" si="68"/>
        <v>0</v>
      </c>
      <c r="M125" s="14">
        <f t="shared" si="68"/>
        <v>0</v>
      </c>
      <c r="N125" s="14">
        <f t="shared" si="68"/>
        <v>0</v>
      </c>
      <c r="O125" s="14">
        <f t="shared" si="68"/>
        <v>0</v>
      </c>
    </row>
    <row r="126" spans="1:15" x14ac:dyDescent="0.25">
      <c r="A126" s="301"/>
      <c r="B126" s="294"/>
      <c r="C126" s="294"/>
      <c r="D126" s="295"/>
      <c r="E126" s="294"/>
      <c r="F126" s="295"/>
      <c r="G126" s="294"/>
      <c r="H126" s="295"/>
      <c r="I126" s="294"/>
      <c r="J126" s="295"/>
      <c r="K126" s="294"/>
      <c r="L126" s="295"/>
      <c r="M126" s="294"/>
      <c r="N126" s="295"/>
      <c r="O126" s="294"/>
    </row>
    <row r="127" spans="1:15" x14ac:dyDescent="0.25">
      <c r="A127" s="301"/>
      <c r="B127" s="294"/>
      <c r="C127" s="294"/>
      <c r="D127" s="295"/>
      <c r="E127" s="294"/>
      <c r="F127" s="295"/>
      <c r="G127" s="294"/>
      <c r="H127" s="295"/>
      <c r="I127" s="294"/>
      <c r="J127" s="295"/>
      <c r="K127" s="294"/>
      <c r="L127" s="295"/>
      <c r="M127" s="294"/>
      <c r="N127" s="295"/>
      <c r="O127" s="294"/>
    </row>
    <row r="128" spans="1:15" ht="16.5" hidden="1" thickBot="1" x14ac:dyDescent="0.3">
      <c r="A128" s="341" t="s">
        <v>220</v>
      </c>
      <c r="B128" s="294"/>
      <c r="C128" s="294"/>
      <c r="D128" s="295"/>
      <c r="E128" s="294"/>
      <c r="F128" s="295"/>
      <c r="G128" s="294"/>
      <c r="H128" s="295"/>
      <c r="I128" s="294"/>
      <c r="J128" s="295"/>
      <c r="K128" s="294"/>
      <c r="L128" s="295"/>
      <c r="M128" s="294"/>
      <c r="N128" s="295"/>
      <c r="O128" s="294"/>
    </row>
    <row r="129" spans="1:15" ht="15.75" hidden="1" thickBot="1" x14ac:dyDescent="0.3">
      <c r="A129" s="755" t="s">
        <v>109</v>
      </c>
      <c r="B129" s="758" t="s">
        <v>110</v>
      </c>
      <c r="C129" s="759"/>
      <c r="D129" s="759"/>
      <c r="E129" s="759"/>
      <c r="F129" s="759"/>
      <c r="G129" s="759"/>
      <c r="H129" s="759"/>
      <c r="I129" s="759"/>
      <c r="J129" s="759"/>
      <c r="K129" s="759"/>
      <c r="L129" s="759"/>
      <c r="M129" s="759"/>
      <c r="N129" s="760"/>
      <c r="O129" s="613" t="s">
        <v>110</v>
      </c>
    </row>
    <row r="130" spans="1:15" ht="15.75" hidden="1" thickBot="1" x14ac:dyDescent="0.3">
      <c r="A130" s="756"/>
      <c r="B130" s="765" t="s">
        <v>208</v>
      </c>
      <c r="C130" s="765"/>
      <c r="D130" s="765"/>
      <c r="E130" s="765"/>
      <c r="F130" s="765"/>
      <c r="G130" s="765"/>
      <c r="H130" s="765"/>
      <c r="I130" s="765"/>
      <c r="J130" s="765"/>
      <c r="K130" s="765"/>
      <c r="L130" s="765"/>
      <c r="M130" s="765"/>
      <c r="N130" s="766"/>
      <c r="O130" s="614" t="s">
        <v>208</v>
      </c>
    </row>
    <row r="131" spans="1:15" ht="16.5" hidden="1" thickBot="1" x14ac:dyDescent="0.3">
      <c r="A131" s="756"/>
      <c r="B131" s="338" t="s">
        <v>131</v>
      </c>
      <c r="C131" s="100">
        <f>C$2</f>
        <v>46023</v>
      </c>
      <c r="D131" s="100">
        <f t="shared" ref="D131:O131" si="69">D$2</f>
        <v>46054</v>
      </c>
      <c r="E131" s="100">
        <f t="shared" si="69"/>
        <v>46082</v>
      </c>
      <c r="F131" s="100">
        <f t="shared" si="69"/>
        <v>46113</v>
      </c>
      <c r="G131" s="100">
        <f t="shared" si="69"/>
        <v>46143</v>
      </c>
      <c r="H131" s="100">
        <f t="shared" si="69"/>
        <v>46174</v>
      </c>
      <c r="I131" s="100">
        <f t="shared" si="69"/>
        <v>46204</v>
      </c>
      <c r="J131" s="100">
        <f t="shared" si="69"/>
        <v>46235</v>
      </c>
      <c r="K131" s="100">
        <f t="shared" si="69"/>
        <v>46266</v>
      </c>
      <c r="L131" s="100">
        <f t="shared" si="69"/>
        <v>46296</v>
      </c>
      <c r="M131" s="100">
        <f t="shared" si="69"/>
        <v>46327</v>
      </c>
      <c r="N131" s="100">
        <f t="shared" si="69"/>
        <v>46357</v>
      </c>
      <c r="O131" s="100">
        <f t="shared" si="69"/>
        <v>46388</v>
      </c>
    </row>
    <row r="132" spans="1:15" hidden="1" x14ac:dyDescent="0.25">
      <c r="A132" s="756"/>
      <c r="B132" s="334" t="s">
        <v>18</v>
      </c>
      <c r="C132" s="351">
        <f>'11M - LPS'!C132</f>
        <v>2.2477983548236508E-2</v>
      </c>
      <c r="D132" s="351">
        <f>'11M - LPS'!D132</f>
        <v>2.2208460096153619E-2</v>
      </c>
      <c r="E132" s="351">
        <f>'11M - LPS'!E132</f>
        <v>2.2537126025125254E-2</v>
      </c>
      <c r="F132" s="351">
        <f>'11M - LPS'!F132</f>
        <v>2.3433158350103633E-2</v>
      </c>
      <c r="G132" s="351">
        <f>'11M - LPS'!G132</f>
        <v>2.4182497583924868E-2</v>
      </c>
      <c r="H132" s="351">
        <f>'11M - LPS'!H132</f>
        <v>2.9068192865801402E-2</v>
      </c>
      <c r="I132" s="351">
        <f>'11M - LPS'!I132</f>
        <v>2.9046768289494204E-2</v>
      </c>
      <c r="J132" s="351">
        <f>'11M - LPS'!J132</f>
        <v>2.8926223071207881E-2</v>
      </c>
      <c r="K132" s="351">
        <f>'11M - LPS'!K132</f>
        <v>2.8853811928619136E-2</v>
      </c>
      <c r="L132" s="351">
        <f>'11M - LPS'!L132</f>
        <v>2.423934325833732E-2</v>
      </c>
      <c r="M132" s="351">
        <f>'11M - LPS'!M132</f>
        <v>2.3230451301046742E-2</v>
      </c>
      <c r="N132" s="351">
        <f>'11M - LPS'!N132</f>
        <v>2.2569877249855298E-2</v>
      </c>
      <c r="O132" s="347">
        <f>'11M - LPS'!O132</f>
        <v>2.2477983548236508E-2</v>
      </c>
    </row>
    <row r="133" spans="1:15" hidden="1" x14ac:dyDescent="0.25">
      <c r="A133" s="756"/>
      <c r="B133" s="332" t="s">
        <v>0</v>
      </c>
      <c r="C133" s="351">
        <f>'11M - LPS'!C133</f>
        <v>2.3533320380090969E-2</v>
      </c>
      <c r="D133" s="351">
        <f>'11M - LPS'!D133</f>
        <v>2.3142017932499443E-2</v>
      </c>
      <c r="E133" s="351">
        <f>'11M - LPS'!E133</f>
        <v>2.3121579475972376E-2</v>
      </c>
      <c r="F133" s="351">
        <f>'11M - LPS'!F133</f>
        <v>2.3559368865515361E-2</v>
      </c>
      <c r="G133" s="351">
        <f>'11M - LPS'!G133</f>
        <v>2.571424077420149E-2</v>
      </c>
      <c r="H133" s="351">
        <f>'11M - LPS'!H133</f>
        <v>3.103180920060215E-2</v>
      </c>
      <c r="I133" s="351">
        <f>'11M - LPS'!I133</f>
        <v>2.9984441915357631E-2</v>
      </c>
      <c r="J133" s="351">
        <f>'11M - LPS'!J133</f>
        <v>3.0471574424974959E-2</v>
      </c>
      <c r="K133" s="351">
        <f>'11M - LPS'!K133</f>
        <v>3.0926088288011609E-2</v>
      </c>
      <c r="L133" s="351">
        <f>'11M - LPS'!L133</f>
        <v>2.404149729437715E-2</v>
      </c>
      <c r="M133" s="351">
        <f>'11M - LPS'!M133</f>
        <v>2.4601707313038429E-2</v>
      </c>
      <c r="N133" s="351">
        <f>'11M - LPS'!N133</f>
        <v>2.2373843244386227E-2</v>
      </c>
      <c r="O133" s="347">
        <f>'11M - LPS'!O133</f>
        <v>2.3533320380090969E-2</v>
      </c>
    </row>
    <row r="134" spans="1:15" hidden="1" x14ac:dyDescent="0.25">
      <c r="A134" s="756"/>
      <c r="B134" s="332" t="s">
        <v>19</v>
      </c>
      <c r="C134" s="351">
        <f>'11M - LPS'!C134</f>
        <v>2.2397351370130866E-2</v>
      </c>
      <c r="D134" s="351">
        <f>'11M - LPS'!D134</f>
        <v>2.2141568526452406E-2</v>
      </c>
      <c r="E134" s="351">
        <f>'11M - LPS'!E134</f>
        <v>2.3081583856841188E-2</v>
      </c>
      <c r="F134" s="351">
        <f>'11M - LPS'!F134</f>
        <v>2.4296108227819302E-2</v>
      </c>
      <c r="G134" s="351">
        <f>'11M - LPS'!G134</f>
        <v>2.4680979039981447E-2</v>
      </c>
      <c r="H134" s="351">
        <f>'11M - LPS'!H134</f>
        <v>2.9796764292535211E-2</v>
      </c>
      <c r="I134" s="351">
        <f>'11M - LPS'!I134</f>
        <v>2.9038923506189716E-2</v>
      </c>
      <c r="J134" s="351">
        <f>'11M - LPS'!J134</f>
        <v>2.9317788800827208E-2</v>
      </c>
      <c r="K134" s="351">
        <f>'11M - LPS'!K134</f>
        <v>2.9486607713799903E-2</v>
      </c>
      <c r="L134" s="351">
        <f>'11M - LPS'!L134</f>
        <v>2.4787625849823691E-2</v>
      </c>
      <c r="M134" s="351">
        <f>'11M - LPS'!M134</f>
        <v>2.3237877136096732E-2</v>
      </c>
      <c r="N134" s="351">
        <f>'11M - LPS'!N134</f>
        <v>2.2924292710072274E-2</v>
      </c>
      <c r="O134" s="347">
        <f>'11M - LPS'!O134</f>
        <v>2.2397351370130866E-2</v>
      </c>
    </row>
    <row r="135" spans="1:15" hidden="1" x14ac:dyDescent="0.25">
      <c r="A135" s="756"/>
      <c r="B135" s="332" t="s">
        <v>1</v>
      </c>
      <c r="C135" s="351">
        <f>'11M - LPS'!C135</f>
        <v>1.9984999999999999E-2</v>
      </c>
      <c r="D135" s="351">
        <f>'11M - LPS'!D135</f>
        <v>1.9984999999999999E-2</v>
      </c>
      <c r="E135" s="351">
        <f>'11M - LPS'!E135</f>
        <v>1.9984999999999999E-2</v>
      </c>
      <c r="F135" s="351">
        <f>'11M - LPS'!F135</f>
        <v>2.3715988314436956E-2</v>
      </c>
      <c r="G135" s="351">
        <f>'11M - LPS'!G135</f>
        <v>2.6905301223005631E-2</v>
      </c>
      <c r="H135" s="351">
        <f>'11M - LPS'!H135</f>
        <v>3.109993094783918E-2</v>
      </c>
      <c r="I135" s="351">
        <f>'11M - LPS'!I135</f>
        <v>3.0022712846707791E-2</v>
      </c>
      <c r="J135" s="351">
        <f>'11M - LPS'!J135</f>
        <v>3.0517888109185608E-2</v>
      </c>
      <c r="K135" s="351">
        <f>'11M - LPS'!K135</f>
        <v>3.1218860173408587E-2</v>
      </c>
      <c r="L135" s="351">
        <f>'11M - LPS'!L135</f>
        <v>2.4002541515172393E-2</v>
      </c>
      <c r="M135" s="351">
        <f>'11M - LPS'!M135</f>
        <v>1.9984999999999999E-2</v>
      </c>
      <c r="N135" s="351">
        <f>'11M - LPS'!N135</f>
        <v>1.9984999999999999E-2</v>
      </c>
      <c r="O135" s="347">
        <f>'11M - LPS'!O135</f>
        <v>1.9984999999999999E-2</v>
      </c>
    </row>
    <row r="136" spans="1:15" hidden="1" x14ac:dyDescent="0.25">
      <c r="A136" s="756"/>
      <c r="B136" s="332" t="s">
        <v>20</v>
      </c>
      <c r="C136" s="351">
        <f>'11M - LPS'!C136</f>
        <v>2.0522769194661113E-2</v>
      </c>
      <c r="D136" s="351">
        <f>'11M - LPS'!D136</f>
        <v>2.0427354099479291E-2</v>
      </c>
      <c r="E136" s="351">
        <f>'11M - LPS'!E136</f>
        <v>2.0063649613109358E-2</v>
      </c>
      <c r="F136" s="351">
        <f>'11M - LPS'!F136</f>
        <v>2.0673817345237166E-2</v>
      </c>
      <c r="G136" s="351">
        <f>'11M - LPS'!G136</f>
        <v>2.0114657236084896E-2</v>
      </c>
      <c r="H136" s="351">
        <f>'11M - LPS'!H136</f>
        <v>2.2243673567773445E-2</v>
      </c>
      <c r="I136" s="351">
        <f>'11M - LPS'!I136</f>
        <v>2.2009841467541771E-2</v>
      </c>
      <c r="J136" s="351">
        <f>'11M - LPS'!J136</f>
        <v>2.2270371252704167E-2</v>
      </c>
      <c r="K136" s="351">
        <f>'11M - LPS'!K136</f>
        <v>2.2238193320867791E-2</v>
      </c>
      <c r="L136" s="351">
        <f>'11M - LPS'!L136</f>
        <v>2.0087685574775006E-2</v>
      </c>
      <c r="M136" s="351">
        <f>'11M - LPS'!M136</f>
        <v>1.999378187698049E-2</v>
      </c>
      <c r="N136" s="351">
        <f>'11M - LPS'!N136</f>
        <v>2.0043592355983408E-2</v>
      </c>
      <c r="O136" s="347">
        <f>'11M - LPS'!O136</f>
        <v>2.0522769194661113E-2</v>
      </c>
    </row>
    <row r="137" spans="1:15" hidden="1" x14ac:dyDescent="0.25">
      <c r="A137" s="756"/>
      <c r="B137" s="18" t="s">
        <v>9</v>
      </c>
      <c r="C137" s="351">
        <f>'11M - LPS'!C137</f>
        <v>2.3533125104223951E-2</v>
      </c>
      <c r="D137" s="351">
        <f>'11M - LPS'!D137</f>
        <v>2.3145246955055283E-2</v>
      </c>
      <c r="E137" s="351">
        <f>'11M - LPS'!E137</f>
        <v>2.3201186158131569E-2</v>
      </c>
      <c r="F137" s="351">
        <f>'11M - LPS'!F137</f>
        <v>2.4356205675658375E-2</v>
      </c>
      <c r="G137" s="351">
        <f>'11M - LPS'!G137</f>
        <v>2.380876785601347E-2</v>
      </c>
      <c r="H137" s="351">
        <f>'11M - LPS'!H137</f>
        <v>2.1971999999999998E-2</v>
      </c>
      <c r="I137" s="351">
        <f>'11M - LPS'!I137</f>
        <v>2.1971999999999998E-2</v>
      </c>
      <c r="J137" s="351">
        <f>'11M - LPS'!J137</f>
        <v>2.1971999999999998E-2</v>
      </c>
      <c r="K137" s="351">
        <f>'11M - LPS'!K137</f>
        <v>2.9186215545457354E-2</v>
      </c>
      <c r="L137" s="351">
        <f>'11M - LPS'!L137</f>
        <v>2.4522718184811772E-2</v>
      </c>
      <c r="M137" s="351">
        <f>'11M - LPS'!M137</f>
        <v>2.474881803232094E-2</v>
      </c>
      <c r="N137" s="351">
        <f>'11M - LPS'!N137</f>
        <v>2.2374526940173813E-2</v>
      </c>
      <c r="O137" s="347">
        <f>'11M - LPS'!O137</f>
        <v>2.3533125104223951E-2</v>
      </c>
    </row>
    <row r="138" spans="1:15" hidden="1" x14ac:dyDescent="0.25">
      <c r="A138" s="756"/>
      <c r="B138" s="18" t="s">
        <v>3</v>
      </c>
      <c r="C138" s="351">
        <f>'11M - LPS'!C138</f>
        <v>2.3533320380090969E-2</v>
      </c>
      <c r="D138" s="351">
        <f>'11M - LPS'!D138</f>
        <v>2.3142017932499443E-2</v>
      </c>
      <c r="E138" s="351">
        <f>'11M - LPS'!E138</f>
        <v>2.3121579475972376E-2</v>
      </c>
      <c r="F138" s="351">
        <f>'11M - LPS'!F138</f>
        <v>2.3559368865515361E-2</v>
      </c>
      <c r="G138" s="351">
        <f>'11M - LPS'!G138</f>
        <v>2.571424077420149E-2</v>
      </c>
      <c r="H138" s="351">
        <f>'11M - LPS'!H138</f>
        <v>3.103180920060215E-2</v>
      </c>
      <c r="I138" s="351">
        <f>'11M - LPS'!I138</f>
        <v>2.9984441915357631E-2</v>
      </c>
      <c r="J138" s="351">
        <f>'11M - LPS'!J138</f>
        <v>3.0471574424974959E-2</v>
      </c>
      <c r="K138" s="351">
        <f>'11M - LPS'!K138</f>
        <v>3.0926088288011609E-2</v>
      </c>
      <c r="L138" s="351">
        <f>'11M - LPS'!L138</f>
        <v>2.404149729437715E-2</v>
      </c>
      <c r="M138" s="351">
        <f>'11M - LPS'!M138</f>
        <v>2.4601707313038429E-2</v>
      </c>
      <c r="N138" s="351">
        <f>'11M - LPS'!N138</f>
        <v>2.2373843244386227E-2</v>
      </c>
      <c r="O138" s="347">
        <f>'11M - LPS'!O138</f>
        <v>2.3533320380090969E-2</v>
      </c>
    </row>
    <row r="139" spans="1:15" hidden="1" x14ac:dyDescent="0.25">
      <c r="A139" s="756"/>
      <c r="B139" s="18" t="s">
        <v>4</v>
      </c>
      <c r="C139" s="351">
        <f>'11M - LPS'!C139</f>
        <v>2.2831381354378639E-2</v>
      </c>
      <c r="D139" s="351">
        <f>'11M - LPS'!D139</f>
        <v>2.241739854927732E-2</v>
      </c>
      <c r="E139" s="351">
        <f>'11M - LPS'!E139</f>
        <v>2.2770506315008758E-2</v>
      </c>
      <c r="F139" s="351">
        <f>'11M - LPS'!F139</f>
        <v>2.4108141034085314E-2</v>
      </c>
      <c r="G139" s="351">
        <f>'11M - LPS'!G139</f>
        <v>2.4738210731892432E-2</v>
      </c>
      <c r="H139" s="351">
        <f>'11M - LPS'!H139</f>
        <v>2.9628662744045547E-2</v>
      </c>
      <c r="I139" s="351">
        <f>'11M - LPS'!I139</f>
        <v>2.9459800521413247E-2</v>
      </c>
      <c r="J139" s="351">
        <f>'11M - LPS'!J139</f>
        <v>2.9328769096592003E-2</v>
      </c>
      <c r="K139" s="351">
        <f>'11M - LPS'!K139</f>
        <v>2.9156822006933342E-2</v>
      </c>
      <c r="L139" s="351">
        <f>'11M - LPS'!L139</f>
        <v>2.4888406070414815E-2</v>
      </c>
      <c r="M139" s="351">
        <f>'11M - LPS'!M139</f>
        <v>2.3532584809416203E-2</v>
      </c>
      <c r="N139" s="351">
        <f>'11M - LPS'!N139</f>
        <v>2.2729764967588894E-2</v>
      </c>
      <c r="O139" s="347">
        <f>'11M - LPS'!O139</f>
        <v>2.2831381354378639E-2</v>
      </c>
    </row>
    <row r="140" spans="1:15" hidden="1" x14ac:dyDescent="0.25">
      <c r="A140" s="756"/>
      <c r="B140" s="18" t="s">
        <v>5</v>
      </c>
      <c r="C140" s="351">
        <f>'11M - LPS'!C140</f>
        <v>2.2477983548236508E-2</v>
      </c>
      <c r="D140" s="351">
        <f>'11M - LPS'!D140</f>
        <v>2.2208460096153619E-2</v>
      </c>
      <c r="E140" s="351">
        <f>'11M - LPS'!E140</f>
        <v>2.2537126025125254E-2</v>
      </c>
      <c r="F140" s="351">
        <f>'11M - LPS'!F140</f>
        <v>2.3433158350103633E-2</v>
      </c>
      <c r="G140" s="351">
        <f>'11M - LPS'!G140</f>
        <v>2.4182497583924868E-2</v>
      </c>
      <c r="H140" s="351">
        <f>'11M - LPS'!H140</f>
        <v>2.9068192865801402E-2</v>
      </c>
      <c r="I140" s="351">
        <f>'11M - LPS'!I140</f>
        <v>2.9046768289494204E-2</v>
      </c>
      <c r="J140" s="351">
        <f>'11M - LPS'!J140</f>
        <v>2.8926223071207881E-2</v>
      </c>
      <c r="K140" s="351">
        <f>'11M - LPS'!K140</f>
        <v>2.8853811928619136E-2</v>
      </c>
      <c r="L140" s="351">
        <f>'11M - LPS'!L140</f>
        <v>2.423934325833732E-2</v>
      </c>
      <c r="M140" s="351">
        <f>'11M - LPS'!M140</f>
        <v>2.3230451301046742E-2</v>
      </c>
      <c r="N140" s="351">
        <f>'11M - LPS'!N140</f>
        <v>2.2569877249855298E-2</v>
      </c>
      <c r="O140" s="347">
        <f>'11M - LPS'!O140</f>
        <v>2.2477983548236508E-2</v>
      </c>
    </row>
    <row r="141" spans="1:15" hidden="1" x14ac:dyDescent="0.25">
      <c r="A141" s="756"/>
      <c r="B141" s="18" t="s">
        <v>21</v>
      </c>
      <c r="C141" s="351">
        <f>'11M - LPS'!C141</f>
        <v>2.2477983548236508E-2</v>
      </c>
      <c r="D141" s="351">
        <f>'11M - LPS'!D141</f>
        <v>2.2208460096153619E-2</v>
      </c>
      <c r="E141" s="351">
        <f>'11M - LPS'!E141</f>
        <v>2.2537126025125254E-2</v>
      </c>
      <c r="F141" s="351">
        <f>'11M - LPS'!F141</f>
        <v>2.3433158350103633E-2</v>
      </c>
      <c r="G141" s="351">
        <f>'11M - LPS'!G141</f>
        <v>2.4182497583924868E-2</v>
      </c>
      <c r="H141" s="351">
        <f>'11M - LPS'!H141</f>
        <v>2.9068192865801402E-2</v>
      </c>
      <c r="I141" s="351">
        <f>'11M - LPS'!I141</f>
        <v>2.9046768289494204E-2</v>
      </c>
      <c r="J141" s="351">
        <f>'11M - LPS'!J141</f>
        <v>2.8926223071207881E-2</v>
      </c>
      <c r="K141" s="351">
        <f>'11M - LPS'!K141</f>
        <v>2.8853811928619136E-2</v>
      </c>
      <c r="L141" s="351">
        <f>'11M - LPS'!L141</f>
        <v>2.423934325833732E-2</v>
      </c>
      <c r="M141" s="351">
        <f>'11M - LPS'!M141</f>
        <v>2.3230451301046742E-2</v>
      </c>
      <c r="N141" s="351">
        <f>'11M - LPS'!N141</f>
        <v>2.2569877249855298E-2</v>
      </c>
      <c r="O141" s="347">
        <f>'11M - LPS'!O141</f>
        <v>2.2477983548236508E-2</v>
      </c>
    </row>
    <row r="142" spans="1:15" hidden="1" x14ac:dyDescent="0.25">
      <c r="A142" s="756"/>
      <c r="B142" s="18" t="s">
        <v>22</v>
      </c>
      <c r="C142" s="351">
        <f>'11M - LPS'!C142</f>
        <v>2.2477983548236508E-2</v>
      </c>
      <c r="D142" s="351">
        <f>'11M - LPS'!D142</f>
        <v>2.2208460096153619E-2</v>
      </c>
      <c r="E142" s="351">
        <f>'11M - LPS'!E142</f>
        <v>2.2537126025125254E-2</v>
      </c>
      <c r="F142" s="351">
        <f>'11M - LPS'!F142</f>
        <v>2.3433158350103633E-2</v>
      </c>
      <c r="G142" s="351">
        <f>'11M - LPS'!G142</f>
        <v>2.4182497583924868E-2</v>
      </c>
      <c r="H142" s="351">
        <f>'11M - LPS'!H142</f>
        <v>2.9068192865801402E-2</v>
      </c>
      <c r="I142" s="351">
        <f>'11M - LPS'!I142</f>
        <v>2.9046768289494204E-2</v>
      </c>
      <c r="J142" s="351">
        <f>'11M - LPS'!J142</f>
        <v>2.8926223071207881E-2</v>
      </c>
      <c r="K142" s="351">
        <f>'11M - LPS'!K142</f>
        <v>2.8853811928619136E-2</v>
      </c>
      <c r="L142" s="351">
        <f>'11M - LPS'!L142</f>
        <v>2.423934325833732E-2</v>
      </c>
      <c r="M142" s="351">
        <f>'11M - LPS'!M142</f>
        <v>2.3230451301046742E-2</v>
      </c>
      <c r="N142" s="351">
        <f>'11M - LPS'!N142</f>
        <v>2.2569877249855298E-2</v>
      </c>
      <c r="O142" s="347">
        <f>'11M - LPS'!O142</f>
        <v>2.2477983548236508E-2</v>
      </c>
    </row>
    <row r="143" spans="1:15" hidden="1" x14ac:dyDescent="0.25">
      <c r="A143" s="756"/>
      <c r="B143" s="18" t="s">
        <v>7</v>
      </c>
      <c r="C143" s="351">
        <f>'11M - LPS'!C143</f>
        <v>2.2109192578663586E-2</v>
      </c>
      <c r="D143" s="351">
        <f>'11M - LPS'!D143</f>
        <v>2.1878141721193581E-2</v>
      </c>
      <c r="E143" s="351">
        <f>'11M - LPS'!E143</f>
        <v>2.2458748993281256E-2</v>
      </c>
      <c r="F143" s="351">
        <f>'11M - LPS'!F143</f>
        <v>2.3324375797169238E-2</v>
      </c>
      <c r="G143" s="351">
        <f>'11M - LPS'!G143</f>
        <v>2.3763945148409186E-2</v>
      </c>
      <c r="H143" s="351">
        <f>'11M - LPS'!H143</f>
        <v>2.870356213721911E-2</v>
      </c>
      <c r="I143" s="351">
        <f>'11M - LPS'!I143</f>
        <v>2.8309839289235212E-2</v>
      </c>
      <c r="J143" s="351">
        <f>'11M - LPS'!J143</f>
        <v>2.8376993609927615E-2</v>
      </c>
      <c r="K143" s="351">
        <f>'11M - LPS'!K143</f>
        <v>2.8354270870694132E-2</v>
      </c>
      <c r="L143" s="351">
        <f>'11M - LPS'!L143</f>
        <v>2.3826293524526761E-2</v>
      </c>
      <c r="M143" s="351">
        <f>'11M - LPS'!M143</f>
        <v>2.276075561584168E-2</v>
      </c>
      <c r="N143" s="351">
        <f>'11M - LPS'!N143</f>
        <v>2.2285451390559173E-2</v>
      </c>
      <c r="O143" s="347">
        <f>'11M - LPS'!O143</f>
        <v>2.2109192578663586E-2</v>
      </c>
    </row>
    <row r="144" spans="1:15" ht="15.75" hidden="1" thickBot="1" x14ac:dyDescent="0.3">
      <c r="A144" s="757"/>
      <c r="B144" s="17" t="s">
        <v>8</v>
      </c>
      <c r="C144" s="352">
        <f>'11M - LPS'!C144</f>
        <v>2.2098193731108311E-2</v>
      </c>
      <c r="D144" s="352">
        <f>'11M - LPS'!D144</f>
        <v>2.1872109080085231E-2</v>
      </c>
      <c r="E144" s="352">
        <f>'11M - LPS'!E144</f>
        <v>2.2907538242953603E-2</v>
      </c>
      <c r="F144" s="352">
        <f>'11M - LPS'!F144</f>
        <v>2.4110148891352295E-2</v>
      </c>
      <c r="G144" s="352">
        <f>'11M - LPS'!G144</f>
        <v>2.4576562726269117E-2</v>
      </c>
      <c r="H144" s="352">
        <f>'11M - LPS'!H144</f>
        <v>2.9974761791179142E-2</v>
      </c>
      <c r="I144" s="352">
        <f>'11M - LPS'!I144</f>
        <v>2.8721794360525577E-2</v>
      </c>
      <c r="J144" s="352">
        <f>'11M - LPS'!J144</f>
        <v>2.923638292655938E-2</v>
      </c>
      <c r="K144" s="352">
        <f>'11M - LPS'!K144</f>
        <v>2.9354148766877561E-2</v>
      </c>
      <c r="L144" s="352">
        <f>'11M - LPS'!L144</f>
        <v>2.4782445602694218E-2</v>
      </c>
      <c r="M144" s="352">
        <f>'11M - LPS'!M144</f>
        <v>2.3010329043897968E-2</v>
      </c>
      <c r="N144" s="352">
        <f>'11M - LPS'!N144</f>
        <v>2.2847717498970476E-2</v>
      </c>
      <c r="O144" s="348">
        <f>'11M - LPS'!O144</f>
        <v>2.2098193731108311E-2</v>
      </c>
    </row>
    <row r="145" spans="1:15" hidden="1" x14ac:dyDescent="0.25">
      <c r="A145" s="66"/>
      <c r="C145" s="467" t="s">
        <v>272</v>
      </c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</row>
    <row r="146" spans="1:15" ht="15.75" hidden="1" thickBot="1" x14ac:dyDescent="0.3"/>
    <row r="147" spans="1:15" ht="15.75" hidden="1" thickBot="1" x14ac:dyDescent="0.3">
      <c r="A147" s="755" t="s">
        <v>113</v>
      </c>
      <c r="B147" s="337"/>
      <c r="C147" s="769" t="s">
        <v>112</v>
      </c>
      <c r="D147" s="769"/>
      <c r="E147" s="769"/>
      <c r="F147" s="769"/>
      <c r="G147" s="769"/>
      <c r="H147" s="769"/>
      <c r="I147" s="769"/>
      <c r="J147" s="769"/>
      <c r="K147" s="769"/>
      <c r="L147" s="769"/>
      <c r="M147" s="769"/>
      <c r="N147" s="770"/>
      <c r="O147" s="611" t="s">
        <v>112</v>
      </c>
    </row>
    <row r="148" spans="1:15" ht="15" hidden="1" customHeight="1" thickBot="1" x14ac:dyDescent="0.3">
      <c r="A148" s="756"/>
      <c r="B148" s="338" t="s">
        <v>131</v>
      </c>
      <c r="C148" s="100">
        <f>C$2</f>
        <v>46023</v>
      </c>
      <c r="D148" s="100">
        <f t="shared" ref="D148:O148" si="70">D$2</f>
        <v>46054</v>
      </c>
      <c r="E148" s="100">
        <f t="shared" si="70"/>
        <v>46082</v>
      </c>
      <c r="F148" s="100">
        <f t="shared" si="70"/>
        <v>46113</v>
      </c>
      <c r="G148" s="100">
        <f t="shared" si="70"/>
        <v>46143</v>
      </c>
      <c r="H148" s="100">
        <f t="shared" si="70"/>
        <v>46174</v>
      </c>
      <c r="I148" s="100">
        <f t="shared" si="70"/>
        <v>46204</v>
      </c>
      <c r="J148" s="100">
        <f t="shared" si="70"/>
        <v>46235</v>
      </c>
      <c r="K148" s="100">
        <f t="shared" si="70"/>
        <v>46266</v>
      </c>
      <c r="L148" s="100">
        <f t="shared" si="70"/>
        <v>46296</v>
      </c>
      <c r="M148" s="100">
        <f t="shared" si="70"/>
        <v>46327</v>
      </c>
      <c r="N148" s="100">
        <f t="shared" si="70"/>
        <v>46357</v>
      </c>
      <c r="O148" s="100">
        <f t="shared" si="70"/>
        <v>46388</v>
      </c>
    </row>
    <row r="149" spans="1:15" hidden="1" x14ac:dyDescent="0.25">
      <c r="A149" s="756"/>
      <c r="B149" s="334" t="s">
        <v>18</v>
      </c>
      <c r="C149" s="359">
        <f>'11M - LPS'!C149</f>
        <v>5.1790164517634936E-3</v>
      </c>
      <c r="D149" s="359">
        <f>'11M - LPS'!D149</f>
        <v>4.4535399038463826E-3</v>
      </c>
      <c r="E149" s="359">
        <f>'11M - LPS'!E149</f>
        <v>5.3448739748747443E-3</v>
      </c>
      <c r="F149" s="359">
        <f>'11M - LPS'!F149</f>
        <v>8.1888416498963629E-3</v>
      </c>
      <c r="G149" s="359">
        <f>'11M - LPS'!G149</f>
        <v>1.1133502416075134E-2</v>
      </c>
      <c r="H149" s="359">
        <f>'11M - LPS'!H149</f>
        <v>2.8135807134198595E-2</v>
      </c>
      <c r="I149" s="359">
        <f>'11M - LPS'!I149</f>
        <v>2.7948231710505797E-2</v>
      </c>
      <c r="J149" s="359">
        <f>'11M - LPS'!J149</f>
        <v>2.6917776928792127E-2</v>
      </c>
      <c r="K149" s="359">
        <f>'11M - LPS'!K149</f>
        <v>2.6315188071380863E-2</v>
      </c>
      <c r="L149" s="359">
        <f>'11M - LPS'!L149</f>
        <v>1.1381656741662681E-2</v>
      </c>
      <c r="M149" s="359">
        <f>'11M - LPS'!M149</f>
        <v>7.4875486989532539E-3</v>
      </c>
      <c r="N149" s="359">
        <f>'11M - LPS'!N149</f>
        <v>5.4381227501447017E-3</v>
      </c>
      <c r="O149" s="355">
        <f>'11M - LPS'!O149</f>
        <v>5.1790164517634936E-3</v>
      </c>
    </row>
    <row r="150" spans="1:15" hidden="1" x14ac:dyDescent="0.25">
      <c r="A150" s="756"/>
      <c r="B150" s="332" t="s">
        <v>0</v>
      </c>
      <c r="C150" s="359">
        <f>'11M - LPS'!C150</f>
        <v>8.5506796199090324E-3</v>
      </c>
      <c r="D150" s="359">
        <f>'11M - LPS'!D150</f>
        <v>7.1929820675005586E-3</v>
      </c>
      <c r="E150" s="359">
        <f>'11M - LPS'!E150</f>
        <v>7.1264205240276282E-3</v>
      </c>
      <c r="F150" s="359">
        <f>'11M - LPS'!F150</f>
        <v>8.6466311344846336E-3</v>
      </c>
      <c r="G150" s="359">
        <f>'11M - LPS'!G150</f>
        <v>1.9421759225798512E-2</v>
      </c>
      <c r="H150" s="359">
        <f>'11M - LPS'!H150</f>
        <v>5.2375190799397835E-2</v>
      </c>
      <c r="I150" s="359">
        <f>'11M - LPS'!I150</f>
        <v>3.7448558084642369E-2</v>
      </c>
      <c r="J150" s="359">
        <f>'11M - LPS'!J150</f>
        <v>4.3687425575025043E-2</v>
      </c>
      <c r="K150" s="359">
        <f>'11M - LPS'!K150</f>
        <v>5.0590911711988394E-2</v>
      </c>
      <c r="L150" s="359">
        <f>'11M - LPS'!L150</f>
        <v>1.0533502705622855E-2</v>
      </c>
      <c r="M150" s="359">
        <f>'11M - LPS'!M150</f>
        <v>1.3058292686961574E-2</v>
      </c>
      <c r="N150" s="359">
        <f>'11M - LPS'!N150</f>
        <v>4.8921567556137703E-3</v>
      </c>
      <c r="O150" s="355">
        <f>'11M - LPS'!O150</f>
        <v>8.5506796199090324E-3</v>
      </c>
    </row>
    <row r="151" spans="1:15" hidden="1" x14ac:dyDescent="0.25">
      <c r="A151" s="756"/>
      <c r="B151" s="332" t="s">
        <v>19</v>
      </c>
      <c r="C151" s="359">
        <f>'11M - LPS'!C151</f>
        <v>4.9566486298691318E-3</v>
      </c>
      <c r="D151" s="359">
        <f>'11M - LPS'!D151</f>
        <v>4.2804314735475947E-3</v>
      </c>
      <c r="E151" s="359">
        <f>'11M - LPS'!E151</f>
        <v>6.996416143158813E-3</v>
      </c>
      <c r="F151" s="359">
        <f>'11M - LPS'!F151</f>
        <v>1.1633891772180691E-2</v>
      </c>
      <c r="G151" s="359">
        <f>'11M - LPS'!G151</f>
        <v>1.3448020960018561E-2</v>
      </c>
      <c r="H151" s="359">
        <f>'11M - LPS'!H151</f>
        <v>3.5309235707464783E-2</v>
      </c>
      <c r="I151" s="359">
        <f>'11M - LPS'!I151</f>
        <v>2.7879076493810287E-2</v>
      </c>
      <c r="J151" s="359">
        <f>'11M - LPS'!J151</f>
        <v>3.040821119917279E-2</v>
      </c>
      <c r="K151" s="359">
        <f>'11M - LPS'!K151</f>
        <v>3.2050392286200109E-2</v>
      </c>
      <c r="L151" s="359">
        <f>'11M - LPS'!L151</f>
        <v>1.3987374150176306E-2</v>
      </c>
      <c r="M151" s="359">
        <f>'11M - LPS'!M151</f>
        <v>7.5131228639032715E-3</v>
      </c>
      <c r="N151" s="359">
        <f>'11M - LPS'!N151</f>
        <v>6.4957072899277293E-3</v>
      </c>
      <c r="O151" s="355">
        <f>'11M - LPS'!O151</f>
        <v>4.9566486298691318E-3</v>
      </c>
    </row>
    <row r="152" spans="1:15" hidden="1" x14ac:dyDescent="0.25">
      <c r="A152" s="756"/>
      <c r="B152" s="332" t="s">
        <v>1</v>
      </c>
      <c r="C152" s="359">
        <f>'11M - LPS'!C152</f>
        <v>0</v>
      </c>
      <c r="D152" s="359">
        <f>'11M - LPS'!D152</f>
        <v>0</v>
      </c>
      <c r="E152" s="359">
        <f>'11M - LPS'!E152</f>
        <v>0</v>
      </c>
      <c r="F152" s="359">
        <f>'11M - LPS'!F152</f>
        <v>9.2340116855630441E-3</v>
      </c>
      <c r="G152" s="359">
        <f>'11M - LPS'!G152</f>
        <v>2.9116698776994372E-2</v>
      </c>
      <c r="H152" s="359">
        <f>'11M - LPS'!H152</f>
        <v>5.356106905216082E-2</v>
      </c>
      <c r="I152" s="359">
        <f>'11M - LPS'!I152</f>
        <v>3.790028715329221E-2</v>
      </c>
      <c r="J152" s="359">
        <f>'11M - LPS'!J152</f>
        <v>4.4338111890814394E-2</v>
      </c>
      <c r="K152" s="359">
        <f>'11M - LPS'!K152</f>
        <v>5.5720139826591415E-2</v>
      </c>
      <c r="L152" s="359">
        <f>'11M - LPS'!L152</f>
        <v>1.0372458484827611E-2</v>
      </c>
      <c r="M152" s="359">
        <f>'11M - LPS'!M152</f>
        <v>0</v>
      </c>
      <c r="N152" s="359">
        <f>'11M - LPS'!N152</f>
        <v>0</v>
      </c>
      <c r="O152" s="355">
        <f>'11M - LPS'!O152</f>
        <v>0</v>
      </c>
    </row>
    <row r="153" spans="1:15" hidden="1" x14ac:dyDescent="0.25">
      <c r="A153" s="756"/>
      <c r="B153" s="332" t="s">
        <v>20</v>
      </c>
      <c r="C153" s="359">
        <f>'11M - LPS'!C153</f>
        <v>8.6423080533888522E-4</v>
      </c>
      <c r="D153" s="359">
        <f>'11M - LPS'!D153</f>
        <v>7.0264590052070922E-4</v>
      </c>
      <c r="E153" s="359">
        <f>'11M - LPS'!E153</f>
        <v>1.2035038689064334E-4</v>
      </c>
      <c r="F153" s="359">
        <f>'11M - LPS'!F153</f>
        <v>1.1291826547628319E-3</v>
      </c>
      <c r="G153" s="359">
        <f>'11M - LPS'!G153</f>
        <v>1.9834276391510712E-4</v>
      </c>
      <c r="H153" s="359">
        <f>'11M - LPS'!H153</f>
        <v>4.2732643222655788E-4</v>
      </c>
      <c r="I153" s="359">
        <f>'11M - LPS'!I153</f>
        <v>5.8158532458231729E-5</v>
      </c>
      <c r="J153" s="359">
        <f>'11M - LPS'!J153</f>
        <v>4.7062874729583508E-4</v>
      </c>
      <c r="K153" s="359">
        <f>'11M - LPS'!K153</f>
        <v>4.178066791322081E-4</v>
      </c>
      <c r="L153" s="359">
        <f>'11M - LPS'!L153</f>
        <v>1.5631442522499455E-4</v>
      </c>
      <c r="M153" s="359">
        <f>'11M - LPS'!M153</f>
        <v>1.3218123019511605E-5</v>
      </c>
      <c r="N153" s="359">
        <f>'11M - LPS'!N153</f>
        <v>8.8407644016592912E-5</v>
      </c>
      <c r="O153" s="355">
        <f>'11M - LPS'!O153</f>
        <v>8.6423080533888522E-4</v>
      </c>
    </row>
    <row r="154" spans="1:15" hidden="1" x14ac:dyDescent="0.25">
      <c r="A154" s="756"/>
      <c r="B154" s="18" t="s">
        <v>9</v>
      </c>
      <c r="C154" s="359">
        <f>'11M - LPS'!C154</f>
        <v>8.5508748957760523E-3</v>
      </c>
      <c r="D154" s="359">
        <f>'11M - LPS'!D154</f>
        <v>7.2047530449447176E-3</v>
      </c>
      <c r="E154" s="359">
        <f>'11M - LPS'!E154</f>
        <v>7.3908138418684322E-3</v>
      </c>
      <c r="F154" s="359">
        <f>'11M - LPS'!F154</f>
        <v>1.1905794324341626E-2</v>
      </c>
      <c r="G154" s="359">
        <f>'11M - LPS'!G154</f>
        <v>9.5932321439865294E-3</v>
      </c>
      <c r="H154" s="359">
        <f>'11M - LPS'!H154</f>
        <v>0</v>
      </c>
      <c r="I154" s="359">
        <f>'11M - LPS'!I154</f>
        <v>0</v>
      </c>
      <c r="J154" s="359">
        <f>'11M - LPS'!J154</f>
        <v>0</v>
      </c>
      <c r="K154" s="359">
        <f>'11M - LPS'!K154</f>
        <v>2.9187784454542638E-2</v>
      </c>
      <c r="L154" s="359">
        <f>'11M - LPS'!L154</f>
        <v>1.2679281815188228E-2</v>
      </c>
      <c r="M154" s="359">
        <f>'11M - LPS'!M154</f>
        <v>1.3789181967679058E-2</v>
      </c>
      <c r="N154" s="359">
        <f>'11M - LPS'!N154</f>
        <v>4.894473059826189E-3</v>
      </c>
      <c r="O154" s="355">
        <f>'11M - LPS'!O154</f>
        <v>8.5508748957760523E-3</v>
      </c>
    </row>
    <row r="155" spans="1:15" hidden="1" x14ac:dyDescent="0.25">
      <c r="A155" s="756"/>
      <c r="B155" s="18" t="s">
        <v>3</v>
      </c>
      <c r="C155" s="359">
        <f>'11M - LPS'!C155</f>
        <v>8.5506796199090324E-3</v>
      </c>
      <c r="D155" s="359">
        <f>'11M - LPS'!D155</f>
        <v>7.1929820675005586E-3</v>
      </c>
      <c r="E155" s="359">
        <f>'11M - LPS'!E155</f>
        <v>7.1264205240276282E-3</v>
      </c>
      <c r="F155" s="359">
        <f>'11M - LPS'!F155</f>
        <v>8.6466311344846336E-3</v>
      </c>
      <c r="G155" s="359">
        <f>'11M - LPS'!G155</f>
        <v>1.9421759225798512E-2</v>
      </c>
      <c r="H155" s="359">
        <f>'11M - LPS'!H155</f>
        <v>5.2375190799397835E-2</v>
      </c>
      <c r="I155" s="359">
        <f>'11M - LPS'!I155</f>
        <v>3.7448558084642369E-2</v>
      </c>
      <c r="J155" s="359">
        <f>'11M - LPS'!J155</f>
        <v>4.3687425575025043E-2</v>
      </c>
      <c r="K155" s="359">
        <f>'11M - LPS'!K155</f>
        <v>5.0590911711988394E-2</v>
      </c>
      <c r="L155" s="359">
        <f>'11M - LPS'!L155</f>
        <v>1.0533502705622855E-2</v>
      </c>
      <c r="M155" s="359">
        <f>'11M - LPS'!M155</f>
        <v>1.3058292686961574E-2</v>
      </c>
      <c r="N155" s="359">
        <f>'11M - LPS'!N155</f>
        <v>4.8921567556137703E-3</v>
      </c>
      <c r="O155" s="355">
        <f>'11M - LPS'!O155</f>
        <v>8.5506796199090324E-3</v>
      </c>
    </row>
    <row r="156" spans="1:15" hidden="1" x14ac:dyDescent="0.25">
      <c r="A156" s="756"/>
      <c r="B156" s="18" t="s">
        <v>4</v>
      </c>
      <c r="C156" s="359">
        <f>'11M - LPS'!C156</f>
        <v>6.2086186456213593E-3</v>
      </c>
      <c r="D156" s="359">
        <f>'11M - LPS'!D156</f>
        <v>5.0116014507226806E-3</v>
      </c>
      <c r="E156" s="359">
        <f>'11M - LPS'!E156</f>
        <v>6.0244936849912405E-3</v>
      </c>
      <c r="F156" s="359">
        <f>'11M - LPS'!F156</f>
        <v>1.0813858965914691E-2</v>
      </c>
      <c r="G156" s="359">
        <f>'11M - LPS'!G156</f>
        <v>1.3733789268107564E-2</v>
      </c>
      <c r="H156" s="359">
        <f>'11M - LPS'!H156</f>
        <v>3.3503337255954453E-2</v>
      </c>
      <c r="I156" s="359">
        <f>'11M - LPS'!I156</f>
        <v>3.1784199478586746E-2</v>
      </c>
      <c r="J156" s="359">
        <f>'11M - LPS'!J156</f>
        <v>3.0514230903407994E-2</v>
      </c>
      <c r="K156" s="359">
        <f>'11M - LPS'!K156</f>
        <v>2.892517799306665E-2</v>
      </c>
      <c r="L156" s="359">
        <f>'11M - LPS'!L156</f>
        <v>1.450859392958519E-2</v>
      </c>
      <c r="M156" s="359">
        <f>'11M - LPS'!M156</f>
        <v>8.5484151905837972E-3</v>
      </c>
      <c r="N156" s="359">
        <f>'11M - LPS'!N156</f>
        <v>5.9032350324111083E-3</v>
      </c>
      <c r="O156" s="355">
        <f>'11M - LPS'!O156</f>
        <v>6.2086186456213593E-3</v>
      </c>
    </row>
    <row r="157" spans="1:15" hidden="1" x14ac:dyDescent="0.25">
      <c r="A157" s="756"/>
      <c r="B157" s="18" t="s">
        <v>5</v>
      </c>
      <c r="C157" s="359">
        <f>'11M - LPS'!C157</f>
        <v>5.1790164517634936E-3</v>
      </c>
      <c r="D157" s="359">
        <f>'11M - LPS'!D157</f>
        <v>4.4535399038463826E-3</v>
      </c>
      <c r="E157" s="359">
        <f>'11M - LPS'!E157</f>
        <v>5.3448739748747443E-3</v>
      </c>
      <c r="F157" s="359">
        <f>'11M - LPS'!F157</f>
        <v>8.1888416498963629E-3</v>
      </c>
      <c r="G157" s="359">
        <f>'11M - LPS'!G157</f>
        <v>1.1133502416075134E-2</v>
      </c>
      <c r="H157" s="359">
        <f>'11M - LPS'!H157</f>
        <v>2.8135807134198595E-2</v>
      </c>
      <c r="I157" s="359">
        <f>'11M - LPS'!I157</f>
        <v>2.7948231710505797E-2</v>
      </c>
      <c r="J157" s="359">
        <f>'11M - LPS'!J157</f>
        <v>2.6917776928792127E-2</v>
      </c>
      <c r="K157" s="359">
        <f>'11M - LPS'!K157</f>
        <v>2.6315188071380863E-2</v>
      </c>
      <c r="L157" s="359">
        <f>'11M - LPS'!L157</f>
        <v>1.1381656741662681E-2</v>
      </c>
      <c r="M157" s="359">
        <f>'11M - LPS'!M157</f>
        <v>7.4875486989532539E-3</v>
      </c>
      <c r="N157" s="359">
        <f>'11M - LPS'!N157</f>
        <v>5.4381227501447017E-3</v>
      </c>
      <c r="O157" s="355">
        <f>'11M - LPS'!O157</f>
        <v>5.1790164517634936E-3</v>
      </c>
    </row>
    <row r="158" spans="1:15" hidden="1" x14ac:dyDescent="0.25">
      <c r="A158" s="756"/>
      <c r="B158" s="18" t="s">
        <v>21</v>
      </c>
      <c r="C158" s="359">
        <f>'11M - LPS'!C158</f>
        <v>5.1790164517634936E-3</v>
      </c>
      <c r="D158" s="359">
        <f>'11M - LPS'!D158</f>
        <v>4.4535399038463826E-3</v>
      </c>
      <c r="E158" s="359">
        <f>'11M - LPS'!E158</f>
        <v>5.3448739748747443E-3</v>
      </c>
      <c r="F158" s="359">
        <f>'11M - LPS'!F158</f>
        <v>8.1888416498963629E-3</v>
      </c>
      <c r="G158" s="359">
        <f>'11M - LPS'!G158</f>
        <v>1.1133502416075134E-2</v>
      </c>
      <c r="H158" s="359">
        <f>'11M - LPS'!H158</f>
        <v>2.8135807134198595E-2</v>
      </c>
      <c r="I158" s="359">
        <f>'11M - LPS'!I158</f>
        <v>2.7948231710505797E-2</v>
      </c>
      <c r="J158" s="359">
        <f>'11M - LPS'!J158</f>
        <v>2.6917776928792127E-2</v>
      </c>
      <c r="K158" s="359">
        <f>'11M - LPS'!K158</f>
        <v>2.6315188071380863E-2</v>
      </c>
      <c r="L158" s="359">
        <f>'11M - LPS'!L158</f>
        <v>1.1381656741662681E-2</v>
      </c>
      <c r="M158" s="359">
        <f>'11M - LPS'!M158</f>
        <v>7.4875486989532539E-3</v>
      </c>
      <c r="N158" s="359">
        <f>'11M - LPS'!N158</f>
        <v>5.4381227501447017E-3</v>
      </c>
      <c r="O158" s="355">
        <f>'11M - LPS'!O158</f>
        <v>5.1790164517634936E-3</v>
      </c>
    </row>
    <row r="159" spans="1:15" hidden="1" x14ac:dyDescent="0.25">
      <c r="A159" s="756"/>
      <c r="B159" s="18" t="s">
        <v>22</v>
      </c>
      <c r="C159" s="359">
        <f>'11M - LPS'!C159</f>
        <v>5.1790164517634936E-3</v>
      </c>
      <c r="D159" s="359">
        <f>'11M - LPS'!D159</f>
        <v>4.4535399038463826E-3</v>
      </c>
      <c r="E159" s="359">
        <f>'11M - LPS'!E159</f>
        <v>5.3448739748747443E-3</v>
      </c>
      <c r="F159" s="359">
        <f>'11M - LPS'!F159</f>
        <v>8.1888416498963629E-3</v>
      </c>
      <c r="G159" s="359">
        <f>'11M - LPS'!G159</f>
        <v>1.1133502416075134E-2</v>
      </c>
      <c r="H159" s="359">
        <f>'11M - LPS'!H159</f>
        <v>2.8135807134198595E-2</v>
      </c>
      <c r="I159" s="359">
        <f>'11M - LPS'!I159</f>
        <v>2.7948231710505797E-2</v>
      </c>
      <c r="J159" s="359">
        <f>'11M - LPS'!J159</f>
        <v>2.6917776928792127E-2</v>
      </c>
      <c r="K159" s="359">
        <f>'11M - LPS'!K159</f>
        <v>2.6315188071380863E-2</v>
      </c>
      <c r="L159" s="359">
        <f>'11M - LPS'!L159</f>
        <v>1.1381656741662681E-2</v>
      </c>
      <c r="M159" s="359">
        <f>'11M - LPS'!M159</f>
        <v>7.4875486989532539E-3</v>
      </c>
      <c r="N159" s="359">
        <f>'11M - LPS'!N159</f>
        <v>5.4381227501447017E-3</v>
      </c>
      <c r="O159" s="355">
        <f>'11M - LPS'!O159</f>
        <v>5.1790164517634936E-3</v>
      </c>
    </row>
    <row r="160" spans="1:15" hidden="1" x14ac:dyDescent="0.25">
      <c r="A160" s="756"/>
      <c r="B160" s="18" t="s">
        <v>7</v>
      </c>
      <c r="C160" s="359">
        <f>'11M - LPS'!C160</f>
        <v>4.1978074213364176E-3</v>
      </c>
      <c r="D160" s="359">
        <f>'11M - LPS'!D160</f>
        <v>3.62685827880642E-3</v>
      </c>
      <c r="E160" s="359">
        <f>'11M - LPS'!E160</f>
        <v>5.1252510067187427E-3</v>
      </c>
      <c r="F160" s="359">
        <f>'11M - LPS'!F160</f>
        <v>7.8076242028307609E-3</v>
      </c>
      <c r="G160" s="359">
        <f>'11M - LPS'!G160</f>
        <v>9.4170548515908146E-3</v>
      </c>
      <c r="H160" s="359">
        <f>'11M - LPS'!H160</f>
        <v>2.5106437862780884E-2</v>
      </c>
      <c r="I160" s="359">
        <f>'11M - LPS'!I160</f>
        <v>2.2178160710764786E-2</v>
      </c>
      <c r="J160" s="359">
        <f>'11M - LPS'!J160</f>
        <v>2.2654006390072385E-2</v>
      </c>
      <c r="K160" s="359">
        <f>'11M - LPS'!K160</f>
        <v>2.2492729129305875E-2</v>
      </c>
      <c r="L160" s="359">
        <f>'11M - LPS'!L160</f>
        <v>9.6617064754732328E-3</v>
      </c>
      <c r="M160" s="359">
        <f>'11M - LPS'!M160</f>
        <v>5.9962443841583193E-3</v>
      </c>
      <c r="N160" s="359">
        <f>'11M - LPS'!N160</f>
        <v>4.6545486094408247E-3</v>
      </c>
      <c r="O160" s="355">
        <f>'11M - LPS'!O160</f>
        <v>4.1978074213364176E-3</v>
      </c>
    </row>
    <row r="161" spans="1:15" ht="15.75" hidden="1" thickBot="1" x14ac:dyDescent="0.3">
      <c r="A161" s="757"/>
      <c r="B161" s="17" t="s">
        <v>8</v>
      </c>
      <c r="C161" s="360">
        <f>'11M - LPS'!C161</f>
        <v>4.168806268891689E-3</v>
      </c>
      <c r="D161" s="360">
        <f>'11M - LPS'!D161</f>
        <v>3.611890919914768E-3</v>
      </c>
      <c r="E161" s="360">
        <f>'11M - LPS'!E161</f>
        <v>6.4434617570463962E-3</v>
      </c>
      <c r="F161" s="360">
        <f>'11M - LPS'!F161</f>
        <v>1.0823851108647706E-2</v>
      </c>
      <c r="G161" s="360">
        <f>'11M - LPS'!G161</f>
        <v>1.2935437273730881E-2</v>
      </c>
      <c r="H161" s="360">
        <f>'11M - LPS'!H161</f>
        <v>3.7334238208820841E-2</v>
      </c>
      <c r="I161" s="360">
        <f>'11M - LPS'!I161</f>
        <v>2.5251205639474424E-2</v>
      </c>
      <c r="J161" s="360">
        <f>'11M - LPS'!J161</f>
        <v>2.9647617073440619E-2</v>
      </c>
      <c r="K161" s="360">
        <f>'11M - LPS'!K161</f>
        <v>3.0755851233122439E-2</v>
      </c>
      <c r="L161" s="360">
        <f>'11M - LPS'!L161</f>
        <v>1.395855439730578E-2</v>
      </c>
      <c r="M161" s="360">
        <f>'11M - LPS'!M161</f>
        <v>6.7656709561020297E-3</v>
      </c>
      <c r="N161" s="360">
        <f>'11M - LPS'!N161</f>
        <v>6.258282501029523E-3</v>
      </c>
      <c r="O161" s="356">
        <f>'11M - LPS'!O161</f>
        <v>4.168806268891689E-3</v>
      </c>
    </row>
    <row r="162" spans="1:15" hidden="1" x14ac:dyDescent="0.25">
      <c r="C162" s="467" t="s">
        <v>272</v>
      </c>
    </row>
    <row r="163" spans="1:15" ht="15.75" hidden="1" thickBot="1" x14ac:dyDescent="0.3">
      <c r="A163" s="118" t="s">
        <v>160</v>
      </c>
      <c r="B163" s="66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</row>
    <row r="164" spans="1:15" ht="16.5" hidden="1" thickBot="1" x14ac:dyDescent="0.3">
      <c r="A164" s="750" t="s">
        <v>114</v>
      </c>
      <c r="B164" s="339" t="s">
        <v>111</v>
      </c>
      <c r="C164" s="100">
        <f>C$2</f>
        <v>46023</v>
      </c>
      <c r="D164" s="100">
        <f t="shared" ref="D164:O164" si="71">D$2</f>
        <v>46054</v>
      </c>
      <c r="E164" s="100">
        <f t="shared" si="71"/>
        <v>46082</v>
      </c>
      <c r="F164" s="100">
        <f t="shared" si="71"/>
        <v>46113</v>
      </c>
      <c r="G164" s="100">
        <f t="shared" si="71"/>
        <v>46143</v>
      </c>
      <c r="H164" s="100">
        <f t="shared" si="71"/>
        <v>46174</v>
      </c>
      <c r="I164" s="100">
        <f t="shared" si="71"/>
        <v>46204</v>
      </c>
      <c r="J164" s="100">
        <f t="shared" si="71"/>
        <v>46235</v>
      </c>
      <c r="K164" s="100">
        <f t="shared" si="71"/>
        <v>46266</v>
      </c>
      <c r="L164" s="100">
        <f t="shared" si="71"/>
        <v>46296</v>
      </c>
      <c r="M164" s="100">
        <f t="shared" si="71"/>
        <v>46327</v>
      </c>
      <c r="N164" s="100">
        <f t="shared" si="71"/>
        <v>46357</v>
      </c>
      <c r="O164" s="100">
        <f t="shared" si="71"/>
        <v>46388</v>
      </c>
    </row>
    <row r="165" spans="1:15" hidden="1" x14ac:dyDescent="0.25">
      <c r="A165" s="751"/>
      <c r="B165" s="333" t="s">
        <v>18</v>
      </c>
      <c r="C165" s="13">
        <f>((C3*0.5)-C39)*C75*C132*C$106</f>
        <v>0</v>
      </c>
      <c r="D165" s="13">
        <f>((D3*0.5)+C21-D39)*D75*D132*D$106</f>
        <v>0</v>
      </c>
      <c r="E165" s="13">
        <f t="shared" ref="E165:O165" si="72">((E3*0.5)+D21-E39)*E75*E132*E$106</f>
        <v>0</v>
      </c>
      <c r="F165" s="13">
        <f t="shared" si="72"/>
        <v>0</v>
      </c>
      <c r="G165" s="13">
        <f t="shared" si="72"/>
        <v>0</v>
      </c>
      <c r="H165" s="13">
        <f t="shared" si="72"/>
        <v>0</v>
      </c>
      <c r="I165" s="13">
        <f t="shared" si="72"/>
        <v>0</v>
      </c>
      <c r="J165" s="13">
        <f t="shared" si="72"/>
        <v>0</v>
      </c>
      <c r="K165" s="13">
        <f t="shared" si="72"/>
        <v>0</v>
      </c>
      <c r="L165" s="13">
        <f t="shared" si="72"/>
        <v>0</v>
      </c>
      <c r="M165" s="13">
        <f t="shared" si="72"/>
        <v>0</v>
      </c>
      <c r="N165" s="13">
        <f t="shared" si="72"/>
        <v>0</v>
      </c>
      <c r="O165" s="13">
        <f t="shared" si="72"/>
        <v>0</v>
      </c>
    </row>
    <row r="166" spans="1:15" hidden="1" x14ac:dyDescent="0.25">
      <c r="A166" s="751"/>
      <c r="B166" s="157" t="s">
        <v>0</v>
      </c>
      <c r="C166" s="13">
        <f t="shared" ref="C166:C177" si="73">((C4*0.5)-C40)*C76*C133*C$106</f>
        <v>0</v>
      </c>
      <c r="D166" s="13">
        <f t="shared" ref="D166:O166" si="74">((D4*0.5)+C22-D40)*D76*D133*D$106</f>
        <v>0</v>
      </c>
      <c r="E166" s="13">
        <f t="shared" si="74"/>
        <v>0</v>
      </c>
      <c r="F166" s="13">
        <f t="shared" si="74"/>
        <v>0</v>
      </c>
      <c r="G166" s="13">
        <f t="shared" si="74"/>
        <v>0</v>
      </c>
      <c r="H166" s="13">
        <f t="shared" si="74"/>
        <v>0</v>
      </c>
      <c r="I166" s="13">
        <f t="shared" si="74"/>
        <v>0</v>
      </c>
      <c r="J166" s="13">
        <f t="shared" si="74"/>
        <v>0</v>
      </c>
      <c r="K166" s="13">
        <f t="shared" si="74"/>
        <v>0</v>
      </c>
      <c r="L166" s="13">
        <f t="shared" si="74"/>
        <v>0</v>
      </c>
      <c r="M166" s="13">
        <f t="shared" si="74"/>
        <v>0</v>
      </c>
      <c r="N166" s="13">
        <f t="shared" si="74"/>
        <v>0</v>
      </c>
      <c r="O166" s="13">
        <f t="shared" si="74"/>
        <v>0</v>
      </c>
    </row>
    <row r="167" spans="1:15" hidden="1" x14ac:dyDescent="0.25">
      <c r="A167" s="751"/>
      <c r="B167" s="157" t="s">
        <v>19</v>
      </c>
      <c r="C167" s="13">
        <f t="shared" si="73"/>
        <v>0</v>
      </c>
      <c r="D167" s="13">
        <f t="shared" ref="D167:O167" si="75">((D5*0.5)+C23-D41)*D77*D134*D$106</f>
        <v>0</v>
      </c>
      <c r="E167" s="13">
        <f t="shared" si="75"/>
        <v>0</v>
      </c>
      <c r="F167" s="13">
        <f t="shared" si="75"/>
        <v>0</v>
      </c>
      <c r="G167" s="13">
        <f t="shared" si="75"/>
        <v>0</v>
      </c>
      <c r="H167" s="13">
        <f t="shared" si="75"/>
        <v>0</v>
      </c>
      <c r="I167" s="13">
        <f t="shared" si="75"/>
        <v>0</v>
      </c>
      <c r="J167" s="13">
        <f t="shared" si="75"/>
        <v>0</v>
      </c>
      <c r="K167" s="13">
        <f t="shared" si="75"/>
        <v>0</v>
      </c>
      <c r="L167" s="13">
        <f t="shared" si="75"/>
        <v>0</v>
      </c>
      <c r="M167" s="13">
        <f t="shared" si="75"/>
        <v>0</v>
      </c>
      <c r="N167" s="13">
        <f t="shared" si="75"/>
        <v>0</v>
      </c>
      <c r="O167" s="13">
        <f t="shared" si="75"/>
        <v>0</v>
      </c>
    </row>
    <row r="168" spans="1:15" hidden="1" x14ac:dyDescent="0.25">
      <c r="A168" s="751"/>
      <c r="B168" s="157" t="s">
        <v>1</v>
      </c>
      <c r="C168" s="13">
        <f t="shared" si="73"/>
        <v>0</v>
      </c>
      <c r="D168" s="13">
        <f t="shared" ref="D168:O168" si="76">((D6*0.5)+C24-D42)*D78*D135*D$106</f>
        <v>0</v>
      </c>
      <c r="E168" s="13">
        <f t="shared" si="76"/>
        <v>0</v>
      </c>
      <c r="F168" s="13">
        <f t="shared" si="76"/>
        <v>0</v>
      </c>
      <c r="G168" s="13">
        <f t="shared" si="76"/>
        <v>0</v>
      </c>
      <c r="H168" s="13">
        <f t="shared" si="76"/>
        <v>0</v>
      </c>
      <c r="I168" s="13">
        <f t="shared" si="76"/>
        <v>0</v>
      </c>
      <c r="J168" s="13">
        <f t="shared" si="76"/>
        <v>0</v>
      </c>
      <c r="K168" s="13">
        <f t="shared" si="76"/>
        <v>0</v>
      </c>
      <c r="L168" s="13">
        <f t="shared" si="76"/>
        <v>0</v>
      </c>
      <c r="M168" s="13">
        <f t="shared" si="76"/>
        <v>0</v>
      </c>
      <c r="N168" s="13">
        <f t="shared" si="76"/>
        <v>0</v>
      </c>
      <c r="O168" s="13">
        <f t="shared" si="76"/>
        <v>0</v>
      </c>
    </row>
    <row r="169" spans="1:15" hidden="1" x14ac:dyDescent="0.25">
      <c r="A169" s="751"/>
      <c r="B169" s="157" t="s">
        <v>20</v>
      </c>
      <c r="C169" s="13">
        <f t="shared" si="73"/>
        <v>0</v>
      </c>
      <c r="D169" s="13">
        <f t="shared" ref="D169:O169" si="77">((D7*0.5)+C25-D43)*D79*D136*D$106</f>
        <v>0</v>
      </c>
      <c r="E169" s="13">
        <f t="shared" si="77"/>
        <v>0</v>
      </c>
      <c r="F169" s="13">
        <f t="shared" si="77"/>
        <v>0</v>
      </c>
      <c r="G169" s="13">
        <f t="shared" si="77"/>
        <v>0</v>
      </c>
      <c r="H169" s="13">
        <f t="shared" si="77"/>
        <v>0</v>
      </c>
      <c r="I169" s="13">
        <f t="shared" si="77"/>
        <v>0</v>
      </c>
      <c r="J169" s="13">
        <f t="shared" si="77"/>
        <v>0</v>
      </c>
      <c r="K169" s="13">
        <f t="shared" si="77"/>
        <v>0</v>
      </c>
      <c r="L169" s="13">
        <f t="shared" si="77"/>
        <v>0</v>
      </c>
      <c r="M169" s="13">
        <f t="shared" si="77"/>
        <v>0</v>
      </c>
      <c r="N169" s="13">
        <f t="shared" si="77"/>
        <v>0</v>
      </c>
      <c r="O169" s="13">
        <f t="shared" si="77"/>
        <v>0</v>
      </c>
    </row>
    <row r="170" spans="1:15" hidden="1" x14ac:dyDescent="0.25">
      <c r="A170" s="751"/>
      <c r="B170" s="56" t="s">
        <v>9</v>
      </c>
      <c r="C170" s="13">
        <f t="shared" si="73"/>
        <v>0</v>
      </c>
      <c r="D170" s="13">
        <f t="shared" ref="D170:O170" si="78">((D8*0.5)+C26-D44)*D80*D137*D$106</f>
        <v>0</v>
      </c>
      <c r="E170" s="13">
        <f t="shared" si="78"/>
        <v>0</v>
      </c>
      <c r="F170" s="13">
        <f t="shared" si="78"/>
        <v>0</v>
      </c>
      <c r="G170" s="13">
        <f t="shared" si="78"/>
        <v>0</v>
      </c>
      <c r="H170" s="13">
        <f t="shared" si="78"/>
        <v>0</v>
      </c>
      <c r="I170" s="13">
        <f t="shared" si="78"/>
        <v>0</v>
      </c>
      <c r="J170" s="13">
        <f t="shared" si="78"/>
        <v>0</v>
      </c>
      <c r="K170" s="13">
        <f t="shared" si="78"/>
        <v>0</v>
      </c>
      <c r="L170" s="13">
        <f t="shared" si="78"/>
        <v>0</v>
      </c>
      <c r="M170" s="13">
        <f t="shared" si="78"/>
        <v>0</v>
      </c>
      <c r="N170" s="13">
        <f t="shared" si="78"/>
        <v>0</v>
      </c>
      <c r="O170" s="13">
        <f t="shared" si="78"/>
        <v>0</v>
      </c>
    </row>
    <row r="171" spans="1:15" hidden="1" x14ac:dyDescent="0.25">
      <c r="A171" s="751"/>
      <c r="B171" s="56" t="s">
        <v>3</v>
      </c>
      <c r="C171" s="13">
        <f t="shared" si="73"/>
        <v>0</v>
      </c>
      <c r="D171" s="13">
        <f t="shared" ref="D171:O171" si="79">((D9*0.5)+C27-D45)*D81*D138*D$106</f>
        <v>0</v>
      </c>
      <c r="E171" s="13">
        <f t="shared" si="79"/>
        <v>0</v>
      </c>
      <c r="F171" s="13">
        <f t="shared" si="79"/>
        <v>0</v>
      </c>
      <c r="G171" s="13">
        <f t="shared" si="79"/>
        <v>0</v>
      </c>
      <c r="H171" s="13">
        <f t="shared" si="79"/>
        <v>0</v>
      </c>
      <c r="I171" s="13">
        <f t="shared" si="79"/>
        <v>0</v>
      </c>
      <c r="J171" s="13">
        <f t="shared" si="79"/>
        <v>0</v>
      </c>
      <c r="K171" s="13">
        <f t="shared" si="79"/>
        <v>0</v>
      </c>
      <c r="L171" s="13">
        <f t="shared" si="79"/>
        <v>0</v>
      </c>
      <c r="M171" s="13">
        <f t="shared" si="79"/>
        <v>0</v>
      </c>
      <c r="N171" s="13">
        <f t="shared" si="79"/>
        <v>0</v>
      </c>
      <c r="O171" s="13">
        <f t="shared" si="79"/>
        <v>0</v>
      </c>
    </row>
    <row r="172" spans="1:15" ht="15.75" hidden="1" customHeight="1" x14ac:dyDescent="0.25">
      <c r="A172" s="751"/>
      <c r="B172" s="56" t="s">
        <v>4</v>
      </c>
      <c r="C172" s="13">
        <f t="shared" si="73"/>
        <v>0</v>
      </c>
      <c r="D172" s="13">
        <f t="shared" ref="D172:O172" si="80">((D10*0.5)+C28-D46)*D82*D139*D$106</f>
        <v>0</v>
      </c>
      <c r="E172" s="13">
        <f t="shared" si="80"/>
        <v>0</v>
      </c>
      <c r="F172" s="13">
        <f t="shared" si="80"/>
        <v>0</v>
      </c>
      <c r="G172" s="13">
        <f t="shared" si="80"/>
        <v>0</v>
      </c>
      <c r="H172" s="13">
        <f t="shared" si="80"/>
        <v>0</v>
      </c>
      <c r="I172" s="13">
        <f t="shared" si="80"/>
        <v>0</v>
      </c>
      <c r="J172" s="13">
        <f t="shared" si="80"/>
        <v>0</v>
      </c>
      <c r="K172" s="13">
        <f t="shared" si="80"/>
        <v>0</v>
      </c>
      <c r="L172" s="13">
        <f t="shared" si="80"/>
        <v>0</v>
      </c>
      <c r="M172" s="13">
        <f t="shared" si="80"/>
        <v>0</v>
      </c>
      <c r="N172" s="13">
        <f t="shared" si="80"/>
        <v>0</v>
      </c>
      <c r="O172" s="13">
        <f t="shared" si="80"/>
        <v>0</v>
      </c>
    </row>
    <row r="173" spans="1:15" hidden="1" x14ac:dyDescent="0.25">
      <c r="A173" s="751"/>
      <c r="B173" s="56" t="s">
        <v>5</v>
      </c>
      <c r="C173" s="13">
        <f t="shared" si="73"/>
        <v>0</v>
      </c>
      <c r="D173" s="13">
        <f t="shared" ref="D173:O173" si="81">((D11*0.5)+C29-D47)*D83*D140*D$106</f>
        <v>0</v>
      </c>
      <c r="E173" s="13">
        <f t="shared" si="81"/>
        <v>0</v>
      </c>
      <c r="F173" s="13">
        <f t="shared" si="81"/>
        <v>0</v>
      </c>
      <c r="G173" s="13">
        <f t="shared" si="81"/>
        <v>0</v>
      </c>
      <c r="H173" s="13">
        <f t="shared" si="81"/>
        <v>0</v>
      </c>
      <c r="I173" s="13">
        <f t="shared" si="81"/>
        <v>0</v>
      </c>
      <c r="J173" s="13">
        <f t="shared" si="81"/>
        <v>0</v>
      </c>
      <c r="K173" s="13">
        <f t="shared" si="81"/>
        <v>0</v>
      </c>
      <c r="L173" s="13">
        <f t="shared" si="81"/>
        <v>0</v>
      </c>
      <c r="M173" s="13">
        <f t="shared" si="81"/>
        <v>0</v>
      </c>
      <c r="N173" s="13">
        <f t="shared" si="81"/>
        <v>0</v>
      </c>
      <c r="O173" s="13">
        <f t="shared" si="81"/>
        <v>0</v>
      </c>
    </row>
    <row r="174" spans="1:15" hidden="1" x14ac:dyDescent="0.25">
      <c r="A174" s="751"/>
      <c r="B174" s="56" t="s">
        <v>21</v>
      </c>
      <c r="C174" s="13">
        <f t="shared" si="73"/>
        <v>0</v>
      </c>
      <c r="D174" s="13">
        <f t="shared" ref="D174:O174" si="82">((D12*0.5)+C30-D48)*D84*D141*D$106</f>
        <v>0</v>
      </c>
      <c r="E174" s="13">
        <f t="shared" si="82"/>
        <v>0</v>
      </c>
      <c r="F174" s="13">
        <f t="shared" si="82"/>
        <v>0</v>
      </c>
      <c r="G174" s="13">
        <f t="shared" si="82"/>
        <v>0</v>
      </c>
      <c r="H174" s="13">
        <f t="shared" si="82"/>
        <v>0</v>
      </c>
      <c r="I174" s="13">
        <f t="shared" si="82"/>
        <v>0</v>
      </c>
      <c r="J174" s="13">
        <f t="shared" si="82"/>
        <v>0</v>
      </c>
      <c r="K174" s="13">
        <f t="shared" si="82"/>
        <v>0</v>
      </c>
      <c r="L174" s="13">
        <f t="shared" si="82"/>
        <v>0</v>
      </c>
      <c r="M174" s="13">
        <f t="shared" si="82"/>
        <v>0</v>
      </c>
      <c r="N174" s="13">
        <f t="shared" si="82"/>
        <v>0</v>
      </c>
      <c r="O174" s="13">
        <f t="shared" si="82"/>
        <v>0</v>
      </c>
    </row>
    <row r="175" spans="1:15" hidden="1" x14ac:dyDescent="0.25">
      <c r="A175" s="751"/>
      <c r="B175" s="56" t="s">
        <v>22</v>
      </c>
      <c r="C175" s="13">
        <f t="shared" si="73"/>
        <v>0</v>
      </c>
      <c r="D175" s="13">
        <f t="shared" ref="D175:O175" si="83">((D13*0.5)+C31-D49)*D85*D142*D$106</f>
        <v>0</v>
      </c>
      <c r="E175" s="13">
        <f t="shared" si="83"/>
        <v>0</v>
      </c>
      <c r="F175" s="13">
        <f t="shared" si="83"/>
        <v>0</v>
      </c>
      <c r="G175" s="13">
        <f t="shared" si="83"/>
        <v>0</v>
      </c>
      <c r="H175" s="13">
        <f t="shared" si="83"/>
        <v>0</v>
      </c>
      <c r="I175" s="13">
        <f t="shared" si="83"/>
        <v>0</v>
      </c>
      <c r="J175" s="13">
        <f t="shared" si="83"/>
        <v>0</v>
      </c>
      <c r="K175" s="13">
        <f t="shared" si="83"/>
        <v>0</v>
      </c>
      <c r="L175" s="13">
        <f t="shared" si="83"/>
        <v>0</v>
      </c>
      <c r="M175" s="13">
        <f t="shared" si="83"/>
        <v>0</v>
      </c>
      <c r="N175" s="13">
        <f t="shared" si="83"/>
        <v>0</v>
      </c>
      <c r="O175" s="13">
        <f t="shared" si="83"/>
        <v>0</v>
      </c>
    </row>
    <row r="176" spans="1:15" ht="15.75" hidden="1" customHeight="1" x14ac:dyDescent="0.25">
      <c r="A176" s="751"/>
      <c r="B176" s="56" t="s">
        <v>7</v>
      </c>
      <c r="C176" s="13">
        <f t="shared" si="73"/>
        <v>0</v>
      </c>
      <c r="D176" s="13">
        <f t="shared" ref="D176:O176" si="84">((D14*0.5)+C32-D50)*D86*D143*D$106</f>
        <v>0</v>
      </c>
      <c r="E176" s="13">
        <f t="shared" si="84"/>
        <v>0</v>
      </c>
      <c r="F176" s="13">
        <f t="shared" si="84"/>
        <v>0</v>
      </c>
      <c r="G176" s="13">
        <f t="shared" si="84"/>
        <v>0</v>
      </c>
      <c r="H176" s="13">
        <f t="shared" si="84"/>
        <v>0</v>
      </c>
      <c r="I176" s="13">
        <f t="shared" si="84"/>
        <v>0</v>
      </c>
      <c r="J176" s="13">
        <f t="shared" si="84"/>
        <v>0</v>
      </c>
      <c r="K176" s="13">
        <f t="shared" si="84"/>
        <v>0</v>
      </c>
      <c r="L176" s="13">
        <f t="shared" si="84"/>
        <v>0</v>
      </c>
      <c r="M176" s="13">
        <f t="shared" si="84"/>
        <v>0</v>
      </c>
      <c r="N176" s="13">
        <f t="shared" si="84"/>
        <v>0</v>
      </c>
      <c r="O176" s="13">
        <f t="shared" si="84"/>
        <v>0</v>
      </c>
    </row>
    <row r="177" spans="1:15" ht="15.75" hidden="1" customHeight="1" x14ac:dyDescent="0.25">
      <c r="A177" s="751"/>
      <c r="B177" s="56" t="s">
        <v>8</v>
      </c>
      <c r="C177" s="13">
        <f t="shared" si="73"/>
        <v>0</v>
      </c>
      <c r="D177" s="13">
        <f t="shared" ref="D177:O177" si="85">((D15*0.5)+C33-D51)*D87*D144*D$106</f>
        <v>0</v>
      </c>
      <c r="E177" s="13">
        <f t="shared" si="85"/>
        <v>0</v>
      </c>
      <c r="F177" s="13">
        <f t="shared" si="85"/>
        <v>0</v>
      </c>
      <c r="G177" s="13">
        <f t="shared" si="85"/>
        <v>0</v>
      </c>
      <c r="H177" s="13">
        <f t="shared" si="85"/>
        <v>0</v>
      </c>
      <c r="I177" s="13">
        <f t="shared" si="85"/>
        <v>0</v>
      </c>
      <c r="J177" s="13">
        <f t="shared" si="85"/>
        <v>0</v>
      </c>
      <c r="K177" s="13">
        <f t="shared" si="85"/>
        <v>0</v>
      </c>
      <c r="L177" s="13">
        <f t="shared" si="85"/>
        <v>0</v>
      </c>
      <c r="M177" s="13">
        <f t="shared" si="85"/>
        <v>0</v>
      </c>
      <c r="N177" s="13">
        <f t="shared" si="85"/>
        <v>0</v>
      </c>
      <c r="O177" s="13">
        <f t="shared" si="85"/>
        <v>0</v>
      </c>
    </row>
    <row r="178" spans="1:15" ht="15.75" hidden="1" customHeight="1" x14ac:dyDescent="0.25">
      <c r="A178" s="751"/>
      <c r="B178" s="8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5.75" hidden="1" customHeight="1" x14ac:dyDescent="0.25">
      <c r="A179" s="751"/>
      <c r="B179" s="156" t="s">
        <v>24</v>
      </c>
      <c r="C179" s="13">
        <f>SUM(C165:C178)</f>
        <v>0</v>
      </c>
      <c r="D179" s="13">
        <f>SUM(D165:D178)</f>
        <v>0</v>
      </c>
      <c r="E179" s="13">
        <f t="shared" ref="E179:O179" si="86">SUM(E165:E178)</f>
        <v>0</v>
      </c>
      <c r="F179" s="13">
        <f t="shared" si="86"/>
        <v>0</v>
      </c>
      <c r="G179" s="13">
        <f t="shared" si="86"/>
        <v>0</v>
      </c>
      <c r="H179" s="13">
        <f t="shared" si="86"/>
        <v>0</v>
      </c>
      <c r="I179" s="13">
        <f t="shared" si="86"/>
        <v>0</v>
      </c>
      <c r="J179" s="13">
        <f t="shared" si="86"/>
        <v>0</v>
      </c>
      <c r="K179" s="13">
        <f t="shared" si="86"/>
        <v>0</v>
      </c>
      <c r="L179" s="13">
        <f t="shared" si="86"/>
        <v>0</v>
      </c>
      <c r="M179" s="13">
        <f t="shared" si="86"/>
        <v>0</v>
      </c>
      <c r="N179" s="13">
        <f t="shared" si="86"/>
        <v>0</v>
      </c>
      <c r="O179" s="13">
        <f t="shared" si="86"/>
        <v>0</v>
      </c>
    </row>
    <row r="180" spans="1:15" ht="16.5" hidden="1" customHeight="1" thickBot="1" x14ac:dyDescent="0.3">
      <c r="A180" s="752"/>
      <c r="B180" s="92" t="s">
        <v>25</v>
      </c>
      <c r="C180" s="14">
        <f>C179</f>
        <v>0</v>
      </c>
      <c r="D180" s="14">
        <f>C180+D179</f>
        <v>0</v>
      </c>
      <c r="E180" s="14">
        <f t="shared" ref="E180:O180" si="87">D180+E179</f>
        <v>0</v>
      </c>
      <c r="F180" s="14">
        <f t="shared" si="87"/>
        <v>0</v>
      </c>
      <c r="G180" s="14">
        <f t="shared" si="87"/>
        <v>0</v>
      </c>
      <c r="H180" s="14">
        <f t="shared" si="87"/>
        <v>0</v>
      </c>
      <c r="I180" s="14">
        <f t="shared" si="87"/>
        <v>0</v>
      </c>
      <c r="J180" s="14">
        <f t="shared" si="87"/>
        <v>0</v>
      </c>
      <c r="K180" s="14">
        <f t="shared" si="87"/>
        <v>0</v>
      </c>
      <c r="L180" s="14">
        <f t="shared" si="87"/>
        <v>0</v>
      </c>
      <c r="M180" s="14">
        <f t="shared" si="87"/>
        <v>0</v>
      </c>
      <c r="N180" s="14">
        <f t="shared" si="87"/>
        <v>0</v>
      </c>
      <c r="O180" s="14">
        <f t="shared" si="87"/>
        <v>0</v>
      </c>
    </row>
    <row r="181" spans="1:15" hidden="1" x14ac:dyDescent="0.25">
      <c r="A181" s="66"/>
      <c r="B181" s="66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</row>
    <row r="182" spans="1:15" ht="15.75" hidden="1" thickBot="1" x14ac:dyDescent="0.3">
      <c r="A182" s="66"/>
      <c r="B182" s="66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</row>
    <row r="183" spans="1:15" ht="16.5" hidden="1" thickBot="1" x14ac:dyDescent="0.3">
      <c r="A183" s="750" t="s">
        <v>115</v>
      </c>
      <c r="B183" s="339" t="s">
        <v>111</v>
      </c>
      <c r="C183" s="100">
        <f>C$2</f>
        <v>46023</v>
      </c>
      <c r="D183" s="100">
        <f t="shared" ref="D183:O183" si="88">D$2</f>
        <v>46054</v>
      </c>
      <c r="E183" s="100">
        <f t="shared" si="88"/>
        <v>46082</v>
      </c>
      <c r="F183" s="100">
        <f t="shared" si="88"/>
        <v>46113</v>
      </c>
      <c r="G183" s="100">
        <f t="shared" si="88"/>
        <v>46143</v>
      </c>
      <c r="H183" s="100">
        <f t="shared" si="88"/>
        <v>46174</v>
      </c>
      <c r="I183" s="100">
        <f t="shared" si="88"/>
        <v>46204</v>
      </c>
      <c r="J183" s="100">
        <f t="shared" si="88"/>
        <v>46235</v>
      </c>
      <c r="K183" s="100">
        <f t="shared" si="88"/>
        <v>46266</v>
      </c>
      <c r="L183" s="100">
        <f t="shared" si="88"/>
        <v>46296</v>
      </c>
      <c r="M183" s="100">
        <f t="shared" si="88"/>
        <v>46327</v>
      </c>
      <c r="N183" s="100">
        <f t="shared" si="88"/>
        <v>46357</v>
      </c>
      <c r="O183" s="100">
        <f t="shared" si="88"/>
        <v>46388</v>
      </c>
    </row>
    <row r="184" spans="1:15" hidden="1" x14ac:dyDescent="0.25">
      <c r="A184" s="751"/>
      <c r="B184" s="333" t="s">
        <v>18</v>
      </c>
      <c r="C184" s="13">
        <f>((C3*0.5)-C39)*C75*C149*C$106</f>
        <v>0</v>
      </c>
      <c r="D184" s="13">
        <f>((D3*0.5)+C21-D39)*D75*D149*D$106</f>
        <v>0</v>
      </c>
      <c r="E184" s="13">
        <f t="shared" ref="E184:O184" si="89">((E3*0.5)+D21-E39)*E75*E149*E$106</f>
        <v>0</v>
      </c>
      <c r="F184" s="13">
        <f t="shared" si="89"/>
        <v>0</v>
      </c>
      <c r="G184" s="13">
        <f t="shared" si="89"/>
        <v>0</v>
      </c>
      <c r="H184" s="13">
        <f t="shared" si="89"/>
        <v>0</v>
      </c>
      <c r="I184" s="13">
        <f t="shared" si="89"/>
        <v>0</v>
      </c>
      <c r="J184" s="13">
        <f t="shared" si="89"/>
        <v>0</v>
      </c>
      <c r="K184" s="13">
        <f t="shared" si="89"/>
        <v>0</v>
      </c>
      <c r="L184" s="13">
        <f t="shared" si="89"/>
        <v>0</v>
      </c>
      <c r="M184" s="13">
        <f t="shared" si="89"/>
        <v>0</v>
      </c>
      <c r="N184" s="13">
        <f t="shared" si="89"/>
        <v>0</v>
      </c>
      <c r="O184" s="13">
        <f t="shared" si="89"/>
        <v>0</v>
      </c>
    </row>
    <row r="185" spans="1:15" hidden="1" x14ac:dyDescent="0.25">
      <c r="A185" s="751"/>
      <c r="B185" s="157" t="s">
        <v>0</v>
      </c>
      <c r="C185" s="13">
        <f t="shared" ref="C185:C196" si="90">((C4*0.5)-C40)*C76*C150*C$106</f>
        <v>0</v>
      </c>
      <c r="D185" s="13">
        <f t="shared" ref="D185:O185" si="91">((D4*0.5)+C22-D40)*D76*D150*D$106</f>
        <v>0</v>
      </c>
      <c r="E185" s="13">
        <f t="shared" si="91"/>
        <v>0</v>
      </c>
      <c r="F185" s="13">
        <f t="shared" si="91"/>
        <v>0</v>
      </c>
      <c r="G185" s="13">
        <f t="shared" si="91"/>
        <v>0</v>
      </c>
      <c r="H185" s="13">
        <f t="shared" si="91"/>
        <v>0</v>
      </c>
      <c r="I185" s="13">
        <f t="shared" si="91"/>
        <v>0</v>
      </c>
      <c r="J185" s="13">
        <f t="shared" si="91"/>
        <v>0</v>
      </c>
      <c r="K185" s="13">
        <f t="shared" si="91"/>
        <v>0</v>
      </c>
      <c r="L185" s="13">
        <f t="shared" si="91"/>
        <v>0</v>
      </c>
      <c r="M185" s="13">
        <f t="shared" si="91"/>
        <v>0</v>
      </c>
      <c r="N185" s="13">
        <f t="shared" si="91"/>
        <v>0</v>
      </c>
      <c r="O185" s="13">
        <f t="shared" si="91"/>
        <v>0</v>
      </c>
    </row>
    <row r="186" spans="1:15" hidden="1" x14ac:dyDescent="0.25">
      <c r="A186" s="751"/>
      <c r="B186" s="157" t="s">
        <v>19</v>
      </c>
      <c r="C186" s="13">
        <f t="shared" si="90"/>
        <v>0</v>
      </c>
      <c r="D186" s="13">
        <f t="shared" ref="D186:O186" si="92">((D5*0.5)+C23-D41)*D77*D151*D$106</f>
        <v>0</v>
      </c>
      <c r="E186" s="13">
        <f t="shared" si="92"/>
        <v>0</v>
      </c>
      <c r="F186" s="13">
        <f t="shared" si="92"/>
        <v>0</v>
      </c>
      <c r="G186" s="13">
        <f t="shared" si="92"/>
        <v>0</v>
      </c>
      <c r="H186" s="13">
        <f t="shared" si="92"/>
        <v>0</v>
      </c>
      <c r="I186" s="13">
        <f t="shared" si="92"/>
        <v>0</v>
      </c>
      <c r="J186" s="13">
        <f t="shared" si="92"/>
        <v>0</v>
      </c>
      <c r="K186" s="13">
        <f t="shared" si="92"/>
        <v>0</v>
      </c>
      <c r="L186" s="13">
        <f t="shared" si="92"/>
        <v>0</v>
      </c>
      <c r="M186" s="13">
        <f t="shared" si="92"/>
        <v>0</v>
      </c>
      <c r="N186" s="13">
        <f t="shared" si="92"/>
        <v>0</v>
      </c>
      <c r="O186" s="13">
        <f t="shared" si="92"/>
        <v>0</v>
      </c>
    </row>
    <row r="187" spans="1:15" hidden="1" x14ac:dyDescent="0.25">
      <c r="A187" s="751"/>
      <c r="B187" s="157" t="s">
        <v>1</v>
      </c>
      <c r="C187" s="13">
        <f t="shared" si="90"/>
        <v>0</v>
      </c>
      <c r="D187" s="13">
        <f t="shared" ref="D187:O187" si="93">((D6*0.5)+C24-D42)*D78*D152*D$106</f>
        <v>0</v>
      </c>
      <c r="E187" s="13">
        <f t="shared" si="93"/>
        <v>0</v>
      </c>
      <c r="F187" s="13">
        <f t="shared" si="93"/>
        <v>0</v>
      </c>
      <c r="G187" s="13">
        <f t="shared" si="93"/>
        <v>0</v>
      </c>
      <c r="H187" s="13">
        <f t="shared" si="93"/>
        <v>0</v>
      </c>
      <c r="I187" s="13">
        <f t="shared" si="93"/>
        <v>0</v>
      </c>
      <c r="J187" s="13">
        <f t="shared" si="93"/>
        <v>0</v>
      </c>
      <c r="K187" s="13">
        <f t="shared" si="93"/>
        <v>0</v>
      </c>
      <c r="L187" s="13">
        <f t="shared" si="93"/>
        <v>0</v>
      </c>
      <c r="M187" s="13">
        <f t="shared" si="93"/>
        <v>0</v>
      </c>
      <c r="N187" s="13">
        <f t="shared" si="93"/>
        <v>0</v>
      </c>
      <c r="O187" s="13">
        <f t="shared" si="93"/>
        <v>0</v>
      </c>
    </row>
    <row r="188" spans="1:15" hidden="1" x14ac:dyDescent="0.25">
      <c r="A188" s="751"/>
      <c r="B188" s="157" t="s">
        <v>20</v>
      </c>
      <c r="C188" s="13">
        <f t="shared" si="90"/>
        <v>0</v>
      </c>
      <c r="D188" s="13">
        <f t="shared" ref="D188:O188" si="94">((D7*0.5)+C25-D43)*D79*D153*D$106</f>
        <v>0</v>
      </c>
      <c r="E188" s="13">
        <f t="shared" si="94"/>
        <v>0</v>
      </c>
      <c r="F188" s="13">
        <f t="shared" si="94"/>
        <v>0</v>
      </c>
      <c r="G188" s="13">
        <f t="shared" si="94"/>
        <v>0</v>
      </c>
      <c r="H188" s="13">
        <f t="shared" si="94"/>
        <v>0</v>
      </c>
      <c r="I188" s="13">
        <f t="shared" si="94"/>
        <v>0</v>
      </c>
      <c r="J188" s="13">
        <f t="shared" si="94"/>
        <v>0</v>
      </c>
      <c r="K188" s="13">
        <f t="shared" si="94"/>
        <v>0</v>
      </c>
      <c r="L188" s="13">
        <f t="shared" si="94"/>
        <v>0</v>
      </c>
      <c r="M188" s="13">
        <f t="shared" si="94"/>
        <v>0</v>
      </c>
      <c r="N188" s="13">
        <f t="shared" si="94"/>
        <v>0</v>
      </c>
      <c r="O188" s="13">
        <f t="shared" si="94"/>
        <v>0</v>
      </c>
    </row>
    <row r="189" spans="1:15" hidden="1" x14ac:dyDescent="0.25">
      <c r="A189" s="751"/>
      <c r="B189" s="56" t="s">
        <v>9</v>
      </c>
      <c r="C189" s="13">
        <f t="shared" si="90"/>
        <v>0</v>
      </c>
      <c r="D189" s="13">
        <f t="shared" ref="D189:O189" si="95">((D8*0.5)+C26-D44)*D80*D154*D$106</f>
        <v>0</v>
      </c>
      <c r="E189" s="13">
        <f t="shared" si="95"/>
        <v>0</v>
      </c>
      <c r="F189" s="13">
        <f t="shared" si="95"/>
        <v>0</v>
      </c>
      <c r="G189" s="13">
        <f t="shared" si="95"/>
        <v>0</v>
      </c>
      <c r="H189" s="13">
        <f t="shared" si="95"/>
        <v>0</v>
      </c>
      <c r="I189" s="13">
        <f t="shared" si="95"/>
        <v>0</v>
      </c>
      <c r="J189" s="13">
        <f t="shared" si="95"/>
        <v>0</v>
      </c>
      <c r="K189" s="13">
        <f t="shared" si="95"/>
        <v>0</v>
      </c>
      <c r="L189" s="13">
        <f t="shared" si="95"/>
        <v>0</v>
      </c>
      <c r="M189" s="13">
        <f t="shared" si="95"/>
        <v>0</v>
      </c>
      <c r="N189" s="13">
        <f t="shared" si="95"/>
        <v>0</v>
      </c>
      <c r="O189" s="13">
        <f t="shared" si="95"/>
        <v>0</v>
      </c>
    </row>
    <row r="190" spans="1:15" hidden="1" x14ac:dyDescent="0.25">
      <c r="A190" s="751"/>
      <c r="B190" s="56" t="s">
        <v>3</v>
      </c>
      <c r="C190" s="13">
        <f t="shared" si="90"/>
        <v>0</v>
      </c>
      <c r="D190" s="13">
        <f t="shared" ref="D190:O190" si="96">((D9*0.5)+C27-D45)*D81*D155*D$106</f>
        <v>0</v>
      </c>
      <c r="E190" s="13">
        <f t="shared" si="96"/>
        <v>0</v>
      </c>
      <c r="F190" s="13">
        <f t="shared" si="96"/>
        <v>0</v>
      </c>
      <c r="G190" s="13">
        <f t="shared" si="96"/>
        <v>0</v>
      </c>
      <c r="H190" s="13">
        <f t="shared" si="96"/>
        <v>0</v>
      </c>
      <c r="I190" s="13">
        <f t="shared" si="96"/>
        <v>0</v>
      </c>
      <c r="J190" s="13">
        <f t="shared" si="96"/>
        <v>0</v>
      </c>
      <c r="K190" s="13">
        <f t="shared" si="96"/>
        <v>0</v>
      </c>
      <c r="L190" s="13">
        <f t="shared" si="96"/>
        <v>0</v>
      </c>
      <c r="M190" s="13">
        <f t="shared" si="96"/>
        <v>0</v>
      </c>
      <c r="N190" s="13">
        <f t="shared" si="96"/>
        <v>0</v>
      </c>
      <c r="O190" s="13">
        <f t="shared" si="96"/>
        <v>0</v>
      </c>
    </row>
    <row r="191" spans="1:15" ht="15.75" hidden="1" customHeight="1" x14ac:dyDescent="0.25">
      <c r="A191" s="751"/>
      <c r="B191" s="56" t="s">
        <v>4</v>
      </c>
      <c r="C191" s="13">
        <f t="shared" si="90"/>
        <v>0</v>
      </c>
      <c r="D191" s="13">
        <f t="shared" ref="D191:O191" si="97">((D10*0.5)+C28-D46)*D82*D156*D$106</f>
        <v>0</v>
      </c>
      <c r="E191" s="13">
        <f t="shared" si="97"/>
        <v>0</v>
      </c>
      <c r="F191" s="13">
        <f t="shared" si="97"/>
        <v>0</v>
      </c>
      <c r="G191" s="13">
        <f t="shared" si="97"/>
        <v>0</v>
      </c>
      <c r="H191" s="13">
        <f t="shared" si="97"/>
        <v>0</v>
      </c>
      <c r="I191" s="13">
        <f t="shared" si="97"/>
        <v>0</v>
      </c>
      <c r="J191" s="13">
        <f t="shared" si="97"/>
        <v>0</v>
      </c>
      <c r="K191" s="13">
        <f t="shared" si="97"/>
        <v>0</v>
      </c>
      <c r="L191" s="13">
        <f t="shared" si="97"/>
        <v>0</v>
      </c>
      <c r="M191" s="13">
        <f t="shared" si="97"/>
        <v>0</v>
      </c>
      <c r="N191" s="13">
        <f t="shared" si="97"/>
        <v>0</v>
      </c>
      <c r="O191" s="13">
        <f t="shared" si="97"/>
        <v>0</v>
      </c>
    </row>
    <row r="192" spans="1:15" hidden="1" x14ac:dyDescent="0.25">
      <c r="A192" s="751"/>
      <c r="B192" s="56" t="s">
        <v>5</v>
      </c>
      <c r="C192" s="13">
        <f t="shared" si="90"/>
        <v>0</v>
      </c>
      <c r="D192" s="13">
        <f t="shared" ref="D192:O192" si="98">((D11*0.5)+C29-D47)*D83*D157*D$106</f>
        <v>0</v>
      </c>
      <c r="E192" s="13">
        <f t="shared" si="98"/>
        <v>0</v>
      </c>
      <c r="F192" s="13">
        <f t="shared" si="98"/>
        <v>0</v>
      </c>
      <c r="G192" s="13">
        <f t="shared" si="98"/>
        <v>0</v>
      </c>
      <c r="H192" s="13">
        <f t="shared" si="98"/>
        <v>0</v>
      </c>
      <c r="I192" s="13">
        <f t="shared" si="98"/>
        <v>0</v>
      </c>
      <c r="J192" s="13">
        <f t="shared" si="98"/>
        <v>0</v>
      </c>
      <c r="K192" s="13">
        <f t="shared" si="98"/>
        <v>0</v>
      </c>
      <c r="L192" s="13">
        <f t="shared" si="98"/>
        <v>0</v>
      </c>
      <c r="M192" s="13">
        <f t="shared" si="98"/>
        <v>0</v>
      </c>
      <c r="N192" s="13">
        <f t="shared" si="98"/>
        <v>0</v>
      </c>
      <c r="O192" s="13">
        <f t="shared" si="98"/>
        <v>0</v>
      </c>
    </row>
    <row r="193" spans="1:15" hidden="1" x14ac:dyDescent="0.25">
      <c r="A193" s="751"/>
      <c r="B193" s="56" t="s">
        <v>21</v>
      </c>
      <c r="C193" s="13">
        <f t="shared" si="90"/>
        <v>0</v>
      </c>
      <c r="D193" s="13">
        <f t="shared" ref="D193:O193" si="99">((D12*0.5)+C30-D48)*D84*D158*D$106</f>
        <v>0</v>
      </c>
      <c r="E193" s="13">
        <f t="shared" si="99"/>
        <v>0</v>
      </c>
      <c r="F193" s="13">
        <f t="shared" si="99"/>
        <v>0</v>
      </c>
      <c r="G193" s="13">
        <f t="shared" si="99"/>
        <v>0</v>
      </c>
      <c r="H193" s="13">
        <f t="shared" si="99"/>
        <v>0</v>
      </c>
      <c r="I193" s="13">
        <f t="shared" si="99"/>
        <v>0</v>
      </c>
      <c r="J193" s="13">
        <f t="shared" si="99"/>
        <v>0</v>
      </c>
      <c r="K193" s="13">
        <f t="shared" si="99"/>
        <v>0</v>
      </c>
      <c r="L193" s="13">
        <f t="shared" si="99"/>
        <v>0</v>
      </c>
      <c r="M193" s="13">
        <f t="shared" si="99"/>
        <v>0</v>
      </c>
      <c r="N193" s="13">
        <f t="shared" si="99"/>
        <v>0</v>
      </c>
      <c r="O193" s="13">
        <f t="shared" si="99"/>
        <v>0</v>
      </c>
    </row>
    <row r="194" spans="1:15" hidden="1" x14ac:dyDescent="0.25">
      <c r="A194" s="751"/>
      <c r="B194" s="56" t="s">
        <v>22</v>
      </c>
      <c r="C194" s="13">
        <f t="shared" si="90"/>
        <v>0</v>
      </c>
      <c r="D194" s="13">
        <f t="shared" ref="D194:O194" si="100">((D13*0.5)+C31-D49)*D85*D159*D$106</f>
        <v>0</v>
      </c>
      <c r="E194" s="13">
        <f t="shared" si="100"/>
        <v>0</v>
      </c>
      <c r="F194" s="13">
        <f t="shared" si="100"/>
        <v>0</v>
      </c>
      <c r="G194" s="13">
        <f t="shared" si="100"/>
        <v>0</v>
      </c>
      <c r="H194" s="13">
        <f t="shared" si="100"/>
        <v>0</v>
      </c>
      <c r="I194" s="13">
        <f t="shared" si="100"/>
        <v>0</v>
      </c>
      <c r="J194" s="13">
        <f t="shared" si="100"/>
        <v>0</v>
      </c>
      <c r="K194" s="13">
        <f t="shared" si="100"/>
        <v>0</v>
      </c>
      <c r="L194" s="13">
        <f t="shared" si="100"/>
        <v>0</v>
      </c>
      <c r="M194" s="13">
        <f t="shared" si="100"/>
        <v>0</v>
      </c>
      <c r="N194" s="13">
        <f t="shared" si="100"/>
        <v>0</v>
      </c>
      <c r="O194" s="13">
        <f t="shared" si="100"/>
        <v>0</v>
      </c>
    </row>
    <row r="195" spans="1:15" ht="15.75" hidden="1" customHeight="1" x14ac:dyDescent="0.25">
      <c r="A195" s="751"/>
      <c r="B195" s="56" t="s">
        <v>7</v>
      </c>
      <c r="C195" s="13">
        <f t="shared" si="90"/>
        <v>0</v>
      </c>
      <c r="D195" s="13">
        <f t="shared" ref="D195:O195" si="101">((D14*0.5)+C32-D50)*D86*D160*D$106</f>
        <v>0</v>
      </c>
      <c r="E195" s="13">
        <f t="shared" si="101"/>
        <v>0</v>
      </c>
      <c r="F195" s="13">
        <f t="shared" si="101"/>
        <v>0</v>
      </c>
      <c r="G195" s="13">
        <f t="shared" si="101"/>
        <v>0</v>
      </c>
      <c r="H195" s="13">
        <f t="shared" si="101"/>
        <v>0</v>
      </c>
      <c r="I195" s="13">
        <f t="shared" si="101"/>
        <v>0</v>
      </c>
      <c r="J195" s="13">
        <f t="shared" si="101"/>
        <v>0</v>
      </c>
      <c r="K195" s="13">
        <f t="shared" si="101"/>
        <v>0</v>
      </c>
      <c r="L195" s="13">
        <f t="shared" si="101"/>
        <v>0</v>
      </c>
      <c r="M195" s="13">
        <f t="shared" si="101"/>
        <v>0</v>
      </c>
      <c r="N195" s="13">
        <f t="shared" si="101"/>
        <v>0</v>
      </c>
      <c r="O195" s="13">
        <f t="shared" si="101"/>
        <v>0</v>
      </c>
    </row>
    <row r="196" spans="1:15" ht="15.75" hidden="1" customHeight="1" x14ac:dyDescent="0.25">
      <c r="A196" s="751"/>
      <c r="B196" s="56" t="s">
        <v>8</v>
      </c>
      <c r="C196" s="13">
        <f t="shared" si="90"/>
        <v>0</v>
      </c>
      <c r="D196" s="13">
        <f t="shared" ref="D196:O196" si="102">((D15*0.5)+C33-D51)*D87*D161*D$106</f>
        <v>0</v>
      </c>
      <c r="E196" s="13">
        <f t="shared" si="102"/>
        <v>0</v>
      </c>
      <c r="F196" s="13">
        <f t="shared" si="102"/>
        <v>0</v>
      </c>
      <c r="G196" s="13">
        <f t="shared" si="102"/>
        <v>0</v>
      </c>
      <c r="H196" s="13">
        <f t="shared" si="102"/>
        <v>0</v>
      </c>
      <c r="I196" s="13">
        <f t="shared" si="102"/>
        <v>0</v>
      </c>
      <c r="J196" s="13">
        <f t="shared" si="102"/>
        <v>0</v>
      </c>
      <c r="K196" s="13">
        <f t="shared" si="102"/>
        <v>0</v>
      </c>
      <c r="L196" s="13">
        <f t="shared" si="102"/>
        <v>0</v>
      </c>
      <c r="M196" s="13">
        <f t="shared" si="102"/>
        <v>0</v>
      </c>
      <c r="N196" s="13">
        <f t="shared" si="102"/>
        <v>0</v>
      </c>
      <c r="O196" s="13">
        <f t="shared" si="102"/>
        <v>0</v>
      </c>
    </row>
    <row r="197" spans="1:15" ht="15.75" hidden="1" customHeight="1" x14ac:dyDescent="0.25">
      <c r="A197" s="751"/>
      <c r="B197" s="8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5.75" hidden="1" customHeight="1" x14ac:dyDescent="0.25">
      <c r="A198" s="751"/>
      <c r="B198" s="156" t="s">
        <v>24</v>
      </c>
      <c r="C198" s="13">
        <f>SUM(C184:C197)</f>
        <v>0</v>
      </c>
      <c r="D198" s="13">
        <f>SUM(D184:D197)</f>
        <v>0</v>
      </c>
      <c r="E198" s="13">
        <f t="shared" ref="E198:O198" si="103">SUM(E184:E197)</f>
        <v>0</v>
      </c>
      <c r="F198" s="13">
        <f t="shared" si="103"/>
        <v>0</v>
      </c>
      <c r="G198" s="13">
        <f t="shared" si="103"/>
        <v>0</v>
      </c>
      <c r="H198" s="13">
        <f t="shared" si="103"/>
        <v>0</v>
      </c>
      <c r="I198" s="13">
        <f t="shared" si="103"/>
        <v>0</v>
      </c>
      <c r="J198" s="13">
        <f t="shared" si="103"/>
        <v>0</v>
      </c>
      <c r="K198" s="13">
        <f t="shared" si="103"/>
        <v>0</v>
      </c>
      <c r="L198" s="13">
        <f t="shared" si="103"/>
        <v>0</v>
      </c>
      <c r="M198" s="13">
        <f t="shared" si="103"/>
        <v>0</v>
      </c>
      <c r="N198" s="13">
        <f t="shared" si="103"/>
        <v>0</v>
      </c>
      <c r="O198" s="13">
        <f t="shared" si="103"/>
        <v>0</v>
      </c>
    </row>
    <row r="199" spans="1:15" ht="16.5" hidden="1" customHeight="1" thickBot="1" x14ac:dyDescent="0.3">
      <c r="A199" s="752"/>
      <c r="B199" s="92" t="s">
        <v>25</v>
      </c>
      <c r="C199" s="14">
        <f>C198</f>
        <v>0</v>
      </c>
      <c r="D199" s="14">
        <f>C199+D198</f>
        <v>0</v>
      </c>
      <c r="E199" s="14">
        <f t="shared" ref="E199:O199" si="104">D199+E198</f>
        <v>0</v>
      </c>
      <c r="F199" s="14">
        <f t="shared" si="104"/>
        <v>0</v>
      </c>
      <c r="G199" s="14">
        <f t="shared" si="104"/>
        <v>0</v>
      </c>
      <c r="H199" s="14">
        <f t="shared" si="104"/>
        <v>0</v>
      </c>
      <c r="I199" s="14">
        <f t="shared" si="104"/>
        <v>0</v>
      </c>
      <c r="J199" s="14">
        <f t="shared" si="104"/>
        <v>0</v>
      </c>
      <c r="K199" s="14">
        <f t="shared" si="104"/>
        <v>0</v>
      </c>
      <c r="L199" s="14">
        <f t="shared" si="104"/>
        <v>0</v>
      </c>
      <c r="M199" s="14">
        <f t="shared" si="104"/>
        <v>0</v>
      </c>
      <c r="N199" s="14">
        <f t="shared" si="104"/>
        <v>0</v>
      </c>
      <c r="O199" s="14">
        <f t="shared" si="104"/>
        <v>0</v>
      </c>
    </row>
    <row r="200" spans="1:15" hidden="1" x14ac:dyDescent="0.25">
      <c r="A200" s="66"/>
      <c r="B200" s="66" t="s">
        <v>116</v>
      </c>
      <c r="C200" s="71">
        <f>C179+C198</f>
        <v>0</v>
      </c>
      <c r="D200" s="71">
        <f t="shared" ref="D200:O200" si="105">D179+D198</f>
        <v>0</v>
      </c>
      <c r="E200" s="71">
        <f t="shared" si="105"/>
        <v>0</v>
      </c>
      <c r="F200" s="71">
        <f t="shared" si="105"/>
        <v>0</v>
      </c>
      <c r="G200" s="71">
        <f t="shared" si="105"/>
        <v>0</v>
      </c>
      <c r="H200" s="71">
        <f t="shared" si="105"/>
        <v>0</v>
      </c>
      <c r="I200" s="71">
        <f t="shared" si="105"/>
        <v>0</v>
      </c>
      <c r="J200" s="71">
        <f t="shared" si="105"/>
        <v>0</v>
      </c>
      <c r="K200" s="71">
        <f t="shared" si="105"/>
        <v>0</v>
      </c>
      <c r="L200" s="71">
        <f t="shared" si="105"/>
        <v>0</v>
      </c>
      <c r="M200" s="71">
        <f t="shared" si="105"/>
        <v>0</v>
      </c>
      <c r="N200" s="71">
        <f t="shared" si="105"/>
        <v>0</v>
      </c>
      <c r="O200" s="71">
        <f t="shared" si="105"/>
        <v>0</v>
      </c>
    </row>
    <row r="201" spans="1:15" hidden="1" x14ac:dyDescent="0.25">
      <c r="A201" s="66"/>
      <c r="B201" s="66" t="s">
        <v>163</v>
      </c>
      <c r="C201" s="69">
        <f t="shared" ref="C201:O201" si="106">C200-C124</f>
        <v>0</v>
      </c>
      <c r="D201" s="69">
        <f t="shared" si="106"/>
        <v>0</v>
      </c>
      <c r="E201" s="69">
        <f t="shared" si="106"/>
        <v>0</v>
      </c>
      <c r="F201" s="69">
        <f t="shared" si="106"/>
        <v>0</v>
      </c>
      <c r="G201" s="69">
        <f t="shared" si="106"/>
        <v>0</v>
      </c>
      <c r="H201" s="69">
        <f t="shared" si="106"/>
        <v>0</v>
      </c>
      <c r="I201" s="69">
        <f t="shared" si="106"/>
        <v>0</v>
      </c>
      <c r="J201" s="69">
        <f t="shared" si="106"/>
        <v>0</v>
      </c>
      <c r="K201" s="69">
        <f t="shared" si="106"/>
        <v>0</v>
      </c>
      <c r="L201" s="69">
        <f t="shared" si="106"/>
        <v>0</v>
      </c>
      <c r="M201" s="69">
        <f t="shared" si="106"/>
        <v>0</v>
      </c>
      <c r="N201" s="69">
        <f t="shared" si="106"/>
        <v>0</v>
      </c>
      <c r="O201" s="141">
        <f t="shared" si="106"/>
        <v>0</v>
      </c>
    </row>
    <row r="202" spans="1:15" ht="15.75" hidden="1" thickBot="1" x14ac:dyDescent="0.3">
      <c r="A202" s="66"/>
      <c r="B202" s="66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</row>
    <row r="203" spans="1:15" ht="15.75" hidden="1" thickBot="1" x14ac:dyDescent="0.3">
      <c r="A203" s="66"/>
      <c r="B203" s="165" t="s">
        <v>37</v>
      </c>
      <c r="C203" s="100">
        <f>C$2</f>
        <v>46023</v>
      </c>
      <c r="D203" s="100">
        <f t="shared" ref="D203:O203" si="107">D$2</f>
        <v>46054</v>
      </c>
      <c r="E203" s="100">
        <f t="shared" si="107"/>
        <v>46082</v>
      </c>
      <c r="F203" s="100">
        <f t="shared" si="107"/>
        <v>46113</v>
      </c>
      <c r="G203" s="100">
        <f t="shared" si="107"/>
        <v>46143</v>
      </c>
      <c r="H203" s="100">
        <f t="shared" si="107"/>
        <v>46174</v>
      </c>
      <c r="I203" s="100">
        <f t="shared" si="107"/>
        <v>46204</v>
      </c>
      <c r="J203" s="100">
        <f t="shared" si="107"/>
        <v>46235</v>
      </c>
      <c r="K203" s="100">
        <f t="shared" si="107"/>
        <v>46266</v>
      </c>
      <c r="L203" s="100">
        <f t="shared" si="107"/>
        <v>46296</v>
      </c>
      <c r="M203" s="100">
        <f t="shared" si="107"/>
        <v>46327</v>
      </c>
      <c r="N203" s="100">
        <f t="shared" si="107"/>
        <v>46357</v>
      </c>
      <c r="O203" s="100">
        <f t="shared" si="107"/>
        <v>46388</v>
      </c>
    </row>
    <row r="204" spans="1:15" hidden="1" x14ac:dyDescent="0.25">
      <c r="A204" s="66"/>
      <c r="B204" s="164" t="s">
        <v>117</v>
      </c>
      <c r="C204" s="79">
        <f>C179*'YTD PROGRAM SUMMARY'!C47</f>
        <v>0</v>
      </c>
      <c r="D204" s="79">
        <f>D179*'YTD PROGRAM SUMMARY'!D47</f>
        <v>0</v>
      </c>
      <c r="E204" s="79">
        <f>E179*'YTD PROGRAM SUMMARY'!E47</f>
        <v>0</v>
      </c>
      <c r="F204" s="79">
        <f>F179*'YTD PROGRAM SUMMARY'!F47</f>
        <v>0</v>
      </c>
      <c r="G204" s="79">
        <f>G179*'YTD PROGRAM SUMMARY'!G47</f>
        <v>0</v>
      </c>
      <c r="H204" s="79">
        <f>H179*'YTD PROGRAM SUMMARY'!H47</f>
        <v>0</v>
      </c>
      <c r="I204" s="79">
        <f>I179*'YTD PROGRAM SUMMARY'!I47</f>
        <v>0</v>
      </c>
      <c r="J204" s="79">
        <f>J179*'YTD PROGRAM SUMMARY'!J47</f>
        <v>0</v>
      </c>
      <c r="K204" s="79">
        <f>K179*'YTD PROGRAM SUMMARY'!K47</f>
        <v>0</v>
      </c>
      <c r="L204" s="79">
        <f>L179*'YTD PROGRAM SUMMARY'!L47</f>
        <v>0</v>
      </c>
      <c r="M204" s="79">
        <f>M179*'YTD PROGRAM SUMMARY'!M47</f>
        <v>0</v>
      </c>
      <c r="N204" s="79">
        <f>N179*'YTD PROGRAM SUMMARY'!N47</f>
        <v>0</v>
      </c>
      <c r="O204" s="146">
        <f>O179*'YTD PROGRAM SUMMARY'!O47</f>
        <v>0</v>
      </c>
    </row>
    <row r="205" spans="1:15" ht="15.75" hidden="1" thickBot="1" x14ac:dyDescent="0.3">
      <c r="A205" s="66"/>
      <c r="B205" s="58" t="s">
        <v>118</v>
      </c>
      <c r="C205" s="72">
        <f>C198*'YTD PROGRAM SUMMARY'!C47</f>
        <v>0</v>
      </c>
      <c r="D205" s="72">
        <f>D198*'YTD PROGRAM SUMMARY'!D47</f>
        <v>0</v>
      </c>
      <c r="E205" s="72">
        <f>E198*'YTD PROGRAM SUMMARY'!E47</f>
        <v>0</v>
      </c>
      <c r="F205" s="72">
        <f>F198*'YTD PROGRAM SUMMARY'!F47</f>
        <v>0</v>
      </c>
      <c r="G205" s="72">
        <f>G198*'YTD PROGRAM SUMMARY'!G47</f>
        <v>0</v>
      </c>
      <c r="H205" s="72">
        <f>H198*'YTD PROGRAM SUMMARY'!H47</f>
        <v>0</v>
      </c>
      <c r="I205" s="72">
        <f>I198*'YTD PROGRAM SUMMARY'!I47</f>
        <v>0</v>
      </c>
      <c r="J205" s="72">
        <f>J198*'YTD PROGRAM SUMMARY'!J47</f>
        <v>0</v>
      </c>
      <c r="K205" s="72">
        <f>K198*'YTD PROGRAM SUMMARY'!K47</f>
        <v>0</v>
      </c>
      <c r="L205" s="72">
        <f>L198*'YTD PROGRAM SUMMARY'!L47</f>
        <v>0</v>
      </c>
      <c r="M205" s="72">
        <f>M198*'YTD PROGRAM SUMMARY'!M47</f>
        <v>0</v>
      </c>
      <c r="N205" s="72">
        <f>N198*'YTD PROGRAM SUMMARY'!N47</f>
        <v>0</v>
      </c>
      <c r="O205" s="142">
        <f>O198*'YTD PROGRAM SUMMARY'!O47</f>
        <v>0</v>
      </c>
    </row>
    <row r="206" spans="1:15" hidden="1" x14ac:dyDescent="0.25">
      <c r="A206" s="66"/>
      <c r="B206" s="164" t="s">
        <v>119</v>
      </c>
      <c r="C206" s="73">
        <f t="shared" ref="C206:O206" si="108">IFERROR(C204/C124,0)</f>
        <v>0</v>
      </c>
      <c r="D206" s="73">
        <f t="shared" si="108"/>
        <v>0</v>
      </c>
      <c r="E206" s="73">
        <f t="shared" si="108"/>
        <v>0</v>
      </c>
      <c r="F206" s="73">
        <f t="shared" si="108"/>
        <v>0</v>
      </c>
      <c r="G206" s="73">
        <f t="shared" si="108"/>
        <v>0</v>
      </c>
      <c r="H206" s="73">
        <f t="shared" si="108"/>
        <v>0</v>
      </c>
      <c r="I206" s="73">
        <f t="shared" si="108"/>
        <v>0</v>
      </c>
      <c r="J206" s="73">
        <f t="shared" si="108"/>
        <v>0</v>
      </c>
      <c r="K206" s="73">
        <f t="shared" si="108"/>
        <v>0</v>
      </c>
      <c r="L206" s="73">
        <f t="shared" si="108"/>
        <v>0</v>
      </c>
      <c r="M206" s="73">
        <f t="shared" si="108"/>
        <v>0</v>
      </c>
      <c r="N206" s="73">
        <f t="shared" si="108"/>
        <v>0</v>
      </c>
      <c r="O206" s="143">
        <f t="shared" si="108"/>
        <v>0</v>
      </c>
    </row>
    <row r="207" spans="1:15" ht="15.75" hidden="1" thickBot="1" x14ac:dyDescent="0.3">
      <c r="A207" s="66"/>
      <c r="B207" s="58" t="s">
        <v>120</v>
      </c>
      <c r="C207" s="74">
        <f t="shared" ref="C207:O207" si="109">IFERROR(C205/C124,0)</f>
        <v>0</v>
      </c>
      <c r="D207" s="74">
        <f t="shared" si="109"/>
        <v>0</v>
      </c>
      <c r="E207" s="74">
        <f t="shared" si="109"/>
        <v>0</v>
      </c>
      <c r="F207" s="74">
        <f t="shared" si="109"/>
        <v>0</v>
      </c>
      <c r="G207" s="74">
        <f t="shared" si="109"/>
        <v>0</v>
      </c>
      <c r="H207" s="74">
        <f t="shared" si="109"/>
        <v>0</v>
      </c>
      <c r="I207" s="74">
        <f t="shared" si="109"/>
        <v>0</v>
      </c>
      <c r="J207" s="74">
        <f t="shared" si="109"/>
        <v>0</v>
      </c>
      <c r="K207" s="74">
        <f t="shared" si="109"/>
        <v>0</v>
      </c>
      <c r="L207" s="74">
        <f t="shared" si="109"/>
        <v>0</v>
      </c>
      <c r="M207" s="74">
        <f t="shared" si="109"/>
        <v>0</v>
      </c>
      <c r="N207" s="74">
        <f t="shared" si="109"/>
        <v>0</v>
      </c>
      <c r="O207" s="144">
        <f t="shared" si="109"/>
        <v>0</v>
      </c>
    </row>
    <row r="208" spans="1:15" ht="15.75" hidden="1" thickBot="1" x14ac:dyDescent="0.3">
      <c r="A208" s="66"/>
      <c r="B208" s="166" t="s">
        <v>121</v>
      </c>
      <c r="C208" s="76">
        <f>C206+C207</f>
        <v>0</v>
      </c>
      <c r="D208" s="76">
        <f t="shared" ref="D208:O208" si="110">D206+D207</f>
        <v>0</v>
      </c>
      <c r="E208" s="77">
        <f t="shared" si="110"/>
        <v>0</v>
      </c>
      <c r="F208" s="77">
        <f t="shared" si="110"/>
        <v>0</v>
      </c>
      <c r="G208" s="77">
        <f t="shared" si="110"/>
        <v>0</v>
      </c>
      <c r="H208" s="77">
        <f t="shared" si="110"/>
        <v>0</v>
      </c>
      <c r="I208" s="77">
        <f t="shared" si="110"/>
        <v>0</v>
      </c>
      <c r="J208" s="77">
        <f t="shared" si="110"/>
        <v>0</v>
      </c>
      <c r="K208" s="77">
        <f t="shared" si="110"/>
        <v>0</v>
      </c>
      <c r="L208" s="77">
        <f t="shared" si="110"/>
        <v>0</v>
      </c>
      <c r="M208" s="78">
        <f t="shared" si="110"/>
        <v>0</v>
      </c>
      <c r="N208" s="86">
        <f t="shared" si="110"/>
        <v>0</v>
      </c>
      <c r="O208" s="145">
        <f t="shared" si="110"/>
        <v>0</v>
      </c>
    </row>
    <row r="209" spans="1:15" ht="15.75" hidden="1" thickBot="1" x14ac:dyDescent="0.3">
      <c r="A209" s="66"/>
      <c r="B209" s="66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</row>
    <row r="210" spans="1:15" ht="15.75" hidden="1" thickBot="1" x14ac:dyDescent="0.3">
      <c r="A210" s="66"/>
      <c r="B210" s="165" t="s">
        <v>35</v>
      </c>
      <c r="C210" s="100">
        <f>C$2</f>
        <v>46023</v>
      </c>
      <c r="D210" s="100">
        <f t="shared" ref="D210:O210" si="111">D$2</f>
        <v>46054</v>
      </c>
      <c r="E210" s="100">
        <f t="shared" si="111"/>
        <v>46082</v>
      </c>
      <c r="F210" s="100">
        <f t="shared" si="111"/>
        <v>46113</v>
      </c>
      <c r="G210" s="100">
        <f t="shared" si="111"/>
        <v>46143</v>
      </c>
      <c r="H210" s="100">
        <f t="shared" si="111"/>
        <v>46174</v>
      </c>
      <c r="I210" s="100">
        <f t="shared" si="111"/>
        <v>46204</v>
      </c>
      <c r="J210" s="100">
        <f t="shared" si="111"/>
        <v>46235</v>
      </c>
      <c r="K210" s="100">
        <f t="shared" si="111"/>
        <v>46266</v>
      </c>
      <c r="L210" s="100">
        <f t="shared" si="111"/>
        <v>46296</v>
      </c>
      <c r="M210" s="100">
        <f t="shared" si="111"/>
        <v>46327</v>
      </c>
      <c r="N210" s="100">
        <f t="shared" si="111"/>
        <v>46357</v>
      </c>
      <c r="O210" s="100">
        <f t="shared" si="111"/>
        <v>46388</v>
      </c>
    </row>
    <row r="211" spans="1:15" hidden="1" x14ac:dyDescent="0.25">
      <c r="A211" s="66"/>
      <c r="B211" s="164" t="s">
        <v>122</v>
      </c>
      <c r="C211" s="79">
        <f>C179*'YTD PROGRAM SUMMARY'!C48</f>
        <v>0</v>
      </c>
      <c r="D211" s="79">
        <f>D179*'YTD PROGRAM SUMMARY'!D48</f>
        <v>0</v>
      </c>
      <c r="E211" s="79">
        <f>E179*'YTD PROGRAM SUMMARY'!E48</f>
        <v>0</v>
      </c>
      <c r="F211" s="79">
        <f>F179*'YTD PROGRAM SUMMARY'!F48</f>
        <v>0</v>
      </c>
      <c r="G211" s="79">
        <f>G179*'YTD PROGRAM SUMMARY'!G48</f>
        <v>0</v>
      </c>
      <c r="H211" s="79">
        <f>H179*'YTD PROGRAM SUMMARY'!H48</f>
        <v>0</v>
      </c>
      <c r="I211" s="79">
        <f>I179*'YTD PROGRAM SUMMARY'!I48</f>
        <v>0</v>
      </c>
      <c r="J211" s="79">
        <f>J179*'YTD PROGRAM SUMMARY'!J48</f>
        <v>0</v>
      </c>
      <c r="K211" s="79">
        <f>K179*'YTD PROGRAM SUMMARY'!K48</f>
        <v>0</v>
      </c>
      <c r="L211" s="79">
        <f>L179*'YTD PROGRAM SUMMARY'!L48</f>
        <v>0</v>
      </c>
      <c r="M211" s="79">
        <f>M179*'YTD PROGRAM SUMMARY'!M48</f>
        <v>0</v>
      </c>
      <c r="N211" s="79">
        <f>N179*'YTD PROGRAM SUMMARY'!N48</f>
        <v>0</v>
      </c>
      <c r="O211" s="146">
        <f>O179*'YTD PROGRAM SUMMARY'!O48</f>
        <v>0</v>
      </c>
    </row>
    <row r="212" spans="1:15" ht="15.75" hidden="1" thickBot="1" x14ac:dyDescent="0.3">
      <c r="A212" s="66"/>
      <c r="B212" s="58" t="s">
        <v>123</v>
      </c>
      <c r="C212" s="72">
        <f>C198*'YTD PROGRAM SUMMARY'!C48</f>
        <v>0</v>
      </c>
      <c r="D212" s="72">
        <f>D198*'YTD PROGRAM SUMMARY'!D48</f>
        <v>0</v>
      </c>
      <c r="E212" s="72">
        <f>E198*'YTD PROGRAM SUMMARY'!E48</f>
        <v>0</v>
      </c>
      <c r="F212" s="72">
        <f>F198*'YTD PROGRAM SUMMARY'!F48</f>
        <v>0</v>
      </c>
      <c r="G212" s="72">
        <f>G198*'YTD PROGRAM SUMMARY'!G48</f>
        <v>0</v>
      </c>
      <c r="H212" s="72">
        <f>H198*'YTD PROGRAM SUMMARY'!H48</f>
        <v>0</v>
      </c>
      <c r="I212" s="72">
        <f>I198*'YTD PROGRAM SUMMARY'!I48</f>
        <v>0</v>
      </c>
      <c r="J212" s="72">
        <f>J198*'YTD PROGRAM SUMMARY'!J48</f>
        <v>0</v>
      </c>
      <c r="K212" s="72">
        <f>K198*'YTD PROGRAM SUMMARY'!K48</f>
        <v>0</v>
      </c>
      <c r="L212" s="72">
        <f>L198*'YTD PROGRAM SUMMARY'!L48</f>
        <v>0</v>
      </c>
      <c r="M212" s="72">
        <f>M198*'YTD PROGRAM SUMMARY'!M48</f>
        <v>0</v>
      </c>
      <c r="N212" s="72">
        <f>N198*'YTD PROGRAM SUMMARY'!N48</f>
        <v>0</v>
      </c>
      <c r="O212" s="142">
        <f>O198*'YTD PROGRAM SUMMARY'!O48</f>
        <v>0</v>
      </c>
    </row>
    <row r="213" spans="1:15" hidden="1" x14ac:dyDescent="0.25">
      <c r="A213" s="66"/>
      <c r="B213" s="164" t="s">
        <v>124</v>
      </c>
      <c r="C213" s="73">
        <f t="shared" ref="C213:O213" si="112">IFERROR(C211/C124,0)</f>
        <v>0</v>
      </c>
      <c r="D213" s="73">
        <f t="shared" si="112"/>
        <v>0</v>
      </c>
      <c r="E213" s="73">
        <f t="shared" si="112"/>
        <v>0</v>
      </c>
      <c r="F213" s="73">
        <f t="shared" si="112"/>
        <v>0</v>
      </c>
      <c r="G213" s="73">
        <f t="shared" si="112"/>
        <v>0</v>
      </c>
      <c r="H213" s="73">
        <f t="shared" si="112"/>
        <v>0</v>
      </c>
      <c r="I213" s="73">
        <f t="shared" si="112"/>
        <v>0</v>
      </c>
      <c r="J213" s="73">
        <f t="shared" si="112"/>
        <v>0</v>
      </c>
      <c r="K213" s="73">
        <f t="shared" si="112"/>
        <v>0</v>
      </c>
      <c r="L213" s="73">
        <f t="shared" si="112"/>
        <v>0</v>
      </c>
      <c r="M213" s="73">
        <f t="shared" si="112"/>
        <v>0</v>
      </c>
      <c r="N213" s="73">
        <f t="shared" si="112"/>
        <v>0</v>
      </c>
      <c r="O213" s="143">
        <f t="shared" si="112"/>
        <v>0</v>
      </c>
    </row>
    <row r="214" spans="1:15" ht="15.75" hidden="1" thickBot="1" x14ac:dyDescent="0.3">
      <c r="A214" s="66"/>
      <c r="B214" s="58" t="s">
        <v>125</v>
      </c>
      <c r="C214" s="74">
        <f t="shared" ref="C214:O214" si="113">IFERROR(C212/C124,0)</f>
        <v>0</v>
      </c>
      <c r="D214" s="74">
        <f t="shared" si="113"/>
        <v>0</v>
      </c>
      <c r="E214" s="74">
        <f t="shared" si="113"/>
        <v>0</v>
      </c>
      <c r="F214" s="74">
        <f t="shared" si="113"/>
        <v>0</v>
      </c>
      <c r="G214" s="74">
        <f t="shared" si="113"/>
        <v>0</v>
      </c>
      <c r="H214" s="74">
        <f t="shared" si="113"/>
        <v>0</v>
      </c>
      <c r="I214" s="74">
        <f t="shared" si="113"/>
        <v>0</v>
      </c>
      <c r="J214" s="74">
        <f t="shared" si="113"/>
        <v>0</v>
      </c>
      <c r="K214" s="74">
        <f t="shared" si="113"/>
        <v>0</v>
      </c>
      <c r="L214" s="74">
        <f t="shared" si="113"/>
        <v>0</v>
      </c>
      <c r="M214" s="74">
        <f t="shared" si="113"/>
        <v>0</v>
      </c>
      <c r="N214" s="74">
        <f t="shared" si="113"/>
        <v>0</v>
      </c>
      <c r="O214" s="144">
        <f t="shared" si="113"/>
        <v>0</v>
      </c>
    </row>
    <row r="215" spans="1:15" ht="15.75" hidden="1" thickBot="1" x14ac:dyDescent="0.3">
      <c r="A215" s="66"/>
      <c r="B215" s="166" t="s">
        <v>126</v>
      </c>
      <c r="C215" s="76">
        <f>C213+C214</f>
        <v>0</v>
      </c>
      <c r="D215" s="76">
        <f t="shared" ref="D215:O215" si="114">D213+D214</f>
        <v>0</v>
      </c>
      <c r="E215" s="77">
        <f t="shared" si="114"/>
        <v>0</v>
      </c>
      <c r="F215" s="77">
        <f t="shared" si="114"/>
        <v>0</v>
      </c>
      <c r="G215" s="77">
        <f t="shared" si="114"/>
        <v>0</v>
      </c>
      <c r="H215" s="77">
        <f t="shared" si="114"/>
        <v>0</v>
      </c>
      <c r="I215" s="77">
        <f t="shared" si="114"/>
        <v>0</v>
      </c>
      <c r="J215" s="77">
        <f t="shared" si="114"/>
        <v>0</v>
      </c>
      <c r="K215" s="77">
        <f t="shared" si="114"/>
        <v>0</v>
      </c>
      <c r="L215" s="77">
        <f t="shared" si="114"/>
        <v>0</v>
      </c>
      <c r="M215" s="78">
        <f t="shared" si="114"/>
        <v>0</v>
      </c>
      <c r="N215" s="86">
        <f t="shared" si="114"/>
        <v>0</v>
      </c>
      <c r="O215" s="145">
        <f t="shared" si="114"/>
        <v>0</v>
      </c>
    </row>
    <row r="216" spans="1:15" hidden="1" x14ac:dyDescent="0.25">
      <c r="A216" s="66"/>
      <c r="B216" s="66" t="s">
        <v>127</v>
      </c>
      <c r="C216" s="80">
        <f>C208+C215</f>
        <v>0</v>
      </c>
      <c r="D216" s="80">
        <f t="shared" ref="D216:O216" si="115">D208+D215</f>
        <v>0</v>
      </c>
      <c r="E216" s="80">
        <f t="shared" si="115"/>
        <v>0</v>
      </c>
      <c r="F216" s="80">
        <f t="shared" si="115"/>
        <v>0</v>
      </c>
      <c r="G216" s="80">
        <f t="shared" si="115"/>
        <v>0</v>
      </c>
      <c r="H216" s="80">
        <f t="shared" si="115"/>
        <v>0</v>
      </c>
      <c r="I216" s="80">
        <f t="shared" si="115"/>
        <v>0</v>
      </c>
      <c r="J216" s="80">
        <f t="shared" si="115"/>
        <v>0</v>
      </c>
      <c r="K216" s="80">
        <f t="shared" si="115"/>
        <v>0</v>
      </c>
      <c r="L216" s="80">
        <f t="shared" si="115"/>
        <v>0</v>
      </c>
      <c r="M216" s="80">
        <f t="shared" si="115"/>
        <v>0</v>
      </c>
      <c r="N216" s="80">
        <f t="shared" si="115"/>
        <v>0</v>
      </c>
      <c r="O216" s="147">
        <f t="shared" si="115"/>
        <v>0</v>
      </c>
    </row>
    <row r="217" spans="1:15" hidden="1" x14ac:dyDescent="0.25">
      <c r="A217" s="66"/>
      <c r="B217" s="66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</row>
    <row r="218" spans="1:15" hidden="1" x14ac:dyDescent="0.25">
      <c r="A218" s="66"/>
      <c r="B218" s="66" t="s">
        <v>128</v>
      </c>
      <c r="C218" s="81">
        <f t="shared" ref="C218" si="116">SUM(C204:C205)</f>
        <v>0</v>
      </c>
      <c r="D218" s="81">
        <f t="shared" ref="D218:O218" si="117">SUM(D204:D205)</f>
        <v>0</v>
      </c>
      <c r="E218" s="82">
        <f t="shared" si="117"/>
        <v>0</v>
      </c>
      <c r="F218" s="82">
        <f t="shared" si="117"/>
        <v>0</v>
      </c>
      <c r="G218" s="82">
        <f t="shared" si="117"/>
        <v>0</v>
      </c>
      <c r="H218" s="82">
        <f t="shared" si="117"/>
        <v>0</v>
      </c>
      <c r="I218" s="82">
        <f t="shared" si="117"/>
        <v>0</v>
      </c>
      <c r="J218" s="82">
        <f t="shared" si="117"/>
        <v>0</v>
      </c>
      <c r="K218" s="82">
        <f t="shared" si="117"/>
        <v>0</v>
      </c>
      <c r="L218" s="82">
        <f t="shared" si="117"/>
        <v>0</v>
      </c>
      <c r="M218" s="83">
        <f t="shared" si="117"/>
        <v>0</v>
      </c>
      <c r="N218" s="83">
        <f t="shared" si="117"/>
        <v>0</v>
      </c>
      <c r="O218" s="150">
        <f t="shared" si="117"/>
        <v>0</v>
      </c>
    </row>
    <row r="219" spans="1:15" hidden="1" x14ac:dyDescent="0.25">
      <c r="A219" s="66"/>
      <c r="B219" s="66" t="s">
        <v>129</v>
      </c>
      <c r="C219" s="81">
        <f t="shared" ref="C219" si="118">SUM(C211:C212)</f>
        <v>0</v>
      </c>
      <c r="D219" s="81">
        <f t="shared" ref="D219:O219" si="119">SUM(D211:D212)</f>
        <v>0</v>
      </c>
      <c r="E219" s="82">
        <f t="shared" si="119"/>
        <v>0</v>
      </c>
      <c r="F219" s="82">
        <f t="shared" si="119"/>
        <v>0</v>
      </c>
      <c r="G219" s="82">
        <f t="shared" si="119"/>
        <v>0</v>
      </c>
      <c r="H219" s="82">
        <f t="shared" si="119"/>
        <v>0</v>
      </c>
      <c r="I219" s="82">
        <f t="shared" si="119"/>
        <v>0</v>
      </c>
      <c r="J219" s="82">
        <f t="shared" si="119"/>
        <v>0</v>
      </c>
      <c r="K219" s="82">
        <f t="shared" si="119"/>
        <v>0</v>
      </c>
      <c r="L219" s="82">
        <f t="shared" si="119"/>
        <v>0</v>
      </c>
      <c r="M219" s="83">
        <f t="shared" si="119"/>
        <v>0</v>
      </c>
      <c r="N219" s="83">
        <f t="shared" si="119"/>
        <v>0</v>
      </c>
      <c r="O219" s="150">
        <f t="shared" si="119"/>
        <v>0</v>
      </c>
    </row>
    <row r="220" spans="1:15" hidden="1" x14ac:dyDescent="0.25">
      <c r="A220" s="66"/>
      <c r="B220" s="66" t="s">
        <v>116</v>
      </c>
      <c r="C220" s="84">
        <f t="shared" ref="C220" si="120">SUM(C218:C219)</f>
        <v>0</v>
      </c>
      <c r="D220" s="84">
        <f t="shared" ref="D220:O220" si="121">SUM(D218:D219)</f>
        <v>0</v>
      </c>
      <c r="E220" s="84">
        <f t="shared" si="121"/>
        <v>0</v>
      </c>
      <c r="F220" s="84">
        <f t="shared" si="121"/>
        <v>0</v>
      </c>
      <c r="G220" s="84">
        <f t="shared" si="121"/>
        <v>0</v>
      </c>
      <c r="H220" s="84">
        <f t="shared" si="121"/>
        <v>0</v>
      </c>
      <c r="I220" s="84">
        <f t="shared" si="121"/>
        <v>0</v>
      </c>
      <c r="J220" s="84">
        <f t="shared" si="121"/>
        <v>0</v>
      </c>
      <c r="K220" s="84">
        <f t="shared" si="121"/>
        <v>0</v>
      </c>
      <c r="L220" s="84">
        <f t="shared" si="121"/>
        <v>0</v>
      </c>
      <c r="M220" s="85">
        <f t="shared" si="121"/>
        <v>0</v>
      </c>
      <c r="N220" s="85">
        <f t="shared" si="121"/>
        <v>0</v>
      </c>
      <c r="O220" s="151">
        <f t="shared" si="121"/>
        <v>0</v>
      </c>
    </row>
    <row r="221" spans="1:15" hidden="1" x14ac:dyDescent="0.25"/>
    <row r="222" spans="1:15" hidden="1" x14ac:dyDescent="0.25">
      <c r="B222" s="118" t="s">
        <v>209</v>
      </c>
      <c r="C222" s="221">
        <f>IF('YTD PROGRAM SUMMARY'!C4=0,0,C220-C124)</f>
        <v>0</v>
      </c>
      <c r="D222" s="221">
        <f>IF('YTD PROGRAM SUMMARY'!D4=0,0,D220-D124)</f>
        <v>0</v>
      </c>
      <c r="E222" s="221">
        <f>IF('YTD PROGRAM SUMMARY'!E4=0,0,E220-E124)</f>
        <v>0</v>
      </c>
      <c r="F222" s="221">
        <f>IF('YTD PROGRAM SUMMARY'!F4=0,0,F220-F124)</f>
        <v>0</v>
      </c>
      <c r="G222" s="221">
        <f>IF('YTD PROGRAM SUMMARY'!G4=0,0,G220-G124)</f>
        <v>0</v>
      </c>
      <c r="H222" s="221">
        <f>IF('YTD PROGRAM SUMMARY'!H4=0,0,H220-H124)</f>
        <v>0</v>
      </c>
      <c r="I222" s="221">
        <f>IF('YTD PROGRAM SUMMARY'!I4=0,0,I220-I124)</f>
        <v>0</v>
      </c>
      <c r="J222" s="221">
        <f>IF('YTD PROGRAM SUMMARY'!J4=0,0,J220-J124)</f>
        <v>0</v>
      </c>
      <c r="K222" s="221">
        <f>IF('YTD PROGRAM SUMMARY'!K4=0,0,K220-K124)</f>
        <v>0</v>
      </c>
      <c r="L222" s="221">
        <f>IF('YTD PROGRAM SUMMARY'!L4=0,0,L220-L124)</f>
        <v>0</v>
      </c>
      <c r="M222" s="221">
        <f>IF('YTD PROGRAM SUMMARY'!M4=0,0,M220-M124)</f>
        <v>0</v>
      </c>
      <c r="N222" s="221">
        <f>IF('YTD PROGRAM SUMMARY'!N4=0,0,N220-N124)</f>
        <v>0</v>
      </c>
    </row>
    <row r="223" spans="1:15" hidden="1" x14ac:dyDescent="0.25"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</row>
  </sheetData>
  <mergeCells count="14">
    <mergeCell ref="A109:A125"/>
    <mergeCell ref="A56:A71"/>
    <mergeCell ref="A90:A103"/>
    <mergeCell ref="A74:A87"/>
    <mergeCell ref="A2:A17"/>
    <mergeCell ref="A20:A35"/>
    <mergeCell ref="A38:A53"/>
    <mergeCell ref="A164:A180"/>
    <mergeCell ref="A183:A199"/>
    <mergeCell ref="C147:N147"/>
    <mergeCell ref="A147:A161"/>
    <mergeCell ref="B130:N130"/>
    <mergeCell ref="A129:A144"/>
    <mergeCell ref="B129:N129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CC62-5083-4AE0-90BC-49A02F2A6F71}">
  <sheetPr>
    <tabColor rgb="FFFFFFCC"/>
  </sheetPr>
  <dimension ref="A1:Q42"/>
  <sheetViews>
    <sheetView tabSelected="1" zoomScale="80" zoomScaleNormal="80" workbookViewId="0">
      <pane xSplit="2" topLeftCell="C1" activePane="topRight" state="frozen"/>
      <selection activeCell="A41" sqref="A41"/>
      <selection pane="topRight" activeCell="A41" sqref="A41"/>
    </sheetView>
  </sheetViews>
  <sheetFormatPr defaultRowHeight="15" x14ac:dyDescent="0.25"/>
  <cols>
    <col min="1" max="1" width="9.85546875" customWidth="1"/>
    <col min="2" max="2" width="24.85546875" customWidth="1"/>
    <col min="3" max="3" width="15.85546875" bestFit="1" customWidth="1"/>
    <col min="4" max="4" width="11.5703125" bestFit="1" customWidth="1"/>
    <col min="5" max="6" width="12.5703125" bestFit="1" customWidth="1"/>
    <col min="7" max="14" width="14.140625" bestFit="1" customWidth="1"/>
    <col min="15" max="15" width="15.140625" bestFit="1" customWidth="1"/>
    <col min="16" max="17" width="10.5703125" bestFit="1" customWidth="1"/>
  </cols>
  <sheetData>
    <row r="1" spans="1:17" s="296" customFormat="1" ht="15.75" thickBot="1" x14ac:dyDescent="0.3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/>
      <c r="Q1"/>
    </row>
    <row r="2" spans="1:17" ht="15.75" customHeight="1" thickBot="1" x14ac:dyDescent="0.3">
      <c r="A2" s="774" t="s">
        <v>270</v>
      </c>
      <c r="B2" s="306" t="s">
        <v>10</v>
      </c>
      <c r="C2" s="100">
        <f>'1M - RES'!C2</f>
        <v>46023</v>
      </c>
      <c r="D2" s="100">
        <f>'1M - RES'!D2</f>
        <v>46054</v>
      </c>
      <c r="E2" s="100">
        <f>'1M - RES'!E2</f>
        <v>46082</v>
      </c>
      <c r="F2" s="100">
        <f>'1M - RES'!F2</f>
        <v>46113</v>
      </c>
      <c r="G2" s="100">
        <f>'1M - RES'!G2</f>
        <v>46143</v>
      </c>
      <c r="H2" s="100">
        <f>'1M - RES'!H2</f>
        <v>46174</v>
      </c>
      <c r="I2" s="100">
        <f>'1M - RES'!I2</f>
        <v>46204</v>
      </c>
      <c r="J2" s="100">
        <f>'1M - RES'!J2</f>
        <v>46235</v>
      </c>
      <c r="K2" s="100">
        <f>'1M - RES'!K2</f>
        <v>46266</v>
      </c>
      <c r="L2" s="100">
        <f>'1M - RES'!L2</f>
        <v>46296</v>
      </c>
      <c r="M2" s="100">
        <f>'1M - RES'!M2</f>
        <v>46327</v>
      </c>
      <c r="N2" s="100">
        <f>'1M - RES'!N2</f>
        <v>46357</v>
      </c>
      <c r="O2" s="100">
        <f>'1M - RES'!O2</f>
        <v>46388</v>
      </c>
    </row>
    <row r="3" spans="1:17" ht="15" customHeight="1" x14ac:dyDescent="0.25">
      <c r="A3" s="775"/>
      <c r="B3" s="305" t="s">
        <v>0</v>
      </c>
      <c r="C3" s="464">
        <f>'RES kWh ENTRY'!C132</f>
        <v>0</v>
      </c>
      <c r="D3" s="464">
        <f>'RES kWh ENTRY'!D132</f>
        <v>0</v>
      </c>
      <c r="E3" s="464">
        <f>'RES kWh ENTRY'!E132</f>
        <v>0</v>
      </c>
      <c r="F3" s="464">
        <f>'RES kWh ENTRY'!F132</f>
        <v>0</v>
      </c>
      <c r="G3" s="464">
        <f>'RES kWh ENTRY'!G132</f>
        <v>0</v>
      </c>
      <c r="H3" s="464">
        <f>'RES kWh ENTRY'!H132</f>
        <v>0</v>
      </c>
      <c r="I3" s="464">
        <f>'RES kWh ENTRY'!I132</f>
        <v>0</v>
      </c>
      <c r="J3" s="464">
        <f>'RES kWh ENTRY'!J132</f>
        <v>0</v>
      </c>
      <c r="K3" s="464">
        <f>'RES kWh ENTRY'!K132</f>
        <v>0</v>
      </c>
      <c r="L3" s="464">
        <f>'RES kWh ENTRY'!L132</f>
        <v>0</v>
      </c>
      <c r="M3" s="464">
        <f>'RES kWh ENTRY'!M132</f>
        <v>0</v>
      </c>
      <c r="N3" s="464">
        <f>SUM('RES kWh ENTRY'!N132:T132)</f>
        <v>0</v>
      </c>
      <c r="O3" s="117"/>
    </row>
    <row r="4" spans="1:17" x14ac:dyDescent="0.25">
      <c r="A4" s="775"/>
      <c r="B4" s="7" t="s">
        <v>1</v>
      </c>
      <c r="C4" s="464">
        <f>'RES kWh ENTRY'!C133</f>
        <v>0</v>
      </c>
      <c r="D4" s="464">
        <f>'RES kWh ENTRY'!D133</f>
        <v>0</v>
      </c>
      <c r="E4" s="464">
        <f>'RES kWh ENTRY'!E133</f>
        <v>0</v>
      </c>
      <c r="F4" s="464">
        <f>'RES kWh ENTRY'!F133</f>
        <v>0</v>
      </c>
      <c r="G4" s="464">
        <f>'RES kWh ENTRY'!G133</f>
        <v>0</v>
      </c>
      <c r="H4" s="464">
        <f>'RES kWh ENTRY'!H133</f>
        <v>0</v>
      </c>
      <c r="I4" s="464">
        <f>'RES kWh ENTRY'!I133</f>
        <v>0</v>
      </c>
      <c r="J4" s="464">
        <f>'RES kWh ENTRY'!J133</f>
        <v>0</v>
      </c>
      <c r="K4" s="464">
        <f>'RES kWh ENTRY'!K133</f>
        <v>0</v>
      </c>
      <c r="L4" s="464">
        <f>'RES kWh ENTRY'!L133</f>
        <v>0</v>
      </c>
      <c r="M4" s="464">
        <f>'RES kWh ENTRY'!M133</f>
        <v>0</v>
      </c>
      <c r="N4" s="464">
        <f>SUM('RES kWh ENTRY'!N133:T133)</f>
        <v>0</v>
      </c>
      <c r="O4" s="117"/>
    </row>
    <row r="5" spans="1:17" x14ac:dyDescent="0.25">
      <c r="A5" s="775"/>
      <c r="B5" s="6" t="s">
        <v>2</v>
      </c>
      <c r="C5" s="464">
        <f>'RES kWh ENTRY'!C134</f>
        <v>0</v>
      </c>
      <c r="D5" s="464">
        <f>'RES kWh ENTRY'!D134</f>
        <v>0</v>
      </c>
      <c r="E5" s="464">
        <f>'RES kWh ENTRY'!E134</f>
        <v>0</v>
      </c>
      <c r="F5" s="464">
        <f>'RES kWh ENTRY'!F134</f>
        <v>0</v>
      </c>
      <c r="G5" s="464">
        <f>'RES kWh ENTRY'!G134</f>
        <v>0</v>
      </c>
      <c r="H5" s="464">
        <f>'RES kWh ENTRY'!H134</f>
        <v>0</v>
      </c>
      <c r="I5" s="464">
        <f>'RES kWh ENTRY'!I134</f>
        <v>0</v>
      </c>
      <c r="J5" s="464">
        <f>'RES kWh ENTRY'!J134</f>
        <v>0</v>
      </c>
      <c r="K5" s="464">
        <f>'RES kWh ENTRY'!K134</f>
        <v>0</v>
      </c>
      <c r="L5" s="464">
        <f>'RES kWh ENTRY'!L134</f>
        <v>0</v>
      </c>
      <c r="M5" s="464">
        <f>'RES kWh ENTRY'!M134</f>
        <v>0</v>
      </c>
      <c r="N5" s="464">
        <f>SUM('RES kWh ENTRY'!N134:T134)</f>
        <v>0</v>
      </c>
      <c r="O5" s="117"/>
    </row>
    <row r="6" spans="1:17" x14ac:dyDescent="0.25">
      <c r="A6" s="775"/>
      <c r="B6" s="6" t="s">
        <v>9</v>
      </c>
      <c r="C6" s="464">
        <f>'RES kWh ENTRY'!C135</f>
        <v>0</v>
      </c>
      <c r="D6" s="464">
        <f>'RES kWh ENTRY'!D135</f>
        <v>0</v>
      </c>
      <c r="E6" s="464">
        <f>'RES kWh ENTRY'!E135</f>
        <v>0</v>
      </c>
      <c r="F6" s="464">
        <f>'RES kWh ENTRY'!F135</f>
        <v>0</v>
      </c>
      <c r="G6" s="464">
        <f>'RES kWh ENTRY'!G135</f>
        <v>0</v>
      </c>
      <c r="H6" s="464">
        <f>'RES kWh ENTRY'!H135</f>
        <v>0</v>
      </c>
      <c r="I6" s="464">
        <f>'RES kWh ENTRY'!I135</f>
        <v>0</v>
      </c>
      <c r="J6" s="464">
        <f>'RES kWh ENTRY'!J135</f>
        <v>0</v>
      </c>
      <c r="K6" s="464">
        <f>'RES kWh ENTRY'!K135</f>
        <v>0</v>
      </c>
      <c r="L6" s="464">
        <f>'RES kWh ENTRY'!L135</f>
        <v>0</v>
      </c>
      <c r="M6" s="464">
        <f>'RES kWh ENTRY'!M135</f>
        <v>0</v>
      </c>
      <c r="N6" s="464">
        <f>SUM('RES kWh ENTRY'!N135:T135)</f>
        <v>0</v>
      </c>
      <c r="O6" s="117"/>
    </row>
    <row r="7" spans="1:17" x14ac:dyDescent="0.25">
      <c r="A7" s="775"/>
      <c r="B7" s="7" t="s">
        <v>3</v>
      </c>
      <c r="C7" s="464">
        <f>'RES kWh ENTRY'!C136</f>
        <v>0</v>
      </c>
      <c r="D7" s="464">
        <f>'RES kWh ENTRY'!D136</f>
        <v>0</v>
      </c>
      <c r="E7" s="464">
        <f>'RES kWh ENTRY'!E136</f>
        <v>0</v>
      </c>
      <c r="F7" s="464">
        <f>'RES kWh ENTRY'!F136</f>
        <v>0</v>
      </c>
      <c r="G7" s="464">
        <f>'RES kWh ENTRY'!G136</f>
        <v>0</v>
      </c>
      <c r="H7" s="464">
        <f>'RES kWh ENTRY'!H136</f>
        <v>0</v>
      </c>
      <c r="I7" s="464">
        <f>'RES kWh ENTRY'!I136</f>
        <v>0</v>
      </c>
      <c r="J7" s="464">
        <f>'RES kWh ENTRY'!J136</f>
        <v>0</v>
      </c>
      <c r="K7" s="464">
        <f>'RES kWh ENTRY'!K136</f>
        <v>0</v>
      </c>
      <c r="L7" s="464">
        <f>'RES kWh ENTRY'!L136</f>
        <v>0</v>
      </c>
      <c r="M7" s="464">
        <f>'RES kWh ENTRY'!M136</f>
        <v>0</v>
      </c>
      <c r="N7" s="464">
        <f>SUM('RES kWh ENTRY'!N136:T136)</f>
        <v>0</v>
      </c>
      <c r="O7" s="117"/>
    </row>
    <row r="8" spans="1:17" x14ac:dyDescent="0.25">
      <c r="A8" s="775"/>
      <c r="B8" s="6" t="s">
        <v>4</v>
      </c>
      <c r="C8" s="464">
        <f>'RES kWh ENTRY'!C137</f>
        <v>0</v>
      </c>
      <c r="D8" s="464">
        <f>'RES kWh ENTRY'!D137</f>
        <v>0</v>
      </c>
      <c r="E8" s="464">
        <f>'RES kWh ENTRY'!E137</f>
        <v>0</v>
      </c>
      <c r="F8" s="464">
        <f>'RES kWh ENTRY'!F137</f>
        <v>0</v>
      </c>
      <c r="G8" s="464">
        <f>'RES kWh ENTRY'!G137</f>
        <v>0</v>
      </c>
      <c r="H8" s="464">
        <f>'RES kWh ENTRY'!H137</f>
        <v>0</v>
      </c>
      <c r="I8" s="464">
        <f>'RES kWh ENTRY'!I137</f>
        <v>0</v>
      </c>
      <c r="J8" s="464">
        <f>'RES kWh ENTRY'!J137</f>
        <v>0</v>
      </c>
      <c r="K8" s="464">
        <f>'RES kWh ENTRY'!K137</f>
        <v>0</v>
      </c>
      <c r="L8" s="464">
        <f>'RES kWh ENTRY'!L137</f>
        <v>0</v>
      </c>
      <c r="M8" s="464">
        <f>'RES kWh ENTRY'!M137</f>
        <v>0</v>
      </c>
      <c r="N8" s="464">
        <f>SUM('RES kWh ENTRY'!N137:T137)</f>
        <v>0</v>
      </c>
      <c r="O8" s="117"/>
    </row>
    <row r="9" spans="1:17" x14ac:dyDescent="0.25">
      <c r="A9" s="775"/>
      <c r="B9" s="6" t="s">
        <v>5</v>
      </c>
      <c r="C9" s="464">
        <f>'RES kWh ENTRY'!C138</f>
        <v>0</v>
      </c>
      <c r="D9" s="464">
        <f>'RES kWh ENTRY'!D138</f>
        <v>0</v>
      </c>
      <c r="E9" s="464">
        <f>'RES kWh ENTRY'!E138</f>
        <v>0</v>
      </c>
      <c r="F9" s="464">
        <f>'RES kWh ENTRY'!F138</f>
        <v>0</v>
      </c>
      <c r="G9" s="464">
        <f>'RES kWh ENTRY'!G138</f>
        <v>0</v>
      </c>
      <c r="H9" s="464">
        <f>'RES kWh ENTRY'!H138</f>
        <v>0</v>
      </c>
      <c r="I9" s="464">
        <f>'RES kWh ENTRY'!I138</f>
        <v>0</v>
      </c>
      <c r="J9" s="464">
        <f>'RES kWh ENTRY'!J138</f>
        <v>0</v>
      </c>
      <c r="K9" s="464">
        <f>'RES kWh ENTRY'!K138</f>
        <v>0</v>
      </c>
      <c r="L9" s="464">
        <f>'RES kWh ENTRY'!L138</f>
        <v>0</v>
      </c>
      <c r="M9" s="464">
        <f>'RES kWh ENTRY'!M138</f>
        <v>0</v>
      </c>
      <c r="N9" s="464">
        <f>SUM('RES kWh ENTRY'!N138:T138)</f>
        <v>0</v>
      </c>
      <c r="O9" s="117"/>
    </row>
    <row r="10" spans="1:17" x14ac:dyDescent="0.25">
      <c r="A10" s="775"/>
      <c r="B10" s="6" t="s">
        <v>6</v>
      </c>
      <c r="C10" s="464">
        <f>'RES kWh ENTRY'!C139</f>
        <v>0</v>
      </c>
      <c r="D10" s="464">
        <f>'RES kWh ENTRY'!D139</f>
        <v>0</v>
      </c>
      <c r="E10" s="464">
        <f>'RES kWh ENTRY'!E139</f>
        <v>0</v>
      </c>
      <c r="F10" s="464">
        <f>'RES kWh ENTRY'!F139</f>
        <v>0</v>
      </c>
      <c r="G10" s="464">
        <f>'RES kWh ENTRY'!G139</f>
        <v>0</v>
      </c>
      <c r="H10" s="464">
        <f>'RES kWh ENTRY'!H139</f>
        <v>0</v>
      </c>
      <c r="I10" s="464">
        <f>'RES kWh ENTRY'!I139</f>
        <v>0</v>
      </c>
      <c r="J10" s="464">
        <f>'RES kWh ENTRY'!J139</f>
        <v>0</v>
      </c>
      <c r="K10" s="464">
        <f>'RES kWh ENTRY'!K139</f>
        <v>0</v>
      </c>
      <c r="L10" s="464">
        <f>'RES kWh ENTRY'!L139</f>
        <v>0</v>
      </c>
      <c r="M10" s="464">
        <f>'RES kWh ENTRY'!M139</f>
        <v>0</v>
      </c>
      <c r="N10" s="464">
        <f>SUM('RES kWh ENTRY'!N139:T139)</f>
        <v>0</v>
      </c>
      <c r="O10" s="117"/>
    </row>
    <row r="11" spans="1:17" x14ac:dyDescent="0.25">
      <c r="A11" s="775"/>
      <c r="B11" s="6" t="s">
        <v>7</v>
      </c>
      <c r="C11" s="464">
        <f>'RES kWh ENTRY'!C140</f>
        <v>0</v>
      </c>
      <c r="D11" s="464">
        <f>'RES kWh ENTRY'!D140</f>
        <v>0</v>
      </c>
      <c r="E11" s="464">
        <f>'RES kWh ENTRY'!E140</f>
        <v>0</v>
      </c>
      <c r="F11" s="464">
        <f>'RES kWh ENTRY'!F140</f>
        <v>0</v>
      </c>
      <c r="G11" s="464">
        <f>'RES kWh ENTRY'!G140</f>
        <v>0</v>
      </c>
      <c r="H11" s="464">
        <f>'RES kWh ENTRY'!H140</f>
        <v>0</v>
      </c>
      <c r="I11" s="464">
        <f>'RES kWh ENTRY'!I140</f>
        <v>0</v>
      </c>
      <c r="J11" s="464">
        <f>'RES kWh ENTRY'!J140</f>
        <v>0</v>
      </c>
      <c r="K11" s="464">
        <f>'RES kWh ENTRY'!K140</f>
        <v>0</v>
      </c>
      <c r="L11" s="464">
        <f>'RES kWh ENTRY'!L140</f>
        <v>0</v>
      </c>
      <c r="M11" s="464">
        <f>'RES kWh ENTRY'!M140</f>
        <v>0</v>
      </c>
      <c r="N11" s="464">
        <f>SUM('RES kWh ENTRY'!N140:T140)</f>
        <v>0</v>
      </c>
      <c r="O11" s="117"/>
    </row>
    <row r="12" spans="1:17" x14ac:dyDescent="0.25">
      <c r="A12" s="775"/>
      <c r="B12" s="6" t="s">
        <v>8</v>
      </c>
      <c r="C12" s="464">
        <f>'RES kWh ENTRY'!C141</f>
        <v>0</v>
      </c>
      <c r="D12" s="464">
        <f>'RES kWh ENTRY'!D141</f>
        <v>0</v>
      </c>
      <c r="E12" s="464">
        <f>'RES kWh ENTRY'!E141</f>
        <v>0</v>
      </c>
      <c r="F12" s="464">
        <f>'RES kWh ENTRY'!F141</f>
        <v>0</v>
      </c>
      <c r="G12" s="464">
        <f>'RES kWh ENTRY'!G141</f>
        <v>0</v>
      </c>
      <c r="H12" s="464">
        <f>'RES kWh ENTRY'!H141</f>
        <v>0</v>
      </c>
      <c r="I12" s="464">
        <f>'RES kWh ENTRY'!I141</f>
        <v>0</v>
      </c>
      <c r="J12" s="464">
        <f>'RES kWh ENTRY'!J141</f>
        <v>0</v>
      </c>
      <c r="K12" s="464">
        <f>'RES kWh ENTRY'!K141</f>
        <v>0</v>
      </c>
      <c r="L12" s="464">
        <f>'RES kWh ENTRY'!L141</f>
        <v>0</v>
      </c>
      <c r="M12" s="464">
        <f>'RES kWh ENTRY'!M141</f>
        <v>0</v>
      </c>
      <c r="N12" s="464">
        <f>SUM('RES kWh ENTRY'!N141:T141)</f>
        <v>0</v>
      </c>
      <c r="O12" s="117"/>
    </row>
    <row r="13" spans="1:17" x14ac:dyDescent="0.25">
      <c r="A13" s="775"/>
      <c r="B13" s="465" t="s">
        <v>40</v>
      </c>
      <c r="C13" s="464">
        <f>'RES kWh ENTRY'!C142</f>
        <v>0</v>
      </c>
      <c r="D13" s="464">
        <f>'RES kWh ENTRY'!D142</f>
        <v>0</v>
      </c>
      <c r="E13" s="464">
        <f>'RES kWh ENTRY'!E142</f>
        <v>0</v>
      </c>
      <c r="F13" s="464">
        <f>'RES kWh ENTRY'!F142</f>
        <v>0</v>
      </c>
      <c r="G13" s="464">
        <f>'RES kWh ENTRY'!G142</f>
        <v>0</v>
      </c>
      <c r="H13" s="464">
        <f>'RES kWh ENTRY'!H142</f>
        <v>0</v>
      </c>
      <c r="I13" s="464">
        <f>'RES kWh ENTRY'!I142</f>
        <v>0</v>
      </c>
      <c r="J13" s="464">
        <f>'RES kWh ENTRY'!J142</f>
        <v>0</v>
      </c>
      <c r="K13" s="464">
        <f>'RES kWh ENTRY'!K142</f>
        <v>0</v>
      </c>
      <c r="L13" s="464">
        <f>'RES kWh ENTRY'!L142</f>
        <v>0</v>
      </c>
      <c r="M13" s="464">
        <f>'RES kWh ENTRY'!M142</f>
        <v>0</v>
      </c>
      <c r="N13" s="464">
        <f>SUM('RES kWh ENTRY'!N142:T142)</f>
        <v>0</v>
      </c>
      <c r="O13" s="117"/>
    </row>
    <row r="14" spans="1:17" ht="15.75" thickBot="1" x14ac:dyDescent="0.3">
      <c r="A14" s="776"/>
      <c r="B14" s="133" t="s">
        <v>23</v>
      </c>
      <c r="C14" s="154">
        <f t="shared" ref="C14:N14" si="0">SUM(C3:C13)</f>
        <v>0</v>
      </c>
      <c r="D14" s="154">
        <f t="shared" si="0"/>
        <v>0</v>
      </c>
      <c r="E14" s="154">
        <f t="shared" si="0"/>
        <v>0</v>
      </c>
      <c r="F14" s="154">
        <f t="shared" si="0"/>
        <v>0</v>
      </c>
      <c r="G14" s="154">
        <f t="shared" si="0"/>
        <v>0</v>
      </c>
      <c r="H14" s="154">
        <f t="shared" si="0"/>
        <v>0</v>
      </c>
      <c r="I14" s="154">
        <f t="shared" si="0"/>
        <v>0</v>
      </c>
      <c r="J14" s="154">
        <f t="shared" si="0"/>
        <v>0</v>
      </c>
      <c r="K14" s="154">
        <f t="shared" si="0"/>
        <v>0</v>
      </c>
      <c r="L14" s="154">
        <f t="shared" si="0"/>
        <v>0</v>
      </c>
      <c r="M14" s="154">
        <f t="shared" si="0"/>
        <v>0</v>
      </c>
      <c r="N14" s="154">
        <f t="shared" si="0"/>
        <v>0</v>
      </c>
      <c r="O14" s="168"/>
    </row>
    <row r="15" spans="1:17" x14ac:dyDescent="0.25">
      <c r="A15" s="293"/>
      <c r="B15" s="294"/>
      <c r="C15" s="295"/>
      <c r="D15" s="294"/>
      <c r="E15" s="295"/>
      <c r="F15" s="294"/>
      <c r="G15" s="294"/>
      <c r="H15" s="295"/>
      <c r="I15" s="294"/>
      <c r="J15" s="294"/>
      <c r="K15" s="295"/>
      <c r="L15" s="294"/>
      <c r="M15" s="200" t="s">
        <v>199</v>
      </c>
      <c r="N15" s="300">
        <f>SUM(C14:N14)</f>
        <v>0</v>
      </c>
      <c r="O15" s="200" t="s">
        <v>200</v>
      </c>
    </row>
    <row r="16" spans="1:17" ht="15.75" thickBot="1" x14ac:dyDescent="0.3"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</row>
    <row r="17" spans="1:17" ht="18" customHeight="1" thickBot="1" x14ac:dyDescent="0.3">
      <c r="A17" s="777" t="s">
        <v>107</v>
      </c>
      <c r="B17" s="307" t="s">
        <v>88</v>
      </c>
      <c r="C17" s="100">
        <f>C$2</f>
        <v>46023</v>
      </c>
      <c r="D17" s="100">
        <f t="shared" ref="D17:O17" si="1">D$2</f>
        <v>46054</v>
      </c>
      <c r="E17" s="100">
        <f t="shared" si="1"/>
        <v>46082</v>
      </c>
      <c r="F17" s="100">
        <f t="shared" si="1"/>
        <v>46113</v>
      </c>
      <c r="G17" s="100">
        <f t="shared" si="1"/>
        <v>46143</v>
      </c>
      <c r="H17" s="100">
        <f t="shared" si="1"/>
        <v>46174</v>
      </c>
      <c r="I17" s="100">
        <f t="shared" si="1"/>
        <v>46204</v>
      </c>
      <c r="J17" s="100">
        <f t="shared" si="1"/>
        <v>46235</v>
      </c>
      <c r="K17" s="100">
        <f t="shared" si="1"/>
        <v>46266</v>
      </c>
      <c r="L17" s="100">
        <f t="shared" si="1"/>
        <v>46296</v>
      </c>
      <c r="M17" s="100">
        <f t="shared" si="1"/>
        <v>46327</v>
      </c>
      <c r="N17" s="100">
        <f t="shared" si="1"/>
        <v>46357</v>
      </c>
      <c r="O17" s="100">
        <f t="shared" si="1"/>
        <v>46388</v>
      </c>
    </row>
    <row r="18" spans="1:17" ht="18" customHeight="1" thickBot="1" x14ac:dyDescent="0.3">
      <c r="A18" s="778"/>
      <c r="B18" s="466" t="s">
        <v>27</v>
      </c>
      <c r="C18" s="621">
        <f>'1M - RES'!C76</f>
        <v>6.2024000000000003E-2</v>
      </c>
      <c r="D18" s="621">
        <f>'1M - RES'!D76</f>
        <v>6.2408999999999999E-2</v>
      </c>
      <c r="E18" s="621">
        <f>'1M - RES'!E76</f>
        <v>6.6390000000000005E-2</v>
      </c>
      <c r="F18" s="621">
        <f>'1M - RES'!F76</f>
        <v>6.6797999999999996E-2</v>
      </c>
      <c r="G18" s="621">
        <f>'1M - RES'!G76</f>
        <v>7.0060999999999998E-2</v>
      </c>
      <c r="H18" s="621">
        <f>'1M - RES'!H76</f>
        <v>0.140954</v>
      </c>
      <c r="I18" s="621">
        <f>'1M - RES'!I76</f>
        <v>0.14096900000000001</v>
      </c>
      <c r="J18" s="621">
        <f>'1M - RES'!J76</f>
        <v>0.14092399999999999</v>
      </c>
      <c r="K18" s="621">
        <f>'1M - RES'!K76</f>
        <v>0.14091400000000001</v>
      </c>
      <c r="L18" s="621">
        <f>'1M - RES'!L76</f>
        <v>6.6656999999999994E-2</v>
      </c>
      <c r="M18" s="621">
        <f>'1M - RES'!M76</f>
        <v>6.9969000000000003E-2</v>
      </c>
      <c r="N18" s="621">
        <f>'1M - RES'!N76</f>
        <v>6.4913999999999999E-2</v>
      </c>
      <c r="O18" s="344">
        <f>'1M - RES'!O76</f>
        <v>6.2024000000000003E-2</v>
      </c>
      <c r="Q18" s="135"/>
    </row>
    <row r="19" spans="1:17" x14ac:dyDescent="0.25">
      <c r="C19" s="622" t="s">
        <v>272</v>
      </c>
    </row>
    <row r="20" spans="1:17" ht="15.75" thickBot="1" x14ac:dyDescent="0.3">
      <c r="A20" s="480" t="s">
        <v>277</v>
      </c>
      <c r="B20" s="361"/>
    </row>
    <row r="21" spans="1:17" s="287" customFormat="1" ht="19.5" thickBot="1" x14ac:dyDescent="0.3">
      <c r="A21" s="290" t="s">
        <v>219</v>
      </c>
      <c r="B21" s="322" t="s">
        <v>13</v>
      </c>
      <c r="C21" s="482">
        <v>0</v>
      </c>
      <c r="D21" s="323">
        <f>C21</f>
        <v>0</v>
      </c>
      <c r="E21" s="286">
        <f t="shared" ref="E21:O21" si="2">D21</f>
        <v>0</v>
      </c>
      <c r="F21" s="324">
        <f t="shared" si="2"/>
        <v>0</v>
      </c>
      <c r="G21" s="324">
        <f t="shared" si="2"/>
        <v>0</v>
      </c>
      <c r="H21" s="324">
        <f t="shared" si="2"/>
        <v>0</v>
      </c>
      <c r="I21" s="324">
        <f t="shared" si="2"/>
        <v>0</v>
      </c>
      <c r="J21" s="324">
        <f t="shared" si="2"/>
        <v>0</v>
      </c>
      <c r="K21" s="324">
        <f t="shared" si="2"/>
        <v>0</v>
      </c>
      <c r="L21" s="324">
        <f t="shared" si="2"/>
        <v>0</v>
      </c>
      <c r="M21" s="324">
        <f t="shared" si="2"/>
        <v>0</v>
      </c>
      <c r="N21" s="324">
        <f t="shared" si="2"/>
        <v>0</v>
      </c>
      <c r="O21" s="324">
        <f t="shared" si="2"/>
        <v>0</v>
      </c>
    </row>
    <row r="22" spans="1:17" x14ac:dyDescent="0.25"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</row>
    <row r="23" spans="1:17" ht="15.75" thickBot="1" x14ac:dyDescent="0.3">
      <c r="A23" s="292" t="s">
        <v>225</v>
      </c>
      <c r="B23" s="288"/>
      <c r="C23" s="288"/>
      <c r="D23" s="288"/>
      <c r="E23" s="288"/>
      <c r="F23" s="288"/>
      <c r="G23" s="288"/>
      <c r="H23" s="288"/>
      <c r="I23" s="288"/>
    </row>
    <row r="24" spans="1:17" ht="16.5" customHeight="1" thickBot="1" x14ac:dyDescent="0.3">
      <c r="A24" s="722" t="s">
        <v>15</v>
      </c>
      <c r="B24" s="306" t="s">
        <v>93</v>
      </c>
      <c r="C24" s="100">
        <f>C$2</f>
        <v>46023</v>
      </c>
      <c r="D24" s="100">
        <f t="shared" ref="D24:O24" si="3">D$2</f>
        <v>46054</v>
      </c>
      <c r="E24" s="100">
        <f t="shared" si="3"/>
        <v>46082</v>
      </c>
      <c r="F24" s="100">
        <f t="shared" si="3"/>
        <v>46113</v>
      </c>
      <c r="G24" s="100">
        <f t="shared" si="3"/>
        <v>46143</v>
      </c>
      <c r="H24" s="100">
        <f t="shared" si="3"/>
        <v>46174</v>
      </c>
      <c r="I24" s="100">
        <f t="shared" si="3"/>
        <v>46204</v>
      </c>
      <c r="J24" s="100">
        <f t="shared" si="3"/>
        <v>46235</v>
      </c>
      <c r="K24" s="100">
        <f t="shared" si="3"/>
        <v>46266</v>
      </c>
      <c r="L24" s="100">
        <f t="shared" si="3"/>
        <v>46296</v>
      </c>
      <c r="M24" s="100">
        <f t="shared" si="3"/>
        <v>46327</v>
      </c>
      <c r="N24" s="100">
        <f t="shared" si="3"/>
        <v>46357</v>
      </c>
      <c r="O24" s="100">
        <f t="shared" si="3"/>
        <v>46388</v>
      </c>
    </row>
    <row r="25" spans="1:17" ht="15.75" x14ac:dyDescent="0.25">
      <c r="A25" s="723"/>
      <c r="B25" s="310" t="s">
        <v>27</v>
      </c>
      <c r="C25" s="13">
        <f t="shared" ref="C25:O25" si="4">((C14*C$18))*C$21</f>
        <v>0</v>
      </c>
      <c r="D25" s="13">
        <f t="shared" si="4"/>
        <v>0</v>
      </c>
      <c r="E25" s="13">
        <f t="shared" si="4"/>
        <v>0</v>
      </c>
      <c r="F25" s="13">
        <f t="shared" si="4"/>
        <v>0</v>
      </c>
      <c r="G25" s="13">
        <f t="shared" si="4"/>
        <v>0</v>
      </c>
      <c r="H25" s="13">
        <f t="shared" si="4"/>
        <v>0</v>
      </c>
      <c r="I25" s="13">
        <f t="shared" si="4"/>
        <v>0</v>
      </c>
      <c r="J25" s="13">
        <f t="shared" si="4"/>
        <v>0</v>
      </c>
      <c r="K25" s="13">
        <f t="shared" si="4"/>
        <v>0</v>
      </c>
      <c r="L25" s="13">
        <f t="shared" si="4"/>
        <v>0</v>
      </c>
      <c r="M25" s="13">
        <f t="shared" si="4"/>
        <v>0</v>
      </c>
      <c r="N25" s="13">
        <f t="shared" si="4"/>
        <v>0</v>
      </c>
      <c r="O25" s="13">
        <f t="shared" si="4"/>
        <v>0</v>
      </c>
    </row>
    <row r="26" spans="1:17" ht="15.75" x14ac:dyDescent="0.25">
      <c r="A26" s="723"/>
      <c r="B26" s="8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7" ht="16.5" thickBot="1" x14ac:dyDescent="0.3">
      <c r="A27" s="724"/>
      <c r="B27" s="9" t="s">
        <v>271</v>
      </c>
      <c r="C27" s="14">
        <f>C25</f>
        <v>0</v>
      </c>
      <c r="D27" s="14">
        <f t="shared" ref="D27:O27" si="5">C27+D25</f>
        <v>0</v>
      </c>
      <c r="E27" s="14">
        <f t="shared" si="5"/>
        <v>0</v>
      </c>
      <c r="F27" s="14">
        <f t="shared" si="5"/>
        <v>0</v>
      </c>
      <c r="G27" s="14">
        <f t="shared" si="5"/>
        <v>0</v>
      </c>
      <c r="H27" s="14">
        <f t="shared" si="5"/>
        <v>0</v>
      </c>
      <c r="I27" s="14">
        <f t="shared" si="5"/>
        <v>0</v>
      </c>
      <c r="J27" s="14">
        <f t="shared" si="5"/>
        <v>0</v>
      </c>
      <c r="K27" s="14">
        <f t="shared" si="5"/>
        <v>0</v>
      </c>
      <c r="L27" s="14">
        <f t="shared" si="5"/>
        <v>0</v>
      </c>
      <c r="M27" s="14">
        <f t="shared" si="5"/>
        <v>0</v>
      </c>
      <c r="N27" s="14">
        <f t="shared" si="5"/>
        <v>0</v>
      </c>
      <c r="O27" s="14">
        <f t="shared" si="5"/>
        <v>0</v>
      </c>
    </row>
    <row r="28" spans="1:17" x14ac:dyDescent="0.25">
      <c r="A28" s="301"/>
      <c r="B28" s="303"/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</row>
    <row r="29" spans="1:17" x14ac:dyDescent="0.25">
      <c r="B29" s="304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</row>
    <row r="41" spans="4:10" x14ac:dyDescent="0.25">
      <c r="J41" s="3"/>
    </row>
    <row r="42" spans="4:10" x14ac:dyDescent="0.25">
      <c r="D42" s="4"/>
    </row>
  </sheetData>
  <mergeCells count="3">
    <mergeCell ref="A2:A14"/>
    <mergeCell ref="A17:A18"/>
    <mergeCell ref="A24:A27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rgb="FFFFFFCC"/>
  </sheetPr>
  <dimension ref="A1:Q108"/>
  <sheetViews>
    <sheetView tabSelected="1" zoomScale="80" zoomScaleNormal="80" workbookViewId="0">
      <pane xSplit="2" topLeftCell="C1" activePane="topRight" state="frozen"/>
      <selection activeCell="A41" sqref="A41"/>
      <selection pane="topRight" activeCell="A41" sqref="A41"/>
    </sheetView>
  </sheetViews>
  <sheetFormatPr defaultRowHeight="15" x14ac:dyDescent="0.25"/>
  <cols>
    <col min="1" max="1" width="9.85546875" customWidth="1"/>
    <col min="2" max="2" width="24.85546875" customWidth="1"/>
    <col min="3" max="3" width="15.85546875" bestFit="1" customWidth="1"/>
    <col min="4" max="4" width="11.5703125" bestFit="1" customWidth="1"/>
    <col min="5" max="6" width="12.5703125" bestFit="1" customWidth="1"/>
    <col min="7" max="14" width="14.140625" bestFit="1" customWidth="1"/>
    <col min="15" max="15" width="15.140625" bestFit="1" customWidth="1"/>
    <col min="16" max="17" width="10.5703125" bestFit="1" customWidth="1"/>
  </cols>
  <sheetData>
    <row r="1" spans="1:17" s="296" customFormat="1" ht="15.75" thickBot="1" x14ac:dyDescent="0.3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/>
      <c r="Q1"/>
    </row>
    <row r="2" spans="1:17" ht="15.75" customHeight="1" thickBot="1" x14ac:dyDescent="0.3">
      <c r="A2" s="774" t="s">
        <v>221</v>
      </c>
      <c r="B2" s="306" t="s">
        <v>10</v>
      </c>
      <c r="C2" s="100">
        <f>'1M - RES'!C2</f>
        <v>46023</v>
      </c>
      <c r="D2" s="100">
        <f>'1M - RES'!D2</f>
        <v>46054</v>
      </c>
      <c r="E2" s="100">
        <f>'1M - RES'!E2</f>
        <v>46082</v>
      </c>
      <c r="F2" s="100">
        <f>'1M - RES'!F2</f>
        <v>46113</v>
      </c>
      <c r="G2" s="100">
        <f>'1M - RES'!G2</f>
        <v>46143</v>
      </c>
      <c r="H2" s="100">
        <f>'1M - RES'!H2</f>
        <v>46174</v>
      </c>
      <c r="I2" s="100">
        <f>'1M - RES'!I2</f>
        <v>46204</v>
      </c>
      <c r="J2" s="100">
        <f>'1M - RES'!J2</f>
        <v>46235</v>
      </c>
      <c r="K2" s="100">
        <f>'1M - RES'!K2</f>
        <v>46266</v>
      </c>
      <c r="L2" s="100">
        <f>'1M - RES'!L2</f>
        <v>46296</v>
      </c>
      <c r="M2" s="100">
        <f>'1M - RES'!M2</f>
        <v>46327</v>
      </c>
      <c r="N2" s="100">
        <f>'1M - RES'!N2</f>
        <v>46357</v>
      </c>
      <c r="O2" s="100">
        <f>'1M - RES'!O2</f>
        <v>46388</v>
      </c>
    </row>
    <row r="3" spans="1:17" ht="15" customHeight="1" x14ac:dyDescent="0.25">
      <c r="A3" s="775"/>
      <c r="B3" s="305" t="s">
        <v>18</v>
      </c>
      <c r="C3" s="464">
        <f>'BIZ kWh ENTRY'!C102</f>
        <v>0</v>
      </c>
      <c r="D3" s="464">
        <f>'BIZ kWh ENTRY'!D102</f>
        <v>0</v>
      </c>
      <c r="E3" s="464">
        <f>'BIZ kWh ENTRY'!E102</f>
        <v>0</v>
      </c>
      <c r="F3" s="464">
        <f>'BIZ kWh ENTRY'!F102</f>
        <v>0</v>
      </c>
      <c r="G3" s="464">
        <f>'BIZ kWh ENTRY'!G102</f>
        <v>0</v>
      </c>
      <c r="H3" s="464">
        <f>'BIZ kWh ENTRY'!H102</f>
        <v>0</v>
      </c>
      <c r="I3" s="464">
        <f>'BIZ kWh ENTRY'!I102</f>
        <v>0</v>
      </c>
      <c r="J3" s="464">
        <f>'BIZ kWh ENTRY'!J102</f>
        <v>0</v>
      </c>
      <c r="K3" s="464">
        <f>'BIZ kWh ENTRY'!K102</f>
        <v>0</v>
      </c>
      <c r="L3" s="464">
        <f>'BIZ kWh ENTRY'!L102</f>
        <v>0</v>
      </c>
      <c r="M3" s="464">
        <f>'BIZ kWh ENTRY'!M102</f>
        <v>0</v>
      </c>
      <c r="N3" s="464">
        <f>SUM('BIZ kWh ENTRY'!N102:T102)</f>
        <v>0</v>
      </c>
      <c r="O3" s="117"/>
    </row>
    <row r="4" spans="1:17" x14ac:dyDescent="0.25">
      <c r="A4" s="775"/>
      <c r="B4" s="7" t="s">
        <v>0</v>
      </c>
      <c r="C4" s="464">
        <f>'BIZ kWh ENTRY'!C103</f>
        <v>0</v>
      </c>
      <c r="D4" s="464">
        <f>'BIZ kWh ENTRY'!D103</f>
        <v>0</v>
      </c>
      <c r="E4" s="464">
        <f>'BIZ kWh ENTRY'!E103</f>
        <v>0</v>
      </c>
      <c r="F4" s="464">
        <f>'BIZ kWh ENTRY'!F103</f>
        <v>0</v>
      </c>
      <c r="G4" s="464">
        <f>'BIZ kWh ENTRY'!G103</f>
        <v>0</v>
      </c>
      <c r="H4" s="464">
        <f>'BIZ kWh ENTRY'!H103</f>
        <v>0</v>
      </c>
      <c r="I4" s="464">
        <f>'BIZ kWh ENTRY'!I103</f>
        <v>0</v>
      </c>
      <c r="J4" s="464">
        <f>'BIZ kWh ENTRY'!J103</f>
        <v>0</v>
      </c>
      <c r="K4" s="464">
        <f>'BIZ kWh ENTRY'!K103</f>
        <v>0</v>
      </c>
      <c r="L4" s="464">
        <f>'BIZ kWh ENTRY'!L103</f>
        <v>0</v>
      </c>
      <c r="M4" s="464">
        <f>'BIZ kWh ENTRY'!M103</f>
        <v>0</v>
      </c>
      <c r="N4" s="464">
        <f>SUM('BIZ kWh ENTRY'!N103:T103)</f>
        <v>0</v>
      </c>
      <c r="O4" s="117"/>
    </row>
    <row r="5" spans="1:17" x14ac:dyDescent="0.25">
      <c r="A5" s="775"/>
      <c r="B5" s="6" t="s">
        <v>19</v>
      </c>
      <c r="C5" s="464">
        <f>'BIZ kWh ENTRY'!C104</f>
        <v>0</v>
      </c>
      <c r="D5" s="464">
        <f>'BIZ kWh ENTRY'!D104</f>
        <v>0</v>
      </c>
      <c r="E5" s="464">
        <f>'BIZ kWh ENTRY'!E104</f>
        <v>0</v>
      </c>
      <c r="F5" s="464">
        <f>'BIZ kWh ENTRY'!F104</f>
        <v>0</v>
      </c>
      <c r="G5" s="464">
        <f>'BIZ kWh ENTRY'!G104</f>
        <v>0</v>
      </c>
      <c r="H5" s="464">
        <f>'BIZ kWh ENTRY'!H104</f>
        <v>0</v>
      </c>
      <c r="I5" s="464">
        <f>'BIZ kWh ENTRY'!I104</f>
        <v>0</v>
      </c>
      <c r="J5" s="464">
        <f>'BIZ kWh ENTRY'!J104</f>
        <v>0</v>
      </c>
      <c r="K5" s="464">
        <f>'BIZ kWh ENTRY'!K104</f>
        <v>0</v>
      </c>
      <c r="L5" s="464">
        <f>'BIZ kWh ENTRY'!L104</f>
        <v>0</v>
      </c>
      <c r="M5" s="464">
        <f>'BIZ kWh ENTRY'!M104</f>
        <v>0</v>
      </c>
      <c r="N5" s="464">
        <f>SUM('BIZ kWh ENTRY'!N104:T104)</f>
        <v>0</v>
      </c>
      <c r="O5" s="117"/>
    </row>
    <row r="6" spans="1:17" x14ac:dyDescent="0.25">
      <c r="A6" s="775"/>
      <c r="B6" s="6" t="s">
        <v>1</v>
      </c>
      <c r="C6" s="464">
        <f>'BIZ kWh ENTRY'!C105</f>
        <v>0</v>
      </c>
      <c r="D6" s="464">
        <f>'BIZ kWh ENTRY'!D105</f>
        <v>0</v>
      </c>
      <c r="E6" s="464">
        <f>'BIZ kWh ENTRY'!E105</f>
        <v>0</v>
      </c>
      <c r="F6" s="464">
        <f>'BIZ kWh ENTRY'!F105</f>
        <v>0</v>
      </c>
      <c r="G6" s="464">
        <f>'BIZ kWh ENTRY'!G105</f>
        <v>0</v>
      </c>
      <c r="H6" s="464">
        <f>'BIZ kWh ENTRY'!H105</f>
        <v>0</v>
      </c>
      <c r="I6" s="464">
        <f>'BIZ kWh ENTRY'!I105</f>
        <v>0</v>
      </c>
      <c r="J6" s="464">
        <f>'BIZ kWh ENTRY'!J105</f>
        <v>0</v>
      </c>
      <c r="K6" s="464">
        <f>'BIZ kWh ENTRY'!K105</f>
        <v>0</v>
      </c>
      <c r="L6" s="464">
        <f>'BIZ kWh ENTRY'!L105</f>
        <v>0</v>
      </c>
      <c r="M6" s="464">
        <f>'BIZ kWh ENTRY'!M105</f>
        <v>0</v>
      </c>
      <c r="N6" s="464">
        <f>SUM('BIZ kWh ENTRY'!N105:T105)</f>
        <v>0</v>
      </c>
      <c r="O6" s="117"/>
    </row>
    <row r="7" spans="1:17" x14ac:dyDescent="0.25">
      <c r="A7" s="775"/>
      <c r="B7" s="7" t="s">
        <v>20</v>
      </c>
      <c r="C7" s="464">
        <f>'BIZ kWh ENTRY'!C106</f>
        <v>0</v>
      </c>
      <c r="D7" s="464">
        <f>'BIZ kWh ENTRY'!D106</f>
        <v>0</v>
      </c>
      <c r="E7" s="464">
        <f>'BIZ kWh ENTRY'!E106</f>
        <v>0</v>
      </c>
      <c r="F7" s="464">
        <f>'BIZ kWh ENTRY'!F106</f>
        <v>0</v>
      </c>
      <c r="G7" s="464">
        <f>'BIZ kWh ENTRY'!G106</f>
        <v>0</v>
      </c>
      <c r="H7" s="464">
        <f>'BIZ kWh ENTRY'!H106</f>
        <v>0</v>
      </c>
      <c r="I7" s="464">
        <f>'BIZ kWh ENTRY'!I106</f>
        <v>0</v>
      </c>
      <c r="J7" s="464">
        <f>'BIZ kWh ENTRY'!J106</f>
        <v>0</v>
      </c>
      <c r="K7" s="464">
        <f>'BIZ kWh ENTRY'!K106</f>
        <v>0</v>
      </c>
      <c r="L7" s="464">
        <f>'BIZ kWh ENTRY'!L106</f>
        <v>0</v>
      </c>
      <c r="M7" s="464">
        <f>'BIZ kWh ENTRY'!M106</f>
        <v>0</v>
      </c>
      <c r="N7" s="464">
        <f>SUM('BIZ kWh ENTRY'!N106:T106)</f>
        <v>0</v>
      </c>
      <c r="O7" s="117"/>
    </row>
    <row r="8" spans="1:17" x14ac:dyDescent="0.25">
      <c r="A8" s="775"/>
      <c r="B8" s="6" t="s">
        <v>9</v>
      </c>
      <c r="C8" s="464">
        <f>'BIZ kWh ENTRY'!C107</f>
        <v>0</v>
      </c>
      <c r="D8" s="464">
        <f>'BIZ kWh ENTRY'!D107</f>
        <v>0</v>
      </c>
      <c r="E8" s="464">
        <f>'BIZ kWh ENTRY'!E107</f>
        <v>0</v>
      </c>
      <c r="F8" s="464">
        <f>'BIZ kWh ENTRY'!F107</f>
        <v>0</v>
      </c>
      <c r="G8" s="464">
        <f>'BIZ kWh ENTRY'!G107</f>
        <v>0</v>
      </c>
      <c r="H8" s="464">
        <f>'BIZ kWh ENTRY'!H107</f>
        <v>0</v>
      </c>
      <c r="I8" s="464">
        <f>'BIZ kWh ENTRY'!I107</f>
        <v>0</v>
      </c>
      <c r="J8" s="464">
        <f>'BIZ kWh ENTRY'!J107</f>
        <v>0</v>
      </c>
      <c r="K8" s="464">
        <f>'BIZ kWh ENTRY'!K107</f>
        <v>0</v>
      </c>
      <c r="L8" s="464">
        <f>'BIZ kWh ENTRY'!L107</f>
        <v>0</v>
      </c>
      <c r="M8" s="464">
        <f>'BIZ kWh ENTRY'!M107</f>
        <v>0</v>
      </c>
      <c r="N8" s="464">
        <f>SUM('BIZ kWh ENTRY'!N107:T107)</f>
        <v>0</v>
      </c>
      <c r="O8" s="117"/>
    </row>
    <row r="9" spans="1:17" x14ac:dyDescent="0.25">
      <c r="A9" s="775"/>
      <c r="B9" s="6" t="s">
        <v>3</v>
      </c>
      <c r="C9" s="464">
        <f>'BIZ kWh ENTRY'!C108</f>
        <v>0</v>
      </c>
      <c r="D9" s="464">
        <f>'BIZ kWh ENTRY'!D108</f>
        <v>0</v>
      </c>
      <c r="E9" s="464">
        <f>'BIZ kWh ENTRY'!E108</f>
        <v>0</v>
      </c>
      <c r="F9" s="464">
        <f>'BIZ kWh ENTRY'!F108</f>
        <v>0</v>
      </c>
      <c r="G9" s="464">
        <f>'BIZ kWh ENTRY'!G108</f>
        <v>0</v>
      </c>
      <c r="H9" s="464">
        <f>'BIZ kWh ENTRY'!H108</f>
        <v>0</v>
      </c>
      <c r="I9" s="464">
        <f>'BIZ kWh ENTRY'!I108</f>
        <v>0</v>
      </c>
      <c r="J9" s="464">
        <f>'BIZ kWh ENTRY'!J108</f>
        <v>0</v>
      </c>
      <c r="K9" s="464">
        <f>'BIZ kWh ENTRY'!K108</f>
        <v>0</v>
      </c>
      <c r="L9" s="464">
        <f>'BIZ kWh ENTRY'!L108</f>
        <v>0</v>
      </c>
      <c r="M9" s="464">
        <f>'BIZ kWh ENTRY'!M108</f>
        <v>0</v>
      </c>
      <c r="N9" s="464">
        <f>SUM('BIZ kWh ENTRY'!N108:T108)</f>
        <v>0</v>
      </c>
      <c r="O9" s="117"/>
    </row>
    <row r="10" spans="1:17" x14ac:dyDescent="0.25">
      <c r="A10" s="775"/>
      <c r="B10" s="6" t="s">
        <v>4</v>
      </c>
      <c r="C10" s="464">
        <f>'BIZ kWh ENTRY'!C109</f>
        <v>0</v>
      </c>
      <c r="D10" s="464">
        <f>'BIZ kWh ENTRY'!D109</f>
        <v>0</v>
      </c>
      <c r="E10" s="464">
        <f>'BIZ kWh ENTRY'!E109</f>
        <v>0</v>
      </c>
      <c r="F10" s="464">
        <f>'BIZ kWh ENTRY'!F109</f>
        <v>0</v>
      </c>
      <c r="G10" s="464">
        <f>'BIZ kWh ENTRY'!G109</f>
        <v>0</v>
      </c>
      <c r="H10" s="464">
        <f>'BIZ kWh ENTRY'!H109</f>
        <v>0</v>
      </c>
      <c r="I10" s="464">
        <f>'BIZ kWh ENTRY'!I109</f>
        <v>0</v>
      </c>
      <c r="J10" s="464">
        <f>'BIZ kWh ENTRY'!J109</f>
        <v>0</v>
      </c>
      <c r="K10" s="464">
        <f>'BIZ kWh ENTRY'!K109</f>
        <v>0</v>
      </c>
      <c r="L10" s="464">
        <f>'BIZ kWh ENTRY'!L109</f>
        <v>0</v>
      </c>
      <c r="M10" s="464">
        <f>'BIZ kWh ENTRY'!M109</f>
        <v>0</v>
      </c>
      <c r="N10" s="464">
        <f>SUM('BIZ kWh ENTRY'!N109:T109)</f>
        <v>0</v>
      </c>
      <c r="O10" s="117"/>
    </row>
    <row r="11" spans="1:17" x14ac:dyDescent="0.25">
      <c r="A11" s="775"/>
      <c r="B11" s="6" t="s">
        <v>5</v>
      </c>
      <c r="C11" s="464">
        <f>'BIZ kWh ENTRY'!C110</f>
        <v>0</v>
      </c>
      <c r="D11" s="464">
        <f>'BIZ kWh ENTRY'!D110</f>
        <v>0</v>
      </c>
      <c r="E11" s="464">
        <f>'BIZ kWh ENTRY'!E110</f>
        <v>0</v>
      </c>
      <c r="F11" s="464">
        <f>'BIZ kWh ENTRY'!F110</f>
        <v>0</v>
      </c>
      <c r="G11" s="464">
        <f>'BIZ kWh ENTRY'!G110</f>
        <v>0</v>
      </c>
      <c r="H11" s="464">
        <f>'BIZ kWh ENTRY'!H110</f>
        <v>0</v>
      </c>
      <c r="I11" s="464">
        <f>'BIZ kWh ENTRY'!I110</f>
        <v>0</v>
      </c>
      <c r="J11" s="464">
        <f>'BIZ kWh ENTRY'!J110</f>
        <v>0</v>
      </c>
      <c r="K11" s="464">
        <f>'BIZ kWh ENTRY'!K110</f>
        <v>0</v>
      </c>
      <c r="L11" s="464">
        <f>'BIZ kWh ENTRY'!L110</f>
        <v>0</v>
      </c>
      <c r="M11" s="464">
        <f>'BIZ kWh ENTRY'!M110</f>
        <v>0</v>
      </c>
      <c r="N11" s="464">
        <f>SUM('BIZ kWh ENTRY'!N110:T110)</f>
        <v>0</v>
      </c>
      <c r="O11" s="117"/>
    </row>
    <row r="12" spans="1:17" x14ac:dyDescent="0.25">
      <c r="A12" s="775"/>
      <c r="B12" s="6" t="s">
        <v>21</v>
      </c>
      <c r="C12" s="464">
        <f>'BIZ kWh ENTRY'!C111</f>
        <v>0</v>
      </c>
      <c r="D12" s="464">
        <f>'BIZ kWh ENTRY'!D111</f>
        <v>0</v>
      </c>
      <c r="E12" s="464">
        <f>'BIZ kWh ENTRY'!E111</f>
        <v>0</v>
      </c>
      <c r="F12" s="464">
        <f>'BIZ kWh ENTRY'!F111</f>
        <v>0</v>
      </c>
      <c r="G12" s="464">
        <f>'BIZ kWh ENTRY'!G111</f>
        <v>0</v>
      </c>
      <c r="H12" s="464">
        <f>'BIZ kWh ENTRY'!H111</f>
        <v>0</v>
      </c>
      <c r="I12" s="464">
        <f>'BIZ kWh ENTRY'!I111</f>
        <v>0</v>
      </c>
      <c r="J12" s="464">
        <f>'BIZ kWh ENTRY'!J111</f>
        <v>0</v>
      </c>
      <c r="K12" s="464">
        <f>'BIZ kWh ENTRY'!K111</f>
        <v>0</v>
      </c>
      <c r="L12" s="464">
        <f>'BIZ kWh ENTRY'!L111</f>
        <v>0</v>
      </c>
      <c r="M12" s="464">
        <f>'BIZ kWh ENTRY'!M111</f>
        <v>0</v>
      </c>
      <c r="N12" s="464">
        <f>SUM('BIZ kWh ENTRY'!N111:T111)</f>
        <v>0</v>
      </c>
      <c r="O12" s="117"/>
    </row>
    <row r="13" spans="1:17" x14ac:dyDescent="0.25">
      <c r="A13" s="775"/>
      <c r="B13" s="6" t="s">
        <v>22</v>
      </c>
      <c r="C13" s="464">
        <f>'BIZ kWh ENTRY'!C112</f>
        <v>0</v>
      </c>
      <c r="D13" s="464">
        <f>'BIZ kWh ENTRY'!D112</f>
        <v>0</v>
      </c>
      <c r="E13" s="464">
        <f>'BIZ kWh ENTRY'!E112</f>
        <v>0</v>
      </c>
      <c r="F13" s="464">
        <f>'BIZ kWh ENTRY'!F112</f>
        <v>0</v>
      </c>
      <c r="G13" s="464">
        <f>'BIZ kWh ENTRY'!G112</f>
        <v>0</v>
      </c>
      <c r="H13" s="464">
        <f>'BIZ kWh ENTRY'!H112</f>
        <v>0</v>
      </c>
      <c r="I13" s="464">
        <f>'BIZ kWh ENTRY'!I112</f>
        <v>0</v>
      </c>
      <c r="J13" s="464">
        <f>'BIZ kWh ENTRY'!J112</f>
        <v>0</v>
      </c>
      <c r="K13" s="464">
        <f>'BIZ kWh ENTRY'!K112</f>
        <v>0</v>
      </c>
      <c r="L13" s="464">
        <f>'BIZ kWh ENTRY'!L112</f>
        <v>0</v>
      </c>
      <c r="M13" s="464">
        <f>'BIZ kWh ENTRY'!M112</f>
        <v>0</v>
      </c>
      <c r="N13" s="464">
        <f>SUM('BIZ kWh ENTRY'!N112:T112)</f>
        <v>0</v>
      </c>
      <c r="O13" s="117"/>
    </row>
    <row r="14" spans="1:17" x14ac:dyDescent="0.25">
      <c r="A14" s="775"/>
      <c r="B14" s="6" t="s">
        <v>7</v>
      </c>
      <c r="C14" s="464">
        <f>'BIZ kWh ENTRY'!C113</f>
        <v>0</v>
      </c>
      <c r="D14" s="464">
        <f>'BIZ kWh ENTRY'!D113</f>
        <v>0</v>
      </c>
      <c r="E14" s="464">
        <f>'BIZ kWh ENTRY'!E113</f>
        <v>0</v>
      </c>
      <c r="F14" s="464">
        <f>'BIZ kWh ENTRY'!F113</f>
        <v>0</v>
      </c>
      <c r="G14" s="464">
        <f>'BIZ kWh ENTRY'!G113</f>
        <v>0</v>
      </c>
      <c r="H14" s="464">
        <f>'BIZ kWh ENTRY'!H113</f>
        <v>0</v>
      </c>
      <c r="I14" s="464">
        <f>'BIZ kWh ENTRY'!I113</f>
        <v>0</v>
      </c>
      <c r="J14" s="464">
        <f>'BIZ kWh ENTRY'!J113</f>
        <v>0</v>
      </c>
      <c r="K14" s="464">
        <f>'BIZ kWh ENTRY'!K113</f>
        <v>0</v>
      </c>
      <c r="L14" s="464">
        <f>'BIZ kWh ENTRY'!L113</f>
        <v>0</v>
      </c>
      <c r="M14" s="464">
        <f>'BIZ kWh ENTRY'!M113</f>
        <v>0</v>
      </c>
      <c r="N14" s="464">
        <f>SUM('BIZ kWh ENTRY'!N113:T113)</f>
        <v>0</v>
      </c>
      <c r="O14" s="117"/>
    </row>
    <row r="15" spans="1:17" x14ac:dyDescent="0.25">
      <c r="A15" s="775"/>
      <c r="B15" s="6" t="s">
        <v>8</v>
      </c>
      <c r="C15" s="464">
        <f>'BIZ kWh ENTRY'!C114</f>
        <v>0</v>
      </c>
      <c r="D15" s="464">
        <f>'BIZ kWh ENTRY'!D114</f>
        <v>0</v>
      </c>
      <c r="E15" s="464">
        <f>'BIZ kWh ENTRY'!E114</f>
        <v>0</v>
      </c>
      <c r="F15" s="464">
        <f>'BIZ kWh ENTRY'!F114</f>
        <v>0</v>
      </c>
      <c r="G15" s="464">
        <f>'BIZ kWh ENTRY'!G114</f>
        <v>0</v>
      </c>
      <c r="H15" s="464">
        <f>'BIZ kWh ENTRY'!H114</f>
        <v>0</v>
      </c>
      <c r="I15" s="464">
        <f>'BIZ kWh ENTRY'!I114</f>
        <v>0</v>
      </c>
      <c r="J15" s="464">
        <f>'BIZ kWh ENTRY'!J114</f>
        <v>0</v>
      </c>
      <c r="K15" s="464">
        <f>'BIZ kWh ENTRY'!K114</f>
        <v>0</v>
      </c>
      <c r="L15" s="464">
        <f>'BIZ kWh ENTRY'!L114</f>
        <v>0</v>
      </c>
      <c r="M15" s="464">
        <f>'BIZ kWh ENTRY'!M114</f>
        <v>0</v>
      </c>
      <c r="N15" s="464">
        <f>SUM('BIZ kWh ENTRY'!N114:T114)</f>
        <v>0</v>
      </c>
      <c r="O15" s="117"/>
    </row>
    <row r="16" spans="1:17" x14ac:dyDescent="0.25">
      <c r="A16" s="775"/>
      <c r="B16" s="6" t="s">
        <v>11</v>
      </c>
      <c r="C16" s="2"/>
      <c r="D16" s="2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17"/>
    </row>
    <row r="17" spans="1:15" ht="15.75" thickBot="1" x14ac:dyDescent="0.3">
      <c r="A17" s="776"/>
      <c r="B17" s="133" t="s">
        <v>23</v>
      </c>
      <c r="C17" s="154">
        <f>SUM(C3:C16)</f>
        <v>0</v>
      </c>
      <c r="D17" s="154">
        <f t="shared" ref="D17:N17" si="0">SUM(D3:D16)</f>
        <v>0</v>
      </c>
      <c r="E17" s="154">
        <f t="shared" si="0"/>
        <v>0</v>
      </c>
      <c r="F17" s="154">
        <f t="shared" si="0"/>
        <v>0</v>
      </c>
      <c r="G17" s="154">
        <f t="shared" si="0"/>
        <v>0</v>
      </c>
      <c r="H17" s="154">
        <f t="shared" si="0"/>
        <v>0</v>
      </c>
      <c r="I17" s="154">
        <f t="shared" si="0"/>
        <v>0</v>
      </c>
      <c r="J17" s="154">
        <f t="shared" si="0"/>
        <v>0</v>
      </c>
      <c r="K17" s="154">
        <f t="shared" si="0"/>
        <v>0</v>
      </c>
      <c r="L17" s="154">
        <f t="shared" si="0"/>
        <v>0</v>
      </c>
      <c r="M17" s="154">
        <f t="shared" si="0"/>
        <v>0</v>
      </c>
      <c r="N17" s="154">
        <f t="shared" si="0"/>
        <v>0</v>
      </c>
      <c r="O17" s="168"/>
    </row>
    <row r="18" spans="1:15" x14ac:dyDescent="0.25">
      <c r="A18" s="293"/>
      <c r="B18" s="294"/>
      <c r="C18" s="295"/>
      <c r="D18" s="294"/>
      <c r="E18" s="295"/>
      <c r="F18" s="294"/>
      <c r="G18" s="294"/>
      <c r="H18" s="295"/>
      <c r="I18" s="294"/>
      <c r="J18" s="294"/>
      <c r="K18" s="295"/>
      <c r="L18" s="294"/>
      <c r="M18" s="200" t="s">
        <v>199</v>
      </c>
      <c r="N18" s="300">
        <f>SUM(C17:N17)</f>
        <v>0</v>
      </c>
      <c r="O18" s="200" t="s">
        <v>200</v>
      </c>
    </row>
    <row r="19" spans="1:15" ht="15.75" thickBot="1" x14ac:dyDescent="0.3"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</row>
    <row r="20" spans="1:15" ht="16.350000000000001" customHeight="1" thickBot="1" x14ac:dyDescent="0.3">
      <c r="A20" s="774" t="s">
        <v>222</v>
      </c>
      <c r="B20" s="306" t="str">
        <f t="shared" ref="B20" si="1">B2</f>
        <v>End Use</v>
      </c>
      <c r="C20" s="100">
        <f>C$2</f>
        <v>46023</v>
      </c>
      <c r="D20" s="100">
        <f t="shared" ref="D20:O20" si="2">D$2</f>
        <v>46054</v>
      </c>
      <c r="E20" s="100">
        <f t="shared" si="2"/>
        <v>46082</v>
      </c>
      <c r="F20" s="100">
        <f t="shared" si="2"/>
        <v>46113</v>
      </c>
      <c r="G20" s="100">
        <f t="shared" si="2"/>
        <v>46143</v>
      </c>
      <c r="H20" s="100">
        <f t="shared" si="2"/>
        <v>46174</v>
      </c>
      <c r="I20" s="100">
        <f t="shared" si="2"/>
        <v>46204</v>
      </c>
      <c r="J20" s="100">
        <f t="shared" si="2"/>
        <v>46235</v>
      </c>
      <c r="K20" s="100">
        <f t="shared" si="2"/>
        <v>46266</v>
      </c>
      <c r="L20" s="100">
        <f t="shared" si="2"/>
        <v>46296</v>
      </c>
      <c r="M20" s="100">
        <f t="shared" si="2"/>
        <v>46327</v>
      </c>
      <c r="N20" s="100">
        <f t="shared" si="2"/>
        <v>46357</v>
      </c>
      <c r="O20" s="100">
        <f t="shared" si="2"/>
        <v>46388</v>
      </c>
    </row>
    <row r="21" spans="1:15" ht="15" customHeight="1" x14ac:dyDescent="0.25">
      <c r="A21" s="775"/>
      <c r="B21" s="305" t="str">
        <f t="shared" ref="B21:B35" si="3">B3</f>
        <v>Air Comp</v>
      </c>
      <c r="C21" s="464">
        <f>'BIZ kWh ENTRY'!Y102</f>
        <v>0</v>
      </c>
      <c r="D21" s="464">
        <f>'BIZ kWh ENTRY'!Z102</f>
        <v>0</v>
      </c>
      <c r="E21" s="464">
        <f>'BIZ kWh ENTRY'!AA102</f>
        <v>0</v>
      </c>
      <c r="F21" s="464">
        <f>'BIZ kWh ENTRY'!AB102</f>
        <v>0</v>
      </c>
      <c r="G21" s="464">
        <f>'BIZ kWh ENTRY'!AC102</f>
        <v>0</v>
      </c>
      <c r="H21" s="464">
        <f>'BIZ kWh ENTRY'!AD102</f>
        <v>0</v>
      </c>
      <c r="I21" s="464">
        <f>'BIZ kWh ENTRY'!AE102</f>
        <v>0</v>
      </c>
      <c r="J21" s="464">
        <f>'BIZ kWh ENTRY'!AF102</f>
        <v>0</v>
      </c>
      <c r="K21" s="464">
        <f>'BIZ kWh ENTRY'!AG102</f>
        <v>0</v>
      </c>
      <c r="L21" s="464">
        <f>'BIZ kWh ENTRY'!AH102</f>
        <v>0</v>
      </c>
      <c r="M21" s="464">
        <f>'BIZ kWh ENTRY'!AI102</f>
        <v>0</v>
      </c>
      <c r="N21" s="464">
        <f>SUM('BIZ kWh ENTRY'!AJ102:AP102)</f>
        <v>0</v>
      </c>
      <c r="O21" s="117"/>
    </row>
    <row r="22" spans="1:15" x14ac:dyDescent="0.25">
      <c r="A22" s="775"/>
      <c r="B22" s="7" t="str">
        <f t="shared" si="3"/>
        <v>Building Shell</v>
      </c>
      <c r="C22" s="464">
        <f>'BIZ kWh ENTRY'!Y103</f>
        <v>0</v>
      </c>
      <c r="D22" s="464">
        <f>'BIZ kWh ENTRY'!Z103</f>
        <v>0</v>
      </c>
      <c r="E22" s="464">
        <f>'BIZ kWh ENTRY'!AA103</f>
        <v>0</v>
      </c>
      <c r="F22" s="464">
        <f>'BIZ kWh ENTRY'!AB103</f>
        <v>0</v>
      </c>
      <c r="G22" s="464">
        <f>'BIZ kWh ENTRY'!AC103</f>
        <v>0</v>
      </c>
      <c r="H22" s="464">
        <f>'BIZ kWh ENTRY'!AD103</f>
        <v>0</v>
      </c>
      <c r="I22" s="464">
        <f>'BIZ kWh ENTRY'!AE103</f>
        <v>0</v>
      </c>
      <c r="J22" s="464">
        <f>'BIZ kWh ENTRY'!AF103</f>
        <v>0</v>
      </c>
      <c r="K22" s="464">
        <f>'BIZ kWh ENTRY'!AG103</f>
        <v>0</v>
      </c>
      <c r="L22" s="464">
        <f>'BIZ kWh ENTRY'!AH103</f>
        <v>0</v>
      </c>
      <c r="M22" s="464">
        <f>'BIZ kWh ENTRY'!AI103</f>
        <v>0</v>
      </c>
      <c r="N22" s="464">
        <f>SUM('BIZ kWh ENTRY'!AJ103:AP103)</f>
        <v>0</v>
      </c>
      <c r="O22" s="117"/>
    </row>
    <row r="23" spans="1:15" x14ac:dyDescent="0.25">
      <c r="A23" s="775"/>
      <c r="B23" s="6" t="str">
        <f t="shared" si="3"/>
        <v>Cooking</v>
      </c>
      <c r="C23" s="464">
        <f>'BIZ kWh ENTRY'!Y104</f>
        <v>0</v>
      </c>
      <c r="D23" s="464">
        <f>'BIZ kWh ENTRY'!Z104</f>
        <v>0</v>
      </c>
      <c r="E23" s="464">
        <f>'BIZ kWh ENTRY'!AA104</f>
        <v>0</v>
      </c>
      <c r="F23" s="464">
        <f>'BIZ kWh ENTRY'!AB104</f>
        <v>0</v>
      </c>
      <c r="G23" s="464">
        <f>'BIZ kWh ENTRY'!AC104</f>
        <v>0</v>
      </c>
      <c r="H23" s="464">
        <f>'BIZ kWh ENTRY'!AD104</f>
        <v>0</v>
      </c>
      <c r="I23" s="464">
        <f>'BIZ kWh ENTRY'!AE104</f>
        <v>0</v>
      </c>
      <c r="J23" s="464">
        <f>'BIZ kWh ENTRY'!AF104</f>
        <v>0</v>
      </c>
      <c r="K23" s="464">
        <f>'BIZ kWh ENTRY'!AG104</f>
        <v>0</v>
      </c>
      <c r="L23" s="464">
        <f>'BIZ kWh ENTRY'!AH104</f>
        <v>0</v>
      </c>
      <c r="M23" s="464">
        <f>'BIZ kWh ENTRY'!AI104</f>
        <v>0</v>
      </c>
      <c r="N23" s="464">
        <f>SUM('BIZ kWh ENTRY'!AJ104:AP104)</f>
        <v>0</v>
      </c>
      <c r="O23" s="117"/>
    </row>
    <row r="24" spans="1:15" x14ac:dyDescent="0.25">
      <c r="A24" s="775"/>
      <c r="B24" s="6" t="str">
        <f t="shared" si="3"/>
        <v>Cooling</v>
      </c>
      <c r="C24" s="464">
        <f>'BIZ kWh ENTRY'!Y105</f>
        <v>0</v>
      </c>
      <c r="D24" s="464">
        <f>'BIZ kWh ENTRY'!Z105</f>
        <v>0</v>
      </c>
      <c r="E24" s="464">
        <f>'BIZ kWh ENTRY'!AA105</f>
        <v>0</v>
      </c>
      <c r="F24" s="464">
        <f>'BIZ kWh ENTRY'!AB105</f>
        <v>0</v>
      </c>
      <c r="G24" s="464">
        <f>'BIZ kWh ENTRY'!AC105</f>
        <v>0</v>
      </c>
      <c r="H24" s="464">
        <f>'BIZ kWh ENTRY'!AD105</f>
        <v>0</v>
      </c>
      <c r="I24" s="464">
        <f>'BIZ kWh ENTRY'!AE105</f>
        <v>0</v>
      </c>
      <c r="J24" s="464">
        <f>'BIZ kWh ENTRY'!AF105</f>
        <v>0</v>
      </c>
      <c r="K24" s="464">
        <f>'BIZ kWh ENTRY'!AG105</f>
        <v>0</v>
      </c>
      <c r="L24" s="464">
        <f>'BIZ kWh ENTRY'!AH105</f>
        <v>0</v>
      </c>
      <c r="M24" s="464">
        <f>'BIZ kWh ENTRY'!AI105</f>
        <v>0</v>
      </c>
      <c r="N24" s="464">
        <f>SUM('BIZ kWh ENTRY'!AJ105:AP105)</f>
        <v>0</v>
      </c>
      <c r="O24" s="117"/>
    </row>
    <row r="25" spans="1:15" x14ac:dyDescent="0.25">
      <c r="A25" s="775"/>
      <c r="B25" s="7" t="str">
        <f t="shared" si="3"/>
        <v>Ext Lighting</v>
      </c>
      <c r="C25" s="464">
        <f>'BIZ kWh ENTRY'!Y106</f>
        <v>0</v>
      </c>
      <c r="D25" s="464">
        <f>'BIZ kWh ENTRY'!Z106</f>
        <v>0</v>
      </c>
      <c r="E25" s="464">
        <f>'BIZ kWh ENTRY'!AA106</f>
        <v>0</v>
      </c>
      <c r="F25" s="464">
        <f>'BIZ kWh ENTRY'!AB106</f>
        <v>0</v>
      </c>
      <c r="G25" s="464">
        <f>'BIZ kWh ENTRY'!AC106</f>
        <v>0</v>
      </c>
      <c r="H25" s="464">
        <f>'BIZ kWh ENTRY'!AD106</f>
        <v>0</v>
      </c>
      <c r="I25" s="464">
        <f>'BIZ kWh ENTRY'!AE106</f>
        <v>0</v>
      </c>
      <c r="J25" s="464">
        <f>'BIZ kWh ENTRY'!AF106</f>
        <v>0</v>
      </c>
      <c r="K25" s="464">
        <f>'BIZ kWh ENTRY'!AG106</f>
        <v>0</v>
      </c>
      <c r="L25" s="464">
        <f>'BIZ kWh ENTRY'!AH106</f>
        <v>0</v>
      </c>
      <c r="M25" s="464">
        <f>'BIZ kWh ENTRY'!AI106</f>
        <v>0</v>
      </c>
      <c r="N25" s="464">
        <f>SUM('BIZ kWh ENTRY'!AJ106:AP106)</f>
        <v>0</v>
      </c>
      <c r="O25" s="117"/>
    </row>
    <row r="26" spans="1:15" x14ac:dyDescent="0.25">
      <c r="A26" s="775"/>
      <c r="B26" s="6" t="str">
        <f t="shared" si="3"/>
        <v>Heating</v>
      </c>
      <c r="C26" s="464">
        <f>'BIZ kWh ENTRY'!Y107</f>
        <v>0</v>
      </c>
      <c r="D26" s="464">
        <f>'BIZ kWh ENTRY'!Z107</f>
        <v>0</v>
      </c>
      <c r="E26" s="464">
        <f>'BIZ kWh ENTRY'!AA107</f>
        <v>0</v>
      </c>
      <c r="F26" s="464">
        <f>'BIZ kWh ENTRY'!AB107</f>
        <v>0</v>
      </c>
      <c r="G26" s="464">
        <f>'BIZ kWh ENTRY'!AC107</f>
        <v>0</v>
      </c>
      <c r="H26" s="464">
        <f>'BIZ kWh ENTRY'!AD107</f>
        <v>0</v>
      </c>
      <c r="I26" s="464">
        <f>'BIZ kWh ENTRY'!AE107</f>
        <v>0</v>
      </c>
      <c r="J26" s="464">
        <f>'BIZ kWh ENTRY'!AF107</f>
        <v>0</v>
      </c>
      <c r="K26" s="464">
        <f>'BIZ kWh ENTRY'!AG107</f>
        <v>0</v>
      </c>
      <c r="L26" s="464">
        <f>'BIZ kWh ENTRY'!AH107</f>
        <v>0</v>
      </c>
      <c r="M26" s="464">
        <f>'BIZ kWh ENTRY'!AI107</f>
        <v>0</v>
      </c>
      <c r="N26" s="464">
        <f>SUM('BIZ kWh ENTRY'!AJ107:AP107)</f>
        <v>0</v>
      </c>
      <c r="O26" s="117"/>
    </row>
    <row r="27" spans="1:15" x14ac:dyDescent="0.25">
      <c r="A27" s="775"/>
      <c r="B27" s="6" t="str">
        <f t="shared" si="3"/>
        <v>HVAC</v>
      </c>
      <c r="C27" s="464">
        <f>'BIZ kWh ENTRY'!Y108</f>
        <v>0</v>
      </c>
      <c r="D27" s="464">
        <f>'BIZ kWh ENTRY'!Z108</f>
        <v>0</v>
      </c>
      <c r="E27" s="464">
        <f>'BIZ kWh ENTRY'!AA108</f>
        <v>0</v>
      </c>
      <c r="F27" s="464">
        <f>'BIZ kWh ENTRY'!AB108</f>
        <v>0</v>
      </c>
      <c r="G27" s="464">
        <f>'BIZ kWh ENTRY'!AC108</f>
        <v>0</v>
      </c>
      <c r="H27" s="464">
        <f>'BIZ kWh ENTRY'!AD108</f>
        <v>0</v>
      </c>
      <c r="I27" s="464">
        <f>'BIZ kWh ENTRY'!AE108</f>
        <v>0</v>
      </c>
      <c r="J27" s="464">
        <f>'BIZ kWh ENTRY'!AF108</f>
        <v>0</v>
      </c>
      <c r="K27" s="464">
        <f>'BIZ kWh ENTRY'!AG108</f>
        <v>0</v>
      </c>
      <c r="L27" s="464">
        <f>'BIZ kWh ENTRY'!AH108</f>
        <v>0</v>
      </c>
      <c r="M27" s="464">
        <f>'BIZ kWh ENTRY'!AI108</f>
        <v>0</v>
      </c>
      <c r="N27" s="464">
        <f>SUM('BIZ kWh ENTRY'!AJ108:AP108)</f>
        <v>0</v>
      </c>
      <c r="O27" s="117"/>
    </row>
    <row r="28" spans="1:15" x14ac:dyDescent="0.25">
      <c r="A28" s="775"/>
      <c r="B28" s="6" t="str">
        <f t="shared" si="3"/>
        <v>Lighting</v>
      </c>
      <c r="C28" s="464">
        <f>'BIZ kWh ENTRY'!Y109</f>
        <v>0</v>
      </c>
      <c r="D28" s="464">
        <f>'BIZ kWh ENTRY'!Z109</f>
        <v>0</v>
      </c>
      <c r="E28" s="464">
        <f>'BIZ kWh ENTRY'!AA109</f>
        <v>0</v>
      </c>
      <c r="F28" s="464">
        <f>'BIZ kWh ENTRY'!AB109</f>
        <v>0</v>
      </c>
      <c r="G28" s="464">
        <f>'BIZ kWh ENTRY'!AC109</f>
        <v>0</v>
      </c>
      <c r="H28" s="464">
        <f>'BIZ kWh ENTRY'!AD109</f>
        <v>0</v>
      </c>
      <c r="I28" s="464">
        <f>'BIZ kWh ENTRY'!AE109</f>
        <v>0</v>
      </c>
      <c r="J28" s="464">
        <f>'BIZ kWh ENTRY'!AF109</f>
        <v>0</v>
      </c>
      <c r="K28" s="464">
        <f>'BIZ kWh ENTRY'!AG109</f>
        <v>0</v>
      </c>
      <c r="L28" s="464">
        <f>'BIZ kWh ENTRY'!AH109</f>
        <v>0</v>
      </c>
      <c r="M28" s="464">
        <f>'BIZ kWh ENTRY'!AI109</f>
        <v>0</v>
      </c>
      <c r="N28" s="464">
        <f>SUM('BIZ kWh ENTRY'!AJ109:AP109)</f>
        <v>0</v>
      </c>
      <c r="O28" s="117"/>
    </row>
    <row r="29" spans="1:15" x14ac:dyDescent="0.25">
      <c r="A29" s="775"/>
      <c r="B29" s="6" t="str">
        <f t="shared" si="3"/>
        <v>Miscellaneous</v>
      </c>
      <c r="C29" s="464">
        <f>'BIZ kWh ENTRY'!Y110</f>
        <v>0</v>
      </c>
      <c r="D29" s="464">
        <f>'BIZ kWh ENTRY'!Z110</f>
        <v>0</v>
      </c>
      <c r="E29" s="464">
        <f>'BIZ kWh ENTRY'!AA110</f>
        <v>0</v>
      </c>
      <c r="F29" s="464">
        <f>'BIZ kWh ENTRY'!AB110</f>
        <v>0</v>
      </c>
      <c r="G29" s="464">
        <f>'BIZ kWh ENTRY'!AC110</f>
        <v>0</v>
      </c>
      <c r="H29" s="464">
        <f>'BIZ kWh ENTRY'!AD110</f>
        <v>0</v>
      </c>
      <c r="I29" s="464">
        <f>'BIZ kWh ENTRY'!AE110</f>
        <v>0</v>
      </c>
      <c r="J29" s="464">
        <f>'BIZ kWh ENTRY'!AF110</f>
        <v>0</v>
      </c>
      <c r="K29" s="464">
        <f>'BIZ kWh ENTRY'!AG110</f>
        <v>0</v>
      </c>
      <c r="L29" s="464">
        <f>'BIZ kWh ENTRY'!AH110</f>
        <v>0</v>
      </c>
      <c r="M29" s="464">
        <f>'BIZ kWh ENTRY'!AI110</f>
        <v>0</v>
      </c>
      <c r="N29" s="464">
        <f>SUM('BIZ kWh ENTRY'!AJ110:AP110)</f>
        <v>0</v>
      </c>
      <c r="O29" s="117"/>
    </row>
    <row r="30" spans="1:15" ht="15" customHeight="1" x14ac:dyDescent="0.25">
      <c r="A30" s="775"/>
      <c r="B30" s="6" t="str">
        <f t="shared" si="3"/>
        <v>Motors</v>
      </c>
      <c r="C30" s="464">
        <f>'BIZ kWh ENTRY'!Y111</f>
        <v>0</v>
      </c>
      <c r="D30" s="464">
        <f>'BIZ kWh ENTRY'!Z111</f>
        <v>0</v>
      </c>
      <c r="E30" s="464">
        <f>'BIZ kWh ENTRY'!AA111</f>
        <v>0</v>
      </c>
      <c r="F30" s="464">
        <f>'BIZ kWh ENTRY'!AB111</f>
        <v>0</v>
      </c>
      <c r="G30" s="464">
        <f>'BIZ kWh ENTRY'!AC111</f>
        <v>0</v>
      </c>
      <c r="H30" s="464">
        <f>'BIZ kWh ENTRY'!AD111</f>
        <v>0</v>
      </c>
      <c r="I30" s="464">
        <f>'BIZ kWh ENTRY'!AE111</f>
        <v>0</v>
      </c>
      <c r="J30" s="464">
        <f>'BIZ kWh ENTRY'!AF111</f>
        <v>0</v>
      </c>
      <c r="K30" s="464">
        <f>'BIZ kWh ENTRY'!AG111</f>
        <v>0</v>
      </c>
      <c r="L30" s="464">
        <f>'BIZ kWh ENTRY'!AH111</f>
        <v>0</v>
      </c>
      <c r="M30" s="464">
        <f>'BIZ kWh ENTRY'!AI111</f>
        <v>0</v>
      </c>
      <c r="N30" s="464">
        <f>SUM('BIZ kWh ENTRY'!AJ111:AP111)</f>
        <v>0</v>
      </c>
      <c r="O30" s="117"/>
    </row>
    <row r="31" spans="1:15" x14ac:dyDescent="0.25">
      <c r="A31" s="775"/>
      <c r="B31" s="6" t="str">
        <f t="shared" si="3"/>
        <v>Process</v>
      </c>
      <c r="C31" s="464">
        <f>'BIZ kWh ENTRY'!Y112</f>
        <v>0</v>
      </c>
      <c r="D31" s="464">
        <f>'BIZ kWh ENTRY'!Z112</f>
        <v>0</v>
      </c>
      <c r="E31" s="464">
        <f>'BIZ kWh ENTRY'!AA112</f>
        <v>0</v>
      </c>
      <c r="F31" s="464">
        <f>'BIZ kWh ENTRY'!AB112</f>
        <v>0</v>
      </c>
      <c r="G31" s="464">
        <f>'BIZ kWh ENTRY'!AC112</f>
        <v>0</v>
      </c>
      <c r="H31" s="464">
        <f>'BIZ kWh ENTRY'!AD112</f>
        <v>0</v>
      </c>
      <c r="I31" s="464">
        <f>'BIZ kWh ENTRY'!AE112</f>
        <v>0</v>
      </c>
      <c r="J31" s="464">
        <f>'BIZ kWh ENTRY'!AF112</f>
        <v>0</v>
      </c>
      <c r="K31" s="464">
        <f>'BIZ kWh ENTRY'!AG112</f>
        <v>0</v>
      </c>
      <c r="L31" s="464">
        <f>'BIZ kWh ENTRY'!AH112</f>
        <v>0</v>
      </c>
      <c r="M31" s="464">
        <f>'BIZ kWh ENTRY'!AI112</f>
        <v>0</v>
      </c>
      <c r="N31" s="464">
        <f>SUM('BIZ kWh ENTRY'!AJ112:AP112)</f>
        <v>0</v>
      </c>
      <c r="O31" s="117"/>
    </row>
    <row r="32" spans="1:15" x14ac:dyDescent="0.25">
      <c r="A32" s="775"/>
      <c r="B32" s="6" t="str">
        <f t="shared" si="3"/>
        <v>Refrigeration</v>
      </c>
      <c r="C32" s="464">
        <f>'BIZ kWh ENTRY'!Y113</f>
        <v>0</v>
      </c>
      <c r="D32" s="464">
        <f>'BIZ kWh ENTRY'!Z113</f>
        <v>0</v>
      </c>
      <c r="E32" s="464">
        <f>'BIZ kWh ENTRY'!AA113</f>
        <v>0</v>
      </c>
      <c r="F32" s="464">
        <f>'BIZ kWh ENTRY'!AB113</f>
        <v>0</v>
      </c>
      <c r="G32" s="464">
        <f>'BIZ kWh ENTRY'!AC113</f>
        <v>0</v>
      </c>
      <c r="H32" s="464">
        <f>'BIZ kWh ENTRY'!AD113</f>
        <v>0</v>
      </c>
      <c r="I32" s="464">
        <f>'BIZ kWh ENTRY'!AE113</f>
        <v>0</v>
      </c>
      <c r="J32" s="464">
        <f>'BIZ kWh ENTRY'!AF113</f>
        <v>0</v>
      </c>
      <c r="K32" s="464">
        <f>'BIZ kWh ENTRY'!AG113</f>
        <v>0</v>
      </c>
      <c r="L32" s="464">
        <f>'BIZ kWh ENTRY'!AH113</f>
        <v>0</v>
      </c>
      <c r="M32" s="464">
        <f>'BIZ kWh ENTRY'!AI113</f>
        <v>0</v>
      </c>
      <c r="N32" s="464">
        <f>SUM('BIZ kWh ENTRY'!AJ113:AP113)</f>
        <v>0</v>
      </c>
      <c r="O32" s="117"/>
    </row>
    <row r="33" spans="1:15" x14ac:dyDescent="0.25">
      <c r="A33" s="775"/>
      <c r="B33" s="6" t="str">
        <f t="shared" si="3"/>
        <v>Water Heating</v>
      </c>
      <c r="C33" s="464">
        <f>'BIZ kWh ENTRY'!Y114</f>
        <v>0</v>
      </c>
      <c r="D33" s="464">
        <f>'BIZ kWh ENTRY'!Z114</f>
        <v>0</v>
      </c>
      <c r="E33" s="464">
        <f>'BIZ kWh ENTRY'!AA114</f>
        <v>0</v>
      </c>
      <c r="F33" s="464">
        <f>'BIZ kWh ENTRY'!AB114</f>
        <v>0</v>
      </c>
      <c r="G33" s="464">
        <f>'BIZ kWh ENTRY'!AC114</f>
        <v>0</v>
      </c>
      <c r="H33" s="464">
        <f>'BIZ kWh ENTRY'!AD114</f>
        <v>0</v>
      </c>
      <c r="I33" s="464">
        <f>'BIZ kWh ENTRY'!AE114</f>
        <v>0</v>
      </c>
      <c r="J33" s="464">
        <f>'BIZ kWh ENTRY'!AF114</f>
        <v>0</v>
      </c>
      <c r="K33" s="464">
        <f>'BIZ kWh ENTRY'!AG114</f>
        <v>0</v>
      </c>
      <c r="L33" s="464">
        <f>'BIZ kWh ENTRY'!AH114</f>
        <v>0</v>
      </c>
      <c r="M33" s="464">
        <f>'BIZ kWh ENTRY'!AI114</f>
        <v>0</v>
      </c>
      <c r="N33" s="464">
        <f>SUM('BIZ kWh ENTRY'!AJ114:AP114)</f>
        <v>0</v>
      </c>
      <c r="O33" s="117"/>
    </row>
    <row r="34" spans="1:15" ht="15" customHeight="1" x14ac:dyDescent="0.25">
      <c r="A34" s="775"/>
      <c r="B34" s="6" t="str">
        <f t="shared" si="3"/>
        <v xml:space="preserve"> 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17"/>
    </row>
    <row r="35" spans="1:15" ht="15" customHeight="1" thickBot="1" x14ac:dyDescent="0.3">
      <c r="A35" s="776"/>
      <c r="B35" s="133" t="str">
        <f t="shared" si="3"/>
        <v>Monthly kWh</v>
      </c>
      <c r="C35" s="154">
        <f>SUM(C21:C34)</f>
        <v>0</v>
      </c>
      <c r="D35" s="154">
        <f t="shared" ref="D35:N35" si="4">SUM(D21:D34)</f>
        <v>0</v>
      </c>
      <c r="E35" s="154">
        <f t="shared" si="4"/>
        <v>0</v>
      </c>
      <c r="F35" s="154">
        <f t="shared" si="4"/>
        <v>0</v>
      </c>
      <c r="G35" s="154">
        <f t="shared" si="4"/>
        <v>0</v>
      </c>
      <c r="H35" s="154">
        <f t="shared" si="4"/>
        <v>0</v>
      </c>
      <c r="I35" s="154">
        <f t="shared" si="4"/>
        <v>0</v>
      </c>
      <c r="J35" s="154">
        <f t="shared" si="4"/>
        <v>0</v>
      </c>
      <c r="K35" s="154">
        <f t="shared" si="4"/>
        <v>0</v>
      </c>
      <c r="L35" s="154">
        <f t="shared" si="4"/>
        <v>0</v>
      </c>
      <c r="M35" s="154">
        <f t="shared" si="4"/>
        <v>0</v>
      </c>
      <c r="N35" s="154">
        <f t="shared" si="4"/>
        <v>0</v>
      </c>
      <c r="O35" s="168"/>
    </row>
    <row r="36" spans="1:15" x14ac:dyDescent="0.25">
      <c r="A36" s="301"/>
      <c r="B36" s="294"/>
      <c r="C36" s="295"/>
      <c r="D36" s="294"/>
      <c r="E36" s="295"/>
      <c r="F36" s="294"/>
      <c r="G36" s="294"/>
      <c r="H36" s="295"/>
      <c r="I36" s="294"/>
      <c r="J36" s="294"/>
      <c r="K36" s="295"/>
      <c r="L36" s="294"/>
      <c r="M36" s="200" t="s">
        <v>199</v>
      </c>
      <c r="N36" s="300">
        <f>SUM(C35:N35)</f>
        <v>0</v>
      </c>
      <c r="O36" s="200" t="s">
        <v>200</v>
      </c>
    </row>
    <row r="37" spans="1:15" ht="15.75" thickBot="1" x14ac:dyDescent="0.3"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</row>
    <row r="38" spans="1:15" ht="16.350000000000001" customHeight="1" thickBot="1" x14ac:dyDescent="0.3">
      <c r="A38" s="774" t="s">
        <v>223</v>
      </c>
      <c r="B38" s="306" t="str">
        <f t="shared" ref="B38" si="5">B20</f>
        <v>End Use</v>
      </c>
      <c r="C38" s="100">
        <f>C$2</f>
        <v>46023</v>
      </c>
      <c r="D38" s="100">
        <f t="shared" ref="D38:O38" si="6">D$2</f>
        <v>46054</v>
      </c>
      <c r="E38" s="100">
        <f t="shared" si="6"/>
        <v>46082</v>
      </c>
      <c r="F38" s="100">
        <f t="shared" si="6"/>
        <v>46113</v>
      </c>
      <c r="G38" s="100">
        <f t="shared" si="6"/>
        <v>46143</v>
      </c>
      <c r="H38" s="100">
        <f t="shared" si="6"/>
        <v>46174</v>
      </c>
      <c r="I38" s="100">
        <f t="shared" si="6"/>
        <v>46204</v>
      </c>
      <c r="J38" s="100">
        <f t="shared" si="6"/>
        <v>46235</v>
      </c>
      <c r="K38" s="100">
        <f t="shared" si="6"/>
        <v>46266</v>
      </c>
      <c r="L38" s="100">
        <f t="shared" si="6"/>
        <v>46296</v>
      </c>
      <c r="M38" s="100">
        <f t="shared" si="6"/>
        <v>46327</v>
      </c>
      <c r="N38" s="100">
        <f t="shared" si="6"/>
        <v>46357</v>
      </c>
      <c r="O38" s="100">
        <f t="shared" si="6"/>
        <v>46388</v>
      </c>
    </row>
    <row r="39" spans="1:15" ht="15" customHeight="1" x14ac:dyDescent="0.25">
      <c r="A39" s="775"/>
      <c r="B39" s="305" t="str">
        <f t="shared" ref="B39:B53" si="7">B21</f>
        <v>Air Comp</v>
      </c>
      <c r="C39" s="464">
        <f>'BIZ kWh ENTRY'!AU102</f>
        <v>0</v>
      </c>
      <c r="D39" s="464">
        <f>'BIZ kWh ENTRY'!AV102</f>
        <v>0</v>
      </c>
      <c r="E39" s="464">
        <f>'BIZ kWh ENTRY'!AW102</f>
        <v>0</v>
      </c>
      <c r="F39" s="464">
        <f>'BIZ kWh ENTRY'!AX102</f>
        <v>0</v>
      </c>
      <c r="G39" s="464">
        <f>'BIZ kWh ENTRY'!AY102</f>
        <v>0</v>
      </c>
      <c r="H39" s="464">
        <f>'BIZ kWh ENTRY'!AZ102</f>
        <v>0</v>
      </c>
      <c r="I39" s="464">
        <f>'BIZ kWh ENTRY'!BA102</f>
        <v>0</v>
      </c>
      <c r="J39" s="464">
        <f>'BIZ kWh ENTRY'!BB102</f>
        <v>0</v>
      </c>
      <c r="K39" s="464">
        <f>'BIZ kWh ENTRY'!BC102</f>
        <v>0</v>
      </c>
      <c r="L39" s="464">
        <f>'BIZ kWh ENTRY'!BD102</f>
        <v>0</v>
      </c>
      <c r="M39" s="464">
        <f>'BIZ kWh ENTRY'!BE102</f>
        <v>0</v>
      </c>
      <c r="N39" s="464">
        <f>SUM('BIZ kWh ENTRY'!BF102:BL102)</f>
        <v>0</v>
      </c>
      <c r="O39" s="117"/>
    </row>
    <row r="40" spans="1:15" x14ac:dyDescent="0.25">
      <c r="A40" s="775"/>
      <c r="B40" s="7" t="str">
        <f t="shared" si="7"/>
        <v>Building Shell</v>
      </c>
      <c r="C40" s="464">
        <f>'BIZ kWh ENTRY'!AU103</f>
        <v>0</v>
      </c>
      <c r="D40" s="464">
        <f>'BIZ kWh ENTRY'!AV103</f>
        <v>0</v>
      </c>
      <c r="E40" s="464">
        <f>'BIZ kWh ENTRY'!AW103</f>
        <v>0</v>
      </c>
      <c r="F40" s="464">
        <f>'BIZ kWh ENTRY'!AX103</f>
        <v>0</v>
      </c>
      <c r="G40" s="464">
        <f>'BIZ kWh ENTRY'!AY103</f>
        <v>0</v>
      </c>
      <c r="H40" s="464">
        <f>'BIZ kWh ENTRY'!AZ103</f>
        <v>0</v>
      </c>
      <c r="I40" s="464">
        <f>'BIZ kWh ENTRY'!BA103</f>
        <v>0</v>
      </c>
      <c r="J40" s="464">
        <f>'BIZ kWh ENTRY'!BB103</f>
        <v>0</v>
      </c>
      <c r="K40" s="464">
        <f>'BIZ kWh ENTRY'!BC103</f>
        <v>0</v>
      </c>
      <c r="L40" s="464">
        <f>'BIZ kWh ENTRY'!BD103</f>
        <v>0</v>
      </c>
      <c r="M40" s="464">
        <f>'BIZ kWh ENTRY'!BE103</f>
        <v>0</v>
      </c>
      <c r="N40" s="464">
        <f>SUM('BIZ kWh ENTRY'!BF103:BL103)</f>
        <v>0</v>
      </c>
      <c r="O40" s="117"/>
    </row>
    <row r="41" spans="1:15" x14ac:dyDescent="0.25">
      <c r="A41" s="775"/>
      <c r="B41" s="6" t="str">
        <f t="shared" si="7"/>
        <v>Cooking</v>
      </c>
      <c r="C41" s="464">
        <f>'BIZ kWh ENTRY'!AU104</f>
        <v>0</v>
      </c>
      <c r="D41" s="464">
        <f>'BIZ kWh ENTRY'!AV104</f>
        <v>0</v>
      </c>
      <c r="E41" s="464">
        <f>'BIZ kWh ENTRY'!AW104</f>
        <v>0</v>
      </c>
      <c r="F41" s="464">
        <f>'BIZ kWh ENTRY'!AX104</f>
        <v>0</v>
      </c>
      <c r="G41" s="464">
        <f>'BIZ kWh ENTRY'!AY104</f>
        <v>0</v>
      </c>
      <c r="H41" s="464">
        <f>'BIZ kWh ENTRY'!AZ104</f>
        <v>0</v>
      </c>
      <c r="I41" s="464">
        <f>'BIZ kWh ENTRY'!BA104</f>
        <v>0</v>
      </c>
      <c r="J41" s="464">
        <f>'BIZ kWh ENTRY'!BB104</f>
        <v>0</v>
      </c>
      <c r="K41" s="464">
        <f>'BIZ kWh ENTRY'!BC104</f>
        <v>0</v>
      </c>
      <c r="L41" s="464">
        <f>'BIZ kWh ENTRY'!BD104</f>
        <v>0</v>
      </c>
      <c r="M41" s="464">
        <f>'BIZ kWh ENTRY'!BE104</f>
        <v>0</v>
      </c>
      <c r="N41" s="464">
        <f>SUM('BIZ kWh ENTRY'!BF104:BL104)</f>
        <v>0</v>
      </c>
      <c r="O41" s="117"/>
    </row>
    <row r="42" spans="1:15" x14ac:dyDescent="0.25">
      <c r="A42" s="775"/>
      <c r="B42" s="6" t="str">
        <f t="shared" si="7"/>
        <v>Cooling</v>
      </c>
      <c r="C42" s="464">
        <f>'BIZ kWh ENTRY'!AU105</f>
        <v>0</v>
      </c>
      <c r="D42" s="464">
        <f>'BIZ kWh ENTRY'!AV105</f>
        <v>0</v>
      </c>
      <c r="E42" s="464">
        <f>'BIZ kWh ENTRY'!AW105</f>
        <v>0</v>
      </c>
      <c r="F42" s="464">
        <f>'BIZ kWh ENTRY'!AX105</f>
        <v>0</v>
      </c>
      <c r="G42" s="464">
        <f>'BIZ kWh ENTRY'!AY105</f>
        <v>0</v>
      </c>
      <c r="H42" s="464">
        <f>'BIZ kWh ENTRY'!AZ105</f>
        <v>0</v>
      </c>
      <c r="I42" s="464">
        <f>'BIZ kWh ENTRY'!BA105</f>
        <v>0</v>
      </c>
      <c r="J42" s="464">
        <f>'BIZ kWh ENTRY'!BB105</f>
        <v>0</v>
      </c>
      <c r="K42" s="464">
        <f>'BIZ kWh ENTRY'!BC105</f>
        <v>0</v>
      </c>
      <c r="L42" s="464">
        <f>'BIZ kWh ENTRY'!BD105</f>
        <v>0</v>
      </c>
      <c r="M42" s="464">
        <f>'BIZ kWh ENTRY'!BE105</f>
        <v>0</v>
      </c>
      <c r="N42" s="464">
        <f>SUM('BIZ kWh ENTRY'!BF105:BL105)</f>
        <v>0</v>
      </c>
      <c r="O42" s="117"/>
    </row>
    <row r="43" spans="1:15" x14ac:dyDescent="0.25">
      <c r="A43" s="775"/>
      <c r="B43" s="7" t="str">
        <f t="shared" si="7"/>
        <v>Ext Lighting</v>
      </c>
      <c r="C43" s="464">
        <f>'BIZ kWh ENTRY'!AU106</f>
        <v>0</v>
      </c>
      <c r="D43" s="464">
        <f>'BIZ kWh ENTRY'!AV106</f>
        <v>0</v>
      </c>
      <c r="E43" s="464">
        <f>'BIZ kWh ENTRY'!AW106</f>
        <v>0</v>
      </c>
      <c r="F43" s="464">
        <f>'BIZ kWh ENTRY'!AX106</f>
        <v>0</v>
      </c>
      <c r="G43" s="464">
        <f>'BIZ kWh ENTRY'!AY106</f>
        <v>0</v>
      </c>
      <c r="H43" s="464">
        <f>'BIZ kWh ENTRY'!AZ106</f>
        <v>0</v>
      </c>
      <c r="I43" s="464">
        <f>'BIZ kWh ENTRY'!BA106</f>
        <v>0</v>
      </c>
      <c r="J43" s="464">
        <f>'BIZ kWh ENTRY'!BB106</f>
        <v>0</v>
      </c>
      <c r="K43" s="464">
        <f>'BIZ kWh ENTRY'!BC106</f>
        <v>0</v>
      </c>
      <c r="L43" s="464">
        <f>'BIZ kWh ENTRY'!BD106</f>
        <v>0</v>
      </c>
      <c r="M43" s="464">
        <f>'BIZ kWh ENTRY'!BE106</f>
        <v>0</v>
      </c>
      <c r="N43" s="464">
        <f>SUM('BIZ kWh ENTRY'!BF106:BL106)</f>
        <v>0</v>
      </c>
      <c r="O43" s="117"/>
    </row>
    <row r="44" spans="1:15" x14ac:dyDescent="0.25">
      <c r="A44" s="775"/>
      <c r="B44" s="6" t="str">
        <f t="shared" si="7"/>
        <v>Heating</v>
      </c>
      <c r="C44" s="464">
        <f>'BIZ kWh ENTRY'!AU107</f>
        <v>0</v>
      </c>
      <c r="D44" s="464">
        <f>'BIZ kWh ENTRY'!AV107</f>
        <v>0</v>
      </c>
      <c r="E44" s="464">
        <f>'BIZ kWh ENTRY'!AW107</f>
        <v>0</v>
      </c>
      <c r="F44" s="464">
        <f>'BIZ kWh ENTRY'!AX107</f>
        <v>0</v>
      </c>
      <c r="G44" s="464">
        <f>'BIZ kWh ENTRY'!AY107</f>
        <v>0</v>
      </c>
      <c r="H44" s="464">
        <f>'BIZ kWh ENTRY'!AZ107</f>
        <v>0</v>
      </c>
      <c r="I44" s="464">
        <f>'BIZ kWh ENTRY'!BA107</f>
        <v>0</v>
      </c>
      <c r="J44" s="464">
        <f>'BIZ kWh ENTRY'!BB107</f>
        <v>0</v>
      </c>
      <c r="K44" s="464">
        <f>'BIZ kWh ENTRY'!BC107</f>
        <v>0</v>
      </c>
      <c r="L44" s="464">
        <f>'BIZ kWh ENTRY'!BD107</f>
        <v>0</v>
      </c>
      <c r="M44" s="464">
        <f>'BIZ kWh ENTRY'!BE107</f>
        <v>0</v>
      </c>
      <c r="N44" s="464">
        <f>SUM('BIZ kWh ENTRY'!BF107:BL107)</f>
        <v>0</v>
      </c>
      <c r="O44" s="117"/>
    </row>
    <row r="45" spans="1:15" x14ac:dyDescent="0.25">
      <c r="A45" s="775"/>
      <c r="B45" s="6" t="str">
        <f t="shared" si="7"/>
        <v>HVAC</v>
      </c>
      <c r="C45" s="464">
        <f>'BIZ kWh ENTRY'!AU108</f>
        <v>0</v>
      </c>
      <c r="D45" s="464">
        <f>'BIZ kWh ENTRY'!AV108</f>
        <v>0</v>
      </c>
      <c r="E45" s="464">
        <f>'BIZ kWh ENTRY'!AW108</f>
        <v>0</v>
      </c>
      <c r="F45" s="464">
        <f>'BIZ kWh ENTRY'!AX108</f>
        <v>0</v>
      </c>
      <c r="G45" s="464">
        <f>'BIZ kWh ENTRY'!AY108</f>
        <v>0</v>
      </c>
      <c r="H45" s="464">
        <f>'BIZ kWh ENTRY'!AZ108</f>
        <v>0</v>
      </c>
      <c r="I45" s="464">
        <f>'BIZ kWh ENTRY'!BA108</f>
        <v>0</v>
      </c>
      <c r="J45" s="464">
        <f>'BIZ kWh ENTRY'!BB108</f>
        <v>0</v>
      </c>
      <c r="K45" s="464">
        <f>'BIZ kWh ENTRY'!BC108</f>
        <v>0</v>
      </c>
      <c r="L45" s="464">
        <f>'BIZ kWh ENTRY'!BD108</f>
        <v>0</v>
      </c>
      <c r="M45" s="464">
        <f>'BIZ kWh ENTRY'!BE108</f>
        <v>0</v>
      </c>
      <c r="N45" s="464">
        <f>SUM('BIZ kWh ENTRY'!BF108:BL108)</f>
        <v>0</v>
      </c>
      <c r="O45" s="117"/>
    </row>
    <row r="46" spans="1:15" x14ac:dyDescent="0.25">
      <c r="A46" s="775"/>
      <c r="B46" s="6" t="str">
        <f t="shared" si="7"/>
        <v>Lighting</v>
      </c>
      <c r="C46" s="464">
        <f>'BIZ kWh ENTRY'!AU109</f>
        <v>0</v>
      </c>
      <c r="D46" s="464">
        <f>'BIZ kWh ENTRY'!AV109</f>
        <v>0</v>
      </c>
      <c r="E46" s="464">
        <f>'BIZ kWh ENTRY'!AW109</f>
        <v>0</v>
      </c>
      <c r="F46" s="464">
        <f>'BIZ kWh ENTRY'!AX109</f>
        <v>0</v>
      </c>
      <c r="G46" s="464">
        <f>'BIZ kWh ENTRY'!AY109</f>
        <v>0</v>
      </c>
      <c r="H46" s="464">
        <f>'BIZ kWh ENTRY'!AZ109</f>
        <v>0</v>
      </c>
      <c r="I46" s="464">
        <f>'BIZ kWh ENTRY'!BA109</f>
        <v>0</v>
      </c>
      <c r="J46" s="464">
        <f>'BIZ kWh ENTRY'!BB109</f>
        <v>0</v>
      </c>
      <c r="K46" s="464">
        <f>'BIZ kWh ENTRY'!BC109</f>
        <v>0</v>
      </c>
      <c r="L46" s="464">
        <f>'BIZ kWh ENTRY'!BD109</f>
        <v>0</v>
      </c>
      <c r="M46" s="464">
        <f>'BIZ kWh ENTRY'!BE109</f>
        <v>0</v>
      </c>
      <c r="N46" s="464">
        <f>SUM('BIZ kWh ENTRY'!BF109:BL109)</f>
        <v>0</v>
      </c>
      <c r="O46" s="117"/>
    </row>
    <row r="47" spans="1:15" x14ac:dyDescent="0.25">
      <c r="A47" s="775"/>
      <c r="B47" s="6" t="str">
        <f t="shared" si="7"/>
        <v>Miscellaneous</v>
      </c>
      <c r="C47" s="464">
        <f>'BIZ kWh ENTRY'!AU110</f>
        <v>0</v>
      </c>
      <c r="D47" s="464">
        <f>'BIZ kWh ENTRY'!AV110</f>
        <v>0</v>
      </c>
      <c r="E47" s="464">
        <f>'BIZ kWh ENTRY'!AW110</f>
        <v>0</v>
      </c>
      <c r="F47" s="464">
        <f>'BIZ kWh ENTRY'!AX110</f>
        <v>0</v>
      </c>
      <c r="G47" s="464">
        <f>'BIZ kWh ENTRY'!AY110</f>
        <v>0</v>
      </c>
      <c r="H47" s="464">
        <f>'BIZ kWh ENTRY'!AZ110</f>
        <v>0</v>
      </c>
      <c r="I47" s="464">
        <f>'BIZ kWh ENTRY'!BA110</f>
        <v>0</v>
      </c>
      <c r="J47" s="464">
        <f>'BIZ kWh ENTRY'!BB110</f>
        <v>0</v>
      </c>
      <c r="K47" s="464">
        <f>'BIZ kWh ENTRY'!BC110</f>
        <v>0</v>
      </c>
      <c r="L47" s="464">
        <f>'BIZ kWh ENTRY'!BD110</f>
        <v>0</v>
      </c>
      <c r="M47" s="464">
        <f>'BIZ kWh ENTRY'!BE110</f>
        <v>0</v>
      </c>
      <c r="N47" s="464">
        <f>SUM('BIZ kWh ENTRY'!BF110:BL110)</f>
        <v>0</v>
      </c>
      <c r="O47" s="117"/>
    </row>
    <row r="48" spans="1:15" ht="15" customHeight="1" x14ac:dyDescent="0.25">
      <c r="A48" s="775"/>
      <c r="B48" s="6" t="str">
        <f t="shared" si="7"/>
        <v>Motors</v>
      </c>
      <c r="C48" s="464">
        <f>'BIZ kWh ENTRY'!AU111</f>
        <v>0</v>
      </c>
      <c r="D48" s="464">
        <f>'BIZ kWh ENTRY'!AV111</f>
        <v>0</v>
      </c>
      <c r="E48" s="464">
        <f>'BIZ kWh ENTRY'!AW111</f>
        <v>0</v>
      </c>
      <c r="F48" s="464">
        <f>'BIZ kWh ENTRY'!AX111</f>
        <v>0</v>
      </c>
      <c r="G48" s="464">
        <f>'BIZ kWh ENTRY'!AY111</f>
        <v>0</v>
      </c>
      <c r="H48" s="464">
        <f>'BIZ kWh ENTRY'!AZ111</f>
        <v>0</v>
      </c>
      <c r="I48" s="464">
        <f>'BIZ kWh ENTRY'!BA111</f>
        <v>0</v>
      </c>
      <c r="J48" s="464">
        <f>'BIZ kWh ENTRY'!BB111</f>
        <v>0</v>
      </c>
      <c r="K48" s="464">
        <f>'BIZ kWh ENTRY'!BC111</f>
        <v>0</v>
      </c>
      <c r="L48" s="464">
        <f>'BIZ kWh ENTRY'!BD111</f>
        <v>0</v>
      </c>
      <c r="M48" s="464">
        <f>'BIZ kWh ENTRY'!BE111</f>
        <v>0</v>
      </c>
      <c r="N48" s="464">
        <f>SUM('BIZ kWh ENTRY'!BF111:BL111)</f>
        <v>0</v>
      </c>
      <c r="O48" s="117"/>
    </row>
    <row r="49" spans="1:15" x14ac:dyDescent="0.25">
      <c r="A49" s="775"/>
      <c r="B49" s="6" t="str">
        <f t="shared" si="7"/>
        <v>Process</v>
      </c>
      <c r="C49" s="464">
        <f>'BIZ kWh ENTRY'!AU112</f>
        <v>0</v>
      </c>
      <c r="D49" s="464">
        <f>'BIZ kWh ENTRY'!AV112</f>
        <v>0</v>
      </c>
      <c r="E49" s="464">
        <f>'BIZ kWh ENTRY'!AW112</f>
        <v>0</v>
      </c>
      <c r="F49" s="464">
        <f>'BIZ kWh ENTRY'!AX112</f>
        <v>0</v>
      </c>
      <c r="G49" s="464">
        <f>'BIZ kWh ENTRY'!AY112</f>
        <v>0</v>
      </c>
      <c r="H49" s="464">
        <f>'BIZ kWh ENTRY'!AZ112</f>
        <v>0</v>
      </c>
      <c r="I49" s="464">
        <f>'BIZ kWh ENTRY'!BA112</f>
        <v>0</v>
      </c>
      <c r="J49" s="464">
        <f>'BIZ kWh ENTRY'!BB112</f>
        <v>0</v>
      </c>
      <c r="K49" s="464">
        <f>'BIZ kWh ENTRY'!BC112</f>
        <v>0</v>
      </c>
      <c r="L49" s="464">
        <f>'BIZ kWh ENTRY'!BD112</f>
        <v>0</v>
      </c>
      <c r="M49" s="464">
        <f>'BIZ kWh ENTRY'!BE112</f>
        <v>0</v>
      </c>
      <c r="N49" s="464">
        <f>SUM('BIZ kWh ENTRY'!BF112:BL112)</f>
        <v>0</v>
      </c>
      <c r="O49" s="117"/>
    </row>
    <row r="50" spans="1:15" x14ac:dyDescent="0.25">
      <c r="A50" s="775"/>
      <c r="B50" s="6" t="str">
        <f t="shared" si="7"/>
        <v>Refrigeration</v>
      </c>
      <c r="C50" s="464">
        <f>'BIZ kWh ENTRY'!AU113</f>
        <v>0</v>
      </c>
      <c r="D50" s="464">
        <f>'BIZ kWh ENTRY'!AV113</f>
        <v>0</v>
      </c>
      <c r="E50" s="464">
        <f>'BIZ kWh ENTRY'!AW113</f>
        <v>0</v>
      </c>
      <c r="F50" s="464">
        <f>'BIZ kWh ENTRY'!AX113</f>
        <v>0</v>
      </c>
      <c r="G50" s="464">
        <f>'BIZ kWh ENTRY'!AY113</f>
        <v>0</v>
      </c>
      <c r="H50" s="464">
        <f>'BIZ kWh ENTRY'!AZ113</f>
        <v>0</v>
      </c>
      <c r="I50" s="464">
        <f>'BIZ kWh ENTRY'!BA113</f>
        <v>0</v>
      </c>
      <c r="J50" s="464">
        <f>'BIZ kWh ENTRY'!BB113</f>
        <v>0</v>
      </c>
      <c r="K50" s="464">
        <f>'BIZ kWh ENTRY'!BC113</f>
        <v>0</v>
      </c>
      <c r="L50" s="464">
        <f>'BIZ kWh ENTRY'!BD113</f>
        <v>0</v>
      </c>
      <c r="M50" s="464">
        <f>'BIZ kWh ENTRY'!BE113</f>
        <v>0</v>
      </c>
      <c r="N50" s="464">
        <f>SUM('BIZ kWh ENTRY'!BF113:BL113)</f>
        <v>0</v>
      </c>
      <c r="O50" s="117"/>
    </row>
    <row r="51" spans="1:15" x14ac:dyDescent="0.25">
      <c r="A51" s="775"/>
      <c r="B51" s="6" t="str">
        <f t="shared" si="7"/>
        <v>Water Heating</v>
      </c>
      <c r="C51" s="464">
        <f>'BIZ kWh ENTRY'!AU114</f>
        <v>0</v>
      </c>
      <c r="D51" s="464">
        <f>'BIZ kWh ENTRY'!AV114</f>
        <v>0</v>
      </c>
      <c r="E51" s="464">
        <f>'BIZ kWh ENTRY'!AW114</f>
        <v>0</v>
      </c>
      <c r="F51" s="464">
        <f>'BIZ kWh ENTRY'!AX114</f>
        <v>0</v>
      </c>
      <c r="G51" s="464">
        <f>'BIZ kWh ENTRY'!AY114</f>
        <v>0</v>
      </c>
      <c r="H51" s="464">
        <f>'BIZ kWh ENTRY'!AZ114</f>
        <v>0</v>
      </c>
      <c r="I51" s="464">
        <f>'BIZ kWh ENTRY'!BA114</f>
        <v>0</v>
      </c>
      <c r="J51" s="464">
        <f>'BIZ kWh ENTRY'!BB114</f>
        <v>0</v>
      </c>
      <c r="K51" s="464">
        <f>'BIZ kWh ENTRY'!BC114</f>
        <v>0</v>
      </c>
      <c r="L51" s="464">
        <f>'BIZ kWh ENTRY'!BD114</f>
        <v>0</v>
      </c>
      <c r="M51" s="464">
        <f>'BIZ kWh ENTRY'!BE114</f>
        <v>0</v>
      </c>
      <c r="N51" s="464">
        <f>SUM('BIZ kWh ENTRY'!BF114:BL114)</f>
        <v>0</v>
      </c>
      <c r="O51" s="117"/>
    </row>
    <row r="52" spans="1:15" ht="15" customHeight="1" x14ac:dyDescent="0.25">
      <c r="A52" s="775"/>
      <c r="B52" s="6" t="str">
        <f t="shared" si="7"/>
        <v xml:space="preserve"> 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117"/>
    </row>
    <row r="53" spans="1:15" ht="15" customHeight="1" thickBot="1" x14ac:dyDescent="0.3">
      <c r="A53" s="776"/>
      <c r="B53" s="133" t="str">
        <f t="shared" si="7"/>
        <v>Monthly kWh</v>
      </c>
      <c r="C53" s="154">
        <f>SUM(C39:C52)</f>
        <v>0</v>
      </c>
      <c r="D53" s="154">
        <f t="shared" ref="D53:N53" si="8">SUM(D39:D52)</f>
        <v>0</v>
      </c>
      <c r="E53" s="154">
        <f t="shared" si="8"/>
        <v>0</v>
      </c>
      <c r="F53" s="154">
        <f t="shared" si="8"/>
        <v>0</v>
      </c>
      <c r="G53" s="154">
        <f t="shared" si="8"/>
        <v>0</v>
      </c>
      <c r="H53" s="154">
        <f t="shared" si="8"/>
        <v>0</v>
      </c>
      <c r="I53" s="154">
        <f t="shared" si="8"/>
        <v>0</v>
      </c>
      <c r="J53" s="154">
        <f t="shared" si="8"/>
        <v>0</v>
      </c>
      <c r="K53" s="154">
        <f t="shared" si="8"/>
        <v>0</v>
      </c>
      <c r="L53" s="154">
        <f t="shared" si="8"/>
        <v>0</v>
      </c>
      <c r="M53" s="154">
        <f t="shared" si="8"/>
        <v>0</v>
      </c>
      <c r="N53" s="154">
        <f t="shared" si="8"/>
        <v>0</v>
      </c>
      <c r="O53" s="168"/>
    </row>
    <row r="54" spans="1:15" ht="15" customHeight="1" x14ac:dyDescent="0.25">
      <c r="A54" s="301"/>
      <c r="B54" s="294"/>
      <c r="C54" s="295"/>
      <c r="D54" s="294"/>
      <c r="E54" s="295"/>
      <c r="F54" s="3"/>
      <c r="G54" s="3"/>
      <c r="H54" s="3"/>
      <c r="I54" s="3"/>
      <c r="J54" s="3"/>
      <c r="K54" s="3"/>
      <c r="L54" s="3"/>
      <c r="M54" s="200" t="s">
        <v>199</v>
      </c>
      <c r="N54" s="300">
        <f>SUM(C53:N53)</f>
        <v>0</v>
      </c>
      <c r="O54" s="200" t="s">
        <v>200</v>
      </c>
    </row>
    <row r="55" spans="1:15" ht="15.75" thickBot="1" x14ac:dyDescent="0.3">
      <c r="C55" s="215"/>
      <c r="D55" s="215"/>
      <c r="E55" s="215"/>
      <c r="F55" s="294"/>
      <c r="G55" s="294"/>
      <c r="H55" s="295"/>
      <c r="I55" s="294"/>
      <c r="J55" s="294"/>
      <c r="K55" s="295"/>
      <c r="L55" s="294"/>
      <c r="M55" s="294"/>
      <c r="N55" s="295"/>
      <c r="O55" s="294"/>
    </row>
    <row r="56" spans="1:15" ht="16.350000000000001" customHeight="1" thickBot="1" x14ac:dyDescent="0.3">
      <c r="A56" s="774" t="s">
        <v>224</v>
      </c>
      <c r="B56" s="306" t="str">
        <f t="shared" ref="B56" si="9">B38</f>
        <v>End Use</v>
      </c>
      <c r="C56" s="100">
        <f>C$2</f>
        <v>46023</v>
      </c>
      <c r="D56" s="100">
        <f t="shared" ref="D56:O56" si="10">D$2</f>
        <v>46054</v>
      </c>
      <c r="E56" s="100">
        <f t="shared" si="10"/>
        <v>46082</v>
      </c>
      <c r="F56" s="100">
        <f t="shared" si="10"/>
        <v>46113</v>
      </c>
      <c r="G56" s="100">
        <f t="shared" si="10"/>
        <v>46143</v>
      </c>
      <c r="H56" s="100">
        <f t="shared" si="10"/>
        <v>46174</v>
      </c>
      <c r="I56" s="100">
        <f t="shared" si="10"/>
        <v>46204</v>
      </c>
      <c r="J56" s="100">
        <f t="shared" si="10"/>
        <v>46235</v>
      </c>
      <c r="K56" s="100">
        <f t="shared" si="10"/>
        <v>46266</v>
      </c>
      <c r="L56" s="100">
        <f t="shared" si="10"/>
        <v>46296</v>
      </c>
      <c r="M56" s="100">
        <f t="shared" si="10"/>
        <v>46327</v>
      </c>
      <c r="N56" s="100">
        <f t="shared" si="10"/>
        <v>46357</v>
      </c>
      <c r="O56" s="100">
        <f t="shared" si="10"/>
        <v>46388</v>
      </c>
    </row>
    <row r="57" spans="1:15" x14ac:dyDescent="0.25">
      <c r="A57" s="775"/>
      <c r="B57" s="305" t="str">
        <f t="shared" ref="B57:B71" si="11">B39</f>
        <v>Air Comp</v>
      </c>
      <c r="C57" s="464">
        <f>'BIZ kWh ENTRY'!BQ102</f>
        <v>0</v>
      </c>
      <c r="D57" s="464">
        <f>'BIZ kWh ENTRY'!BR102</f>
        <v>0</v>
      </c>
      <c r="E57" s="464">
        <f>'BIZ kWh ENTRY'!BS102</f>
        <v>0</v>
      </c>
      <c r="F57" s="464">
        <f>'BIZ kWh ENTRY'!BT102</f>
        <v>0</v>
      </c>
      <c r="G57" s="464">
        <f>'BIZ kWh ENTRY'!BU102</f>
        <v>0</v>
      </c>
      <c r="H57" s="464">
        <f>'BIZ kWh ENTRY'!BV102</f>
        <v>0</v>
      </c>
      <c r="I57" s="464">
        <f>'BIZ kWh ENTRY'!BW102</f>
        <v>0</v>
      </c>
      <c r="J57" s="464">
        <f>'BIZ kWh ENTRY'!BX102</f>
        <v>0</v>
      </c>
      <c r="K57" s="464">
        <f>'BIZ kWh ENTRY'!BY102</f>
        <v>0</v>
      </c>
      <c r="L57" s="464">
        <f>'BIZ kWh ENTRY'!BZ102</f>
        <v>0</v>
      </c>
      <c r="M57" s="464">
        <f>'BIZ kWh ENTRY'!CA102</f>
        <v>0</v>
      </c>
      <c r="N57" s="464">
        <f>SUM('BIZ kWh ENTRY'!CB102:CH102)</f>
        <v>0</v>
      </c>
      <c r="O57" s="117"/>
    </row>
    <row r="58" spans="1:15" ht="15" customHeight="1" x14ac:dyDescent="0.25">
      <c r="A58" s="775"/>
      <c r="B58" s="6" t="str">
        <f t="shared" si="11"/>
        <v>Building Shell</v>
      </c>
      <c r="C58" s="464">
        <f>'BIZ kWh ENTRY'!BQ103</f>
        <v>0</v>
      </c>
      <c r="D58" s="464">
        <f>'BIZ kWh ENTRY'!BR103</f>
        <v>0</v>
      </c>
      <c r="E58" s="464">
        <f>'BIZ kWh ENTRY'!BS103</f>
        <v>0</v>
      </c>
      <c r="F58" s="464">
        <f>'BIZ kWh ENTRY'!BT103</f>
        <v>0</v>
      </c>
      <c r="G58" s="464">
        <f>'BIZ kWh ENTRY'!BU103</f>
        <v>0</v>
      </c>
      <c r="H58" s="464">
        <f>'BIZ kWh ENTRY'!BV103</f>
        <v>0</v>
      </c>
      <c r="I58" s="464">
        <f>'BIZ kWh ENTRY'!BW103</f>
        <v>0</v>
      </c>
      <c r="J58" s="464">
        <f>'BIZ kWh ENTRY'!BX103</f>
        <v>0</v>
      </c>
      <c r="K58" s="464">
        <f>'BIZ kWh ENTRY'!BY103</f>
        <v>0</v>
      </c>
      <c r="L58" s="464">
        <f>'BIZ kWh ENTRY'!BZ103</f>
        <v>0</v>
      </c>
      <c r="M58" s="464">
        <f>'BIZ kWh ENTRY'!CA103</f>
        <v>0</v>
      </c>
      <c r="N58" s="464">
        <f>SUM('BIZ kWh ENTRY'!CB103:CH103)</f>
        <v>0</v>
      </c>
      <c r="O58" s="117"/>
    </row>
    <row r="59" spans="1:15" x14ac:dyDescent="0.25">
      <c r="A59" s="775"/>
      <c r="B59" s="6" t="str">
        <f t="shared" si="11"/>
        <v>Cooking</v>
      </c>
      <c r="C59" s="464">
        <f>'BIZ kWh ENTRY'!BQ104</f>
        <v>0</v>
      </c>
      <c r="D59" s="464">
        <f>'BIZ kWh ENTRY'!BR104</f>
        <v>0</v>
      </c>
      <c r="E59" s="464">
        <f>'BIZ kWh ENTRY'!BS104</f>
        <v>0</v>
      </c>
      <c r="F59" s="464">
        <f>'BIZ kWh ENTRY'!BT104</f>
        <v>0</v>
      </c>
      <c r="G59" s="464">
        <f>'BIZ kWh ENTRY'!BU104</f>
        <v>0</v>
      </c>
      <c r="H59" s="464">
        <f>'BIZ kWh ENTRY'!BV104</f>
        <v>0</v>
      </c>
      <c r="I59" s="464">
        <f>'BIZ kWh ENTRY'!BW104</f>
        <v>0</v>
      </c>
      <c r="J59" s="464">
        <f>'BIZ kWh ENTRY'!BX104</f>
        <v>0</v>
      </c>
      <c r="K59" s="464">
        <f>'BIZ kWh ENTRY'!BY104</f>
        <v>0</v>
      </c>
      <c r="L59" s="464">
        <f>'BIZ kWh ENTRY'!BZ104</f>
        <v>0</v>
      </c>
      <c r="M59" s="464">
        <f>'BIZ kWh ENTRY'!CA104</f>
        <v>0</v>
      </c>
      <c r="N59" s="464">
        <f>SUM('BIZ kWh ENTRY'!CB104:CH104)</f>
        <v>0</v>
      </c>
      <c r="O59" s="117"/>
    </row>
    <row r="60" spans="1:15" x14ac:dyDescent="0.25">
      <c r="A60" s="775"/>
      <c r="B60" s="6" t="str">
        <f t="shared" si="11"/>
        <v>Cooling</v>
      </c>
      <c r="C60" s="464">
        <f>'BIZ kWh ENTRY'!BQ105</f>
        <v>0</v>
      </c>
      <c r="D60" s="464">
        <f>'BIZ kWh ENTRY'!BR105</f>
        <v>0</v>
      </c>
      <c r="E60" s="464">
        <f>'BIZ kWh ENTRY'!BS105</f>
        <v>0</v>
      </c>
      <c r="F60" s="464">
        <f>'BIZ kWh ENTRY'!BT105</f>
        <v>0</v>
      </c>
      <c r="G60" s="464">
        <f>'BIZ kWh ENTRY'!BU105</f>
        <v>0</v>
      </c>
      <c r="H60" s="464">
        <f>'BIZ kWh ENTRY'!BV105</f>
        <v>0</v>
      </c>
      <c r="I60" s="464">
        <f>'BIZ kWh ENTRY'!BW105</f>
        <v>0</v>
      </c>
      <c r="J60" s="464">
        <f>'BIZ kWh ENTRY'!BX105</f>
        <v>0</v>
      </c>
      <c r="K60" s="464">
        <f>'BIZ kWh ENTRY'!BY105</f>
        <v>0</v>
      </c>
      <c r="L60" s="464">
        <f>'BIZ kWh ENTRY'!BZ105</f>
        <v>0</v>
      </c>
      <c r="M60" s="464">
        <f>'BIZ kWh ENTRY'!CA105</f>
        <v>0</v>
      </c>
      <c r="N60" s="464">
        <f>SUM('BIZ kWh ENTRY'!CB105:CH105)</f>
        <v>0</v>
      </c>
      <c r="O60" s="117"/>
    </row>
    <row r="61" spans="1:15" x14ac:dyDescent="0.25">
      <c r="A61" s="775"/>
      <c r="B61" s="6" t="str">
        <f t="shared" si="11"/>
        <v>Ext Lighting</v>
      </c>
      <c r="C61" s="464">
        <f>'BIZ kWh ENTRY'!BQ106</f>
        <v>0</v>
      </c>
      <c r="D61" s="464">
        <f>'BIZ kWh ENTRY'!BR106</f>
        <v>0</v>
      </c>
      <c r="E61" s="464">
        <f>'BIZ kWh ENTRY'!BS106</f>
        <v>0</v>
      </c>
      <c r="F61" s="464">
        <f>'BIZ kWh ENTRY'!BT106</f>
        <v>0</v>
      </c>
      <c r="G61" s="464">
        <f>'BIZ kWh ENTRY'!BU106</f>
        <v>0</v>
      </c>
      <c r="H61" s="464">
        <f>'BIZ kWh ENTRY'!BV106</f>
        <v>0</v>
      </c>
      <c r="I61" s="464">
        <f>'BIZ kWh ENTRY'!BW106</f>
        <v>0</v>
      </c>
      <c r="J61" s="464">
        <f>'BIZ kWh ENTRY'!BX106</f>
        <v>0</v>
      </c>
      <c r="K61" s="464">
        <f>'BIZ kWh ENTRY'!BY106</f>
        <v>0</v>
      </c>
      <c r="L61" s="464">
        <f>'BIZ kWh ENTRY'!BZ106</f>
        <v>0</v>
      </c>
      <c r="M61" s="464">
        <f>'BIZ kWh ENTRY'!CA106</f>
        <v>0</v>
      </c>
      <c r="N61" s="464">
        <f>SUM('BIZ kWh ENTRY'!CB106:CH106)</f>
        <v>0</v>
      </c>
      <c r="O61" s="117"/>
    </row>
    <row r="62" spans="1:15" x14ac:dyDescent="0.25">
      <c r="A62" s="775"/>
      <c r="B62" s="6" t="str">
        <f t="shared" si="11"/>
        <v>Heating</v>
      </c>
      <c r="C62" s="464">
        <f>'BIZ kWh ENTRY'!BQ107</f>
        <v>0</v>
      </c>
      <c r="D62" s="464">
        <f>'BIZ kWh ENTRY'!BR107</f>
        <v>0</v>
      </c>
      <c r="E62" s="464">
        <f>'BIZ kWh ENTRY'!BS107</f>
        <v>0</v>
      </c>
      <c r="F62" s="464">
        <f>'BIZ kWh ENTRY'!BT107</f>
        <v>0</v>
      </c>
      <c r="G62" s="464">
        <f>'BIZ kWh ENTRY'!BU107</f>
        <v>0</v>
      </c>
      <c r="H62" s="464">
        <f>'BIZ kWh ENTRY'!BV107</f>
        <v>0</v>
      </c>
      <c r="I62" s="464">
        <f>'BIZ kWh ENTRY'!BW107</f>
        <v>0</v>
      </c>
      <c r="J62" s="464">
        <f>'BIZ kWh ENTRY'!BX107</f>
        <v>0</v>
      </c>
      <c r="K62" s="464">
        <f>'BIZ kWh ENTRY'!BY107</f>
        <v>0</v>
      </c>
      <c r="L62" s="464">
        <f>'BIZ kWh ENTRY'!BZ107</f>
        <v>0</v>
      </c>
      <c r="M62" s="464">
        <f>'BIZ kWh ENTRY'!CA107</f>
        <v>0</v>
      </c>
      <c r="N62" s="464">
        <f>SUM('BIZ kWh ENTRY'!CB107:CH107)</f>
        <v>0</v>
      </c>
      <c r="O62" s="117"/>
    </row>
    <row r="63" spans="1:15" x14ac:dyDescent="0.25">
      <c r="A63" s="775"/>
      <c r="B63" s="6" t="str">
        <f t="shared" si="11"/>
        <v>HVAC</v>
      </c>
      <c r="C63" s="464">
        <f>'BIZ kWh ENTRY'!BQ108</f>
        <v>0</v>
      </c>
      <c r="D63" s="464">
        <f>'BIZ kWh ENTRY'!BR108</f>
        <v>0</v>
      </c>
      <c r="E63" s="464">
        <f>'BIZ kWh ENTRY'!BS108</f>
        <v>0</v>
      </c>
      <c r="F63" s="464">
        <f>'BIZ kWh ENTRY'!BT108</f>
        <v>0</v>
      </c>
      <c r="G63" s="464">
        <f>'BIZ kWh ENTRY'!BU108</f>
        <v>0</v>
      </c>
      <c r="H63" s="464">
        <f>'BIZ kWh ENTRY'!BV108</f>
        <v>0</v>
      </c>
      <c r="I63" s="464">
        <f>'BIZ kWh ENTRY'!BW108</f>
        <v>0</v>
      </c>
      <c r="J63" s="464">
        <f>'BIZ kWh ENTRY'!BX108</f>
        <v>0</v>
      </c>
      <c r="K63" s="464">
        <f>'BIZ kWh ENTRY'!BY108</f>
        <v>0</v>
      </c>
      <c r="L63" s="464">
        <f>'BIZ kWh ENTRY'!BZ108</f>
        <v>0</v>
      </c>
      <c r="M63" s="464">
        <f>'BIZ kWh ENTRY'!CA108</f>
        <v>0</v>
      </c>
      <c r="N63" s="464">
        <f>SUM('BIZ kWh ENTRY'!CB108:CH108)</f>
        <v>0</v>
      </c>
      <c r="O63" s="117"/>
    </row>
    <row r="64" spans="1:15" x14ac:dyDescent="0.25">
      <c r="A64" s="775"/>
      <c r="B64" s="6" t="str">
        <f t="shared" si="11"/>
        <v>Lighting</v>
      </c>
      <c r="C64" s="464">
        <f>'BIZ kWh ENTRY'!BQ109</f>
        <v>0</v>
      </c>
      <c r="D64" s="464">
        <f>'BIZ kWh ENTRY'!BR109</f>
        <v>0</v>
      </c>
      <c r="E64" s="464">
        <f>'BIZ kWh ENTRY'!BS109</f>
        <v>0</v>
      </c>
      <c r="F64" s="464">
        <f>'BIZ kWh ENTRY'!BT109</f>
        <v>0</v>
      </c>
      <c r="G64" s="464">
        <f>'BIZ kWh ENTRY'!BU109</f>
        <v>0</v>
      </c>
      <c r="H64" s="464">
        <f>'BIZ kWh ENTRY'!BV109</f>
        <v>0</v>
      </c>
      <c r="I64" s="464">
        <f>'BIZ kWh ENTRY'!BW109</f>
        <v>0</v>
      </c>
      <c r="J64" s="464">
        <f>'BIZ kWh ENTRY'!BX109</f>
        <v>0</v>
      </c>
      <c r="K64" s="464">
        <f>'BIZ kWh ENTRY'!BY109</f>
        <v>0</v>
      </c>
      <c r="L64" s="464">
        <f>'BIZ kWh ENTRY'!BZ109</f>
        <v>0</v>
      </c>
      <c r="M64" s="464">
        <f>'BIZ kWh ENTRY'!CA109</f>
        <v>0</v>
      </c>
      <c r="N64" s="464">
        <f>SUM('BIZ kWh ENTRY'!CB109:CH109)</f>
        <v>0</v>
      </c>
      <c r="O64" s="117"/>
    </row>
    <row r="65" spans="1:17" x14ac:dyDescent="0.25">
      <c r="A65" s="775"/>
      <c r="B65" s="6" t="str">
        <f t="shared" si="11"/>
        <v>Miscellaneous</v>
      </c>
      <c r="C65" s="464">
        <f>'BIZ kWh ENTRY'!BQ110</f>
        <v>0</v>
      </c>
      <c r="D65" s="464">
        <f>'BIZ kWh ENTRY'!BR110</f>
        <v>0</v>
      </c>
      <c r="E65" s="464">
        <f>'BIZ kWh ENTRY'!BS110</f>
        <v>0</v>
      </c>
      <c r="F65" s="464">
        <f>'BIZ kWh ENTRY'!BT110</f>
        <v>0</v>
      </c>
      <c r="G65" s="464">
        <f>'BIZ kWh ENTRY'!BU110</f>
        <v>0</v>
      </c>
      <c r="H65" s="464">
        <f>'BIZ kWh ENTRY'!BV110</f>
        <v>0</v>
      </c>
      <c r="I65" s="464">
        <f>'BIZ kWh ENTRY'!BW110</f>
        <v>0</v>
      </c>
      <c r="J65" s="464">
        <f>'BIZ kWh ENTRY'!BX110</f>
        <v>0</v>
      </c>
      <c r="K65" s="464">
        <f>'BIZ kWh ENTRY'!BY110</f>
        <v>0</v>
      </c>
      <c r="L65" s="464">
        <f>'BIZ kWh ENTRY'!BZ110</f>
        <v>0</v>
      </c>
      <c r="M65" s="464">
        <f>'BIZ kWh ENTRY'!CA110</f>
        <v>0</v>
      </c>
      <c r="N65" s="464">
        <f>SUM('BIZ kWh ENTRY'!CB110:CH110)</f>
        <v>0</v>
      </c>
      <c r="O65" s="117"/>
    </row>
    <row r="66" spans="1:17" x14ac:dyDescent="0.25">
      <c r="A66" s="775"/>
      <c r="B66" s="6" t="str">
        <f t="shared" si="11"/>
        <v>Motors</v>
      </c>
      <c r="C66" s="464">
        <f>'BIZ kWh ENTRY'!BQ111</f>
        <v>0</v>
      </c>
      <c r="D66" s="464">
        <f>'BIZ kWh ENTRY'!BR111</f>
        <v>0</v>
      </c>
      <c r="E66" s="464">
        <f>'BIZ kWh ENTRY'!BS111</f>
        <v>0</v>
      </c>
      <c r="F66" s="464">
        <f>'BIZ kWh ENTRY'!BT111</f>
        <v>0</v>
      </c>
      <c r="G66" s="464">
        <f>'BIZ kWh ENTRY'!BU111</f>
        <v>0</v>
      </c>
      <c r="H66" s="464">
        <f>'BIZ kWh ENTRY'!BV111</f>
        <v>0</v>
      </c>
      <c r="I66" s="464">
        <f>'BIZ kWh ENTRY'!BW111</f>
        <v>0</v>
      </c>
      <c r="J66" s="464">
        <f>'BIZ kWh ENTRY'!BX111</f>
        <v>0</v>
      </c>
      <c r="K66" s="464">
        <f>'BIZ kWh ENTRY'!BY111</f>
        <v>0</v>
      </c>
      <c r="L66" s="464">
        <f>'BIZ kWh ENTRY'!BZ111</f>
        <v>0</v>
      </c>
      <c r="M66" s="464">
        <f>'BIZ kWh ENTRY'!CA111</f>
        <v>0</v>
      </c>
      <c r="N66" s="464">
        <f>SUM('BIZ kWh ENTRY'!CB111:CH111)</f>
        <v>0</v>
      </c>
      <c r="O66" s="117"/>
    </row>
    <row r="67" spans="1:17" ht="15.75" customHeight="1" x14ac:dyDescent="0.25">
      <c r="A67" s="775"/>
      <c r="B67" s="6" t="str">
        <f t="shared" si="11"/>
        <v>Process</v>
      </c>
      <c r="C67" s="464">
        <f>'BIZ kWh ENTRY'!BQ112</f>
        <v>0</v>
      </c>
      <c r="D67" s="464">
        <f>'BIZ kWh ENTRY'!BR112</f>
        <v>0</v>
      </c>
      <c r="E67" s="464">
        <f>'BIZ kWh ENTRY'!BS112</f>
        <v>0</v>
      </c>
      <c r="F67" s="464">
        <f>'BIZ kWh ENTRY'!BT112</f>
        <v>0</v>
      </c>
      <c r="G67" s="464">
        <f>'BIZ kWh ENTRY'!BU112</f>
        <v>0</v>
      </c>
      <c r="H67" s="464">
        <f>'BIZ kWh ENTRY'!BV112</f>
        <v>0</v>
      </c>
      <c r="I67" s="464">
        <f>'BIZ kWh ENTRY'!BW112</f>
        <v>0</v>
      </c>
      <c r="J67" s="464">
        <f>'BIZ kWh ENTRY'!BX112</f>
        <v>0</v>
      </c>
      <c r="K67" s="464">
        <f>'BIZ kWh ENTRY'!BY112</f>
        <v>0</v>
      </c>
      <c r="L67" s="464">
        <f>'BIZ kWh ENTRY'!BZ112</f>
        <v>0</v>
      </c>
      <c r="M67" s="464">
        <f>'BIZ kWh ENTRY'!CA112</f>
        <v>0</v>
      </c>
      <c r="N67" s="464">
        <f>SUM('BIZ kWh ENTRY'!CB112:CH112)</f>
        <v>0</v>
      </c>
      <c r="O67" s="117"/>
    </row>
    <row r="68" spans="1:17" x14ac:dyDescent="0.25">
      <c r="A68" s="775"/>
      <c r="B68" s="6" t="str">
        <f t="shared" si="11"/>
        <v>Refrigeration</v>
      </c>
      <c r="C68" s="464">
        <f>'BIZ kWh ENTRY'!BQ113</f>
        <v>0</v>
      </c>
      <c r="D68" s="464">
        <f>'BIZ kWh ENTRY'!BR113</f>
        <v>0</v>
      </c>
      <c r="E68" s="464">
        <f>'BIZ kWh ENTRY'!BS113</f>
        <v>0</v>
      </c>
      <c r="F68" s="464">
        <f>'BIZ kWh ENTRY'!BT113</f>
        <v>0</v>
      </c>
      <c r="G68" s="464">
        <f>'BIZ kWh ENTRY'!BU113</f>
        <v>0</v>
      </c>
      <c r="H68" s="464">
        <f>'BIZ kWh ENTRY'!BV113</f>
        <v>0</v>
      </c>
      <c r="I68" s="464">
        <f>'BIZ kWh ENTRY'!BW113</f>
        <v>0</v>
      </c>
      <c r="J68" s="464">
        <f>'BIZ kWh ENTRY'!BX113</f>
        <v>0</v>
      </c>
      <c r="K68" s="464">
        <f>'BIZ kWh ENTRY'!BY113</f>
        <v>0</v>
      </c>
      <c r="L68" s="464">
        <f>'BIZ kWh ENTRY'!BZ113</f>
        <v>0</v>
      </c>
      <c r="M68" s="464">
        <f>'BIZ kWh ENTRY'!CA113</f>
        <v>0</v>
      </c>
      <c r="N68" s="464">
        <f>SUM('BIZ kWh ENTRY'!CB113:CH113)</f>
        <v>0</v>
      </c>
      <c r="O68" s="117"/>
    </row>
    <row r="69" spans="1:17" x14ac:dyDescent="0.25">
      <c r="A69" s="775"/>
      <c r="B69" s="6" t="str">
        <f t="shared" si="11"/>
        <v>Water Heating</v>
      </c>
      <c r="C69" s="464">
        <f>'BIZ kWh ENTRY'!BQ114</f>
        <v>0</v>
      </c>
      <c r="D69" s="464">
        <f>'BIZ kWh ENTRY'!BR114</f>
        <v>0</v>
      </c>
      <c r="E69" s="464">
        <f>'BIZ kWh ENTRY'!BS114</f>
        <v>0</v>
      </c>
      <c r="F69" s="464">
        <f>'BIZ kWh ENTRY'!BT114</f>
        <v>0</v>
      </c>
      <c r="G69" s="464">
        <f>'BIZ kWh ENTRY'!BU114</f>
        <v>0</v>
      </c>
      <c r="H69" s="464">
        <f>'BIZ kWh ENTRY'!BV114</f>
        <v>0</v>
      </c>
      <c r="I69" s="464">
        <f>'BIZ kWh ENTRY'!BW114</f>
        <v>0</v>
      </c>
      <c r="J69" s="464">
        <f>'BIZ kWh ENTRY'!BX114</f>
        <v>0</v>
      </c>
      <c r="K69" s="464">
        <f>'BIZ kWh ENTRY'!BY114</f>
        <v>0</v>
      </c>
      <c r="L69" s="464">
        <f>'BIZ kWh ENTRY'!BZ114</f>
        <v>0</v>
      </c>
      <c r="M69" s="464">
        <f>'BIZ kWh ENTRY'!CA114</f>
        <v>0</v>
      </c>
      <c r="N69" s="464">
        <f>SUM('BIZ kWh ENTRY'!CB114:CH114)</f>
        <v>0</v>
      </c>
      <c r="O69" s="117"/>
    </row>
    <row r="70" spans="1:17" x14ac:dyDescent="0.25">
      <c r="A70" s="775"/>
      <c r="B70" s="6" t="str">
        <f t="shared" si="11"/>
        <v xml:space="preserve"> 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117"/>
    </row>
    <row r="71" spans="1:17" ht="15.75" customHeight="1" thickBot="1" x14ac:dyDescent="0.3">
      <c r="A71" s="776"/>
      <c r="B71" s="133" t="str">
        <f t="shared" si="11"/>
        <v>Monthly kWh</v>
      </c>
      <c r="C71" s="154">
        <f>SUM(C57:C70)</f>
        <v>0</v>
      </c>
      <c r="D71" s="154">
        <f t="shared" ref="D71:N71" si="12">SUM(D57:D70)</f>
        <v>0</v>
      </c>
      <c r="E71" s="154">
        <f t="shared" si="12"/>
        <v>0</v>
      </c>
      <c r="F71" s="154">
        <f t="shared" si="12"/>
        <v>0</v>
      </c>
      <c r="G71" s="154">
        <f t="shared" si="12"/>
        <v>0</v>
      </c>
      <c r="H71" s="154">
        <f t="shared" si="12"/>
        <v>0</v>
      </c>
      <c r="I71" s="154">
        <f t="shared" si="12"/>
        <v>0</v>
      </c>
      <c r="J71" s="154">
        <f t="shared" si="12"/>
        <v>0</v>
      </c>
      <c r="K71" s="154">
        <f t="shared" si="12"/>
        <v>0</v>
      </c>
      <c r="L71" s="154">
        <f t="shared" si="12"/>
        <v>0</v>
      </c>
      <c r="M71" s="154">
        <f t="shared" si="12"/>
        <v>0</v>
      </c>
      <c r="N71" s="154">
        <f t="shared" si="12"/>
        <v>0</v>
      </c>
      <c r="O71" s="168"/>
    </row>
    <row r="72" spans="1:17" ht="15.75" customHeight="1" x14ac:dyDescent="0.25">
      <c r="A72" s="301"/>
      <c r="B72" s="294"/>
      <c r="C72" s="295"/>
      <c r="D72" s="294"/>
      <c r="E72" s="295"/>
      <c r="F72" s="3"/>
      <c r="G72" s="294"/>
      <c r="H72" s="294"/>
      <c r="I72" s="295"/>
      <c r="J72" s="294"/>
      <c r="K72" s="294"/>
      <c r="L72" s="295"/>
      <c r="M72" s="200" t="s">
        <v>199</v>
      </c>
      <c r="N72" s="300">
        <f>SUM(C71:N71)</f>
        <v>0</v>
      </c>
      <c r="O72" s="200" t="s">
        <v>200</v>
      </c>
    </row>
    <row r="73" spans="1:17" ht="15.75" customHeight="1" thickBot="1" x14ac:dyDescent="0.3">
      <c r="B73" t="s">
        <v>205</v>
      </c>
    </row>
    <row r="74" spans="1:17" ht="15" customHeight="1" thickBot="1" x14ac:dyDescent="0.3">
      <c r="A74" s="779" t="s">
        <v>107</v>
      </c>
      <c r="B74" s="307" t="s">
        <v>88</v>
      </c>
      <c r="C74" s="100">
        <f>C$2</f>
        <v>46023</v>
      </c>
      <c r="D74" s="100">
        <f t="shared" ref="D74:O74" si="13">D$2</f>
        <v>46054</v>
      </c>
      <c r="E74" s="100">
        <f t="shared" si="13"/>
        <v>46082</v>
      </c>
      <c r="F74" s="100">
        <f t="shared" si="13"/>
        <v>46113</v>
      </c>
      <c r="G74" s="100">
        <f t="shared" si="13"/>
        <v>46143</v>
      </c>
      <c r="H74" s="100">
        <f t="shared" si="13"/>
        <v>46174</v>
      </c>
      <c r="I74" s="100">
        <f t="shared" si="13"/>
        <v>46204</v>
      </c>
      <c r="J74" s="100">
        <f t="shared" si="13"/>
        <v>46235</v>
      </c>
      <c r="K74" s="100">
        <f t="shared" si="13"/>
        <v>46266</v>
      </c>
      <c r="L74" s="100">
        <f t="shared" si="13"/>
        <v>46296</v>
      </c>
      <c r="M74" s="100">
        <f t="shared" si="13"/>
        <v>46327</v>
      </c>
      <c r="N74" s="100">
        <f t="shared" si="13"/>
        <v>46357</v>
      </c>
      <c r="O74" s="100">
        <f t="shared" si="13"/>
        <v>46388</v>
      </c>
    </row>
    <row r="75" spans="1:17" ht="15.75" customHeight="1" x14ac:dyDescent="0.25">
      <c r="A75" s="780"/>
      <c r="B75" s="305" t="s">
        <v>28</v>
      </c>
      <c r="C75" s="623">
        <f>'2M - SGS'!C91</f>
        <v>6.7943000000000003E-2</v>
      </c>
      <c r="D75" s="623">
        <f>'2M - SGS'!D91</f>
        <v>6.7743999999999999E-2</v>
      </c>
      <c r="E75" s="623">
        <f>'2M - SGS'!E91</f>
        <v>7.3926000000000006E-2</v>
      </c>
      <c r="F75" s="623">
        <f>'2M - SGS'!F91</f>
        <v>7.6427999999999996E-2</v>
      </c>
      <c r="G75" s="623">
        <f>'2M - SGS'!G91</f>
        <v>8.2613000000000006E-2</v>
      </c>
      <c r="H75" s="623">
        <f>'2M - SGS'!H91</f>
        <v>0.11962399999999999</v>
      </c>
      <c r="I75" s="623">
        <f>'2M - SGS'!I91</f>
        <v>0.11962399999999999</v>
      </c>
      <c r="J75" s="623">
        <f>'2M - SGS'!J91</f>
        <v>0.11962399999999999</v>
      </c>
      <c r="K75" s="623">
        <f>'2M - SGS'!K91</f>
        <v>0.11962399999999999</v>
      </c>
      <c r="L75" s="623">
        <f>'2M - SGS'!L91</f>
        <v>7.6688000000000006E-2</v>
      </c>
      <c r="M75" s="623">
        <f>'2M - SGS'!M91</f>
        <v>7.8514E-2</v>
      </c>
      <c r="N75" s="623">
        <f>'2M - SGS'!N91</f>
        <v>7.3032E-2</v>
      </c>
      <c r="O75" s="346">
        <f>'2M - SGS'!O91</f>
        <v>6.7943000000000003E-2</v>
      </c>
      <c r="Q75" s="135"/>
    </row>
    <row r="76" spans="1:17" x14ac:dyDescent="0.25">
      <c r="A76" s="780"/>
      <c r="B76" s="6" t="s">
        <v>29</v>
      </c>
      <c r="C76" s="623">
        <f>'3M - LGS'!C99</f>
        <v>4.5540999999999998E-2</v>
      </c>
      <c r="D76" s="623">
        <f>'3M - LGS'!D99</f>
        <v>4.6175000000000001E-2</v>
      </c>
      <c r="E76" s="623">
        <f>'3M - LGS'!E99</f>
        <v>4.8189000000000003E-2</v>
      </c>
      <c r="F76" s="623">
        <f>'3M - LGS'!F99</f>
        <v>4.8322999999999998E-2</v>
      </c>
      <c r="G76" s="623">
        <f>'3M - LGS'!G99</f>
        <v>5.0555999999999997E-2</v>
      </c>
      <c r="H76" s="623">
        <f>'3M - LGS'!H99</f>
        <v>9.3449000000000004E-2</v>
      </c>
      <c r="I76" s="623">
        <f>'3M - LGS'!I99</f>
        <v>9.0008000000000005E-2</v>
      </c>
      <c r="J76" s="623">
        <f>'3M - LGS'!J99</f>
        <v>9.2378000000000002E-2</v>
      </c>
      <c r="K76" s="623">
        <f>'3M - LGS'!K99</f>
        <v>9.1634999999999994E-2</v>
      </c>
      <c r="L76" s="623">
        <f>'3M - LGS'!L99</f>
        <v>4.8993000000000002E-2</v>
      </c>
      <c r="M76" s="623">
        <f>'3M - LGS'!M99</f>
        <v>4.9782E-2</v>
      </c>
      <c r="N76" s="623">
        <f>'3M - LGS'!N99</f>
        <v>4.7262999999999999E-2</v>
      </c>
      <c r="O76" s="346">
        <f>'3M - LGS'!O99</f>
        <v>4.5540999999999998E-2</v>
      </c>
    </row>
    <row r="77" spans="1:17" x14ac:dyDescent="0.25">
      <c r="A77" s="780"/>
      <c r="B77" s="6" t="s">
        <v>30</v>
      </c>
      <c r="C77" s="623">
        <f>'4M - SPS'!C99</f>
        <v>4.5504000000000003E-2</v>
      </c>
      <c r="D77" s="623">
        <f>'4M - SPS'!D99</f>
        <v>4.6175000000000001E-2</v>
      </c>
      <c r="E77" s="623">
        <f>'4M - SPS'!E99</f>
        <v>4.7510999999999998E-2</v>
      </c>
      <c r="F77" s="623">
        <f>'4M - SPS'!F99</f>
        <v>4.8266000000000003E-2</v>
      </c>
      <c r="G77" s="623">
        <f>'4M - SPS'!G99</f>
        <v>5.0146000000000003E-2</v>
      </c>
      <c r="H77" s="623">
        <f>'4M - SPS'!H99</f>
        <v>9.1775999999999996E-2</v>
      </c>
      <c r="I77" s="623">
        <f>'4M - SPS'!I99</f>
        <v>8.8924000000000003E-2</v>
      </c>
      <c r="J77" s="623">
        <f>'4M - SPS'!J99</f>
        <v>9.0119000000000005E-2</v>
      </c>
      <c r="K77" s="623">
        <f>'4M - SPS'!K99</f>
        <v>8.9261999999999994E-2</v>
      </c>
      <c r="L77" s="623">
        <f>'4M - SPS'!L99</f>
        <v>4.8958000000000002E-2</v>
      </c>
      <c r="M77" s="623">
        <f>'4M - SPS'!M99</f>
        <v>4.9664E-2</v>
      </c>
      <c r="N77" s="623">
        <f>'4M - SPS'!N99</f>
        <v>4.5769999999999998E-2</v>
      </c>
      <c r="O77" s="346">
        <f>'4M - SPS'!O99</f>
        <v>4.5504000000000003E-2</v>
      </c>
    </row>
    <row r="78" spans="1:17" ht="15.75" thickBot="1" x14ac:dyDescent="0.3">
      <c r="A78" s="781"/>
      <c r="B78" s="10" t="s">
        <v>31</v>
      </c>
      <c r="C78" s="621">
        <f>'11M - LPS'!C99</f>
        <v>3.3180000000000001E-2</v>
      </c>
      <c r="D78" s="621">
        <f>'11M - LPS'!D99</f>
        <v>3.1255999999999999E-2</v>
      </c>
      <c r="E78" s="621">
        <f>'11M - LPS'!E99</f>
        <v>3.2987000000000002E-2</v>
      </c>
      <c r="F78" s="621">
        <f>'11M - LPS'!F99</f>
        <v>3.2032999999999999E-2</v>
      </c>
      <c r="G78" s="621">
        <f>'11M - LPS'!G99</f>
        <v>3.5848999999999999E-2</v>
      </c>
      <c r="H78" s="621">
        <f>'11M - LPS'!H99</f>
        <v>6.6962999999999995E-2</v>
      </c>
      <c r="I78" s="621">
        <f>'11M - LPS'!I99</f>
        <v>6.4194000000000001E-2</v>
      </c>
      <c r="J78" s="621">
        <f>'11M - LPS'!J99</f>
        <v>6.3246999999999998E-2</v>
      </c>
      <c r="K78" s="621">
        <f>'11M - LPS'!K99</f>
        <v>6.2655000000000002E-2</v>
      </c>
      <c r="L78" s="621">
        <f>'11M - LPS'!L99</f>
        <v>3.9711999999999997E-2</v>
      </c>
      <c r="M78" s="621">
        <f>'11M - LPS'!M99</f>
        <v>3.7293E-2</v>
      </c>
      <c r="N78" s="621">
        <f>'11M - LPS'!N99</f>
        <v>3.4257999999999997E-2</v>
      </c>
      <c r="O78" s="344">
        <f>'11M - LPS'!O99</f>
        <v>3.3180000000000001E-2</v>
      </c>
    </row>
    <row r="79" spans="1:17" x14ac:dyDescent="0.25">
      <c r="C79" s="622" t="s">
        <v>272</v>
      </c>
    </row>
    <row r="80" spans="1:17" ht="15.75" thickBot="1" x14ac:dyDescent="0.3">
      <c r="A80" s="480" t="s">
        <v>276</v>
      </c>
      <c r="B80" s="361"/>
    </row>
    <row r="81" spans="1:15" s="287" customFormat="1" ht="19.5" thickBot="1" x14ac:dyDescent="0.3">
      <c r="A81" s="290" t="s">
        <v>219</v>
      </c>
      <c r="B81" s="322" t="s">
        <v>13</v>
      </c>
      <c r="C81" s="483">
        <f>'Res DRENE'!C21</f>
        <v>0</v>
      </c>
      <c r="D81" s="323">
        <f>C81</f>
        <v>0</v>
      </c>
      <c r="E81" s="286">
        <f t="shared" ref="E81:O81" si="14">D81</f>
        <v>0</v>
      </c>
      <c r="F81" s="324">
        <f t="shared" si="14"/>
        <v>0</v>
      </c>
      <c r="G81" s="324">
        <f t="shared" si="14"/>
        <v>0</v>
      </c>
      <c r="H81" s="324">
        <f t="shared" si="14"/>
        <v>0</v>
      </c>
      <c r="I81" s="324">
        <f t="shared" si="14"/>
        <v>0</v>
      </c>
      <c r="J81" s="324">
        <f t="shared" si="14"/>
        <v>0</v>
      </c>
      <c r="K81" s="324">
        <f t="shared" si="14"/>
        <v>0</v>
      </c>
      <c r="L81" s="324">
        <f t="shared" si="14"/>
        <v>0</v>
      </c>
      <c r="M81" s="324">
        <f t="shared" si="14"/>
        <v>0</v>
      </c>
      <c r="N81" s="324">
        <f t="shared" si="14"/>
        <v>0</v>
      </c>
      <c r="O81" s="324">
        <f t="shared" si="14"/>
        <v>0</v>
      </c>
    </row>
    <row r="82" spans="1:15" x14ac:dyDescent="0.25"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</row>
    <row r="83" spans="1:15" ht="15.75" thickBot="1" x14ac:dyDescent="0.3">
      <c r="A83" s="292" t="s">
        <v>225</v>
      </c>
      <c r="B83" s="288"/>
      <c r="C83" s="288"/>
      <c r="D83" s="288"/>
      <c r="E83" s="288"/>
      <c r="F83" s="288"/>
      <c r="G83" s="288"/>
      <c r="H83" s="288"/>
      <c r="I83" s="288"/>
    </row>
    <row r="84" spans="1:15" ht="16.5" customHeight="1" thickBot="1" x14ac:dyDescent="0.3">
      <c r="A84" s="722" t="s">
        <v>15</v>
      </c>
      <c r="B84" s="306" t="s">
        <v>93</v>
      </c>
      <c r="C84" s="100">
        <f>C$2</f>
        <v>46023</v>
      </c>
      <c r="D84" s="100">
        <f t="shared" ref="D84:O84" si="15">D$2</f>
        <v>46054</v>
      </c>
      <c r="E84" s="100">
        <f t="shared" si="15"/>
        <v>46082</v>
      </c>
      <c r="F84" s="100">
        <f t="shared" si="15"/>
        <v>46113</v>
      </c>
      <c r="G84" s="100">
        <f t="shared" si="15"/>
        <v>46143</v>
      </c>
      <c r="H84" s="100">
        <f t="shared" si="15"/>
        <v>46174</v>
      </c>
      <c r="I84" s="100">
        <f t="shared" si="15"/>
        <v>46204</v>
      </c>
      <c r="J84" s="100">
        <f t="shared" si="15"/>
        <v>46235</v>
      </c>
      <c r="K84" s="100">
        <f t="shared" si="15"/>
        <v>46266</v>
      </c>
      <c r="L84" s="100">
        <f t="shared" si="15"/>
        <v>46296</v>
      </c>
      <c r="M84" s="100">
        <f t="shared" si="15"/>
        <v>46327</v>
      </c>
      <c r="N84" s="100">
        <f t="shared" si="15"/>
        <v>46357</v>
      </c>
      <c r="O84" s="100">
        <f t="shared" si="15"/>
        <v>46388</v>
      </c>
    </row>
    <row r="85" spans="1:15" ht="15.75" x14ac:dyDescent="0.25">
      <c r="A85" s="723"/>
      <c r="B85" s="310" t="s">
        <v>28</v>
      </c>
      <c r="C85" s="13">
        <f t="shared" ref="C85:O85" si="16">((C17*C$75))*C$81</f>
        <v>0</v>
      </c>
      <c r="D85" s="13">
        <f t="shared" si="16"/>
        <v>0</v>
      </c>
      <c r="E85" s="13">
        <f t="shared" si="16"/>
        <v>0</v>
      </c>
      <c r="F85" s="13">
        <f t="shared" si="16"/>
        <v>0</v>
      </c>
      <c r="G85" s="13">
        <f t="shared" si="16"/>
        <v>0</v>
      </c>
      <c r="H85" s="13">
        <f t="shared" si="16"/>
        <v>0</v>
      </c>
      <c r="I85" s="13">
        <f t="shared" si="16"/>
        <v>0</v>
      </c>
      <c r="J85" s="13">
        <f t="shared" si="16"/>
        <v>0</v>
      </c>
      <c r="K85" s="13">
        <f t="shared" si="16"/>
        <v>0</v>
      </c>
      <c r="L85" s="13">
        <f t="shared" si="16"/>
        <v>0</v>
      </c>
      <c r="M85" s="13">
        <f t="shared" si="16"/>
        <v>0</v>
      </c>
      <c r="N85" s="13">
        <f t="shared" si="16"/>
        <v>0</v>
      </c>
      <c r="O85" s="13">
        <f t="shared" si="16"/>
        <v>0</v>
      </c>
    </row>
    <row r="86" spans="1:15" ht="15.75" x14ac:dyDescent="0.25">
      <c r="A86" s="723"/>
      <c r="B86" s="8" t="s">
        <v>29</v>
      </c>
      <c r="C86" s="13">
        <f t="shared" ref="C86:O86" si="17">((C35*C$76))*C$81</f>
        <v>0</v>
      </c>
      <c r="D86" s="13">
        <f t="shared" si="17"/>
        <v>0</v>
      </c>
      <c r="E86" s="13">
        <f t="shared" si="17"/>
        <v>0</v>
      </c>
      <c r="F86" s="13">
        <f t="shared" si="17"/>
        <v>0</v>
      </c>
      <c r="G86" s="13">
        <f t="shared" si="17"/>
        <v>0</v>
      </c>
      <c r="H86" s="13">
        <f t="shared" si="17"/>
        <v>0</v>
      </c>
      <c r="I86" s="13">
        <f t="shared" si="17"/>
        <v>0</v>
      </c>
      <c r="J86" s="13">
        <f t="shared" si="17"/>
        <v>0</v>
      </c>
      <c r="K86" s="13">
        <f t="shared" si="17"/>
        <v>0</v>
      </c>
      <c r="L86" s="13">
        <f t="shared" si="17"/>
        <v>0</v>
      </c>
      <c r="M86" s="13">
        <f t="shared" si="17"/>
        <v>0</v>
      </c>
      <c r="N86" s="13">
        <f t="shared" si="17"/>
        <v>0</v>
      </c>
      <c r="O86" s="13">
        <f t="shared" si="17"/>
        <v>0</v>
      </c>
    </row>
    <row r="87" spans="1:15" ht="15.75" x14ac:dyDescent="0.25">
      <c r="A87" s="723"/>
      <c r="B87" s="8" t="s">
        <v>30</v>
      </c>
      <c r="C87" s="13">
        <f t="shared" ref="C87:O87" si="18">((C53*C$77))*C$81</f>
        <v>0</v>
      </c>
      <c r="D87" s="13">
        <f t="shared" si="18"/>
        <v>0</v>
      </c>
      <c r="E87" s="13">
        <f t="shared" si="18"/>
        <v>0</v>
      </c>
      <c r="F87" s="13">
        <f t="shared" si="18"/>
        <v>0</v>
      </c>
      <c r="G87" s="13">
        <f t="shared" si="18"/>
        <v>0</v>
      </c>
      <c r="H87" s="13">
        <f t="shared" si="18"/>
        <v>0</v>
      </c>
      <c r="I87" s="13">
        <f t="shared" si="18"/>
        <v>0</v>
      </c>
      <c r="J87" s="13">
        <f t="shared" si="18"/>
        <v>0</v>
      </c>
      <c r="K87" s="13">
        <f t="shared" si="18"/>
        <v>0</v>
      </c>
      <c r="L87" s="13">
        <f t="shared" si="18"/>
        <v>0</v>
      </c>
      <c r="M87" s="13">
        <f t="shared" si="18"/>
        <v>0</v>
      </c>
      <c r="N87" s="13">
        <f t="shared" si="18"/>
        <v>0</v>
      </c>
      <c r="O87" s="13">
        <f t="shared" si="18"/>
        <v>0</v>
      </c>
    </row>
    <row r="88" spans="1:15" ht="15.75" customHeight="1" x14ac:dyDescent="0.25">
      <c r="A88" s="723"/>
      <c r="B88" s="8" t="s">
        <v>31</v>
      </c>
      <c r="C88" s="13">
        <f t="shared" ref="C88:O88" si="19">((C71*C$78))*C$81</f>
        <v>0</v>
      </c>
      <c r="D88" s="13">
        <f t="shared" si="19"/>
        <v>0</v>
      </c>
      <c r="E88" s="13">
        <f t="shared" si="19"/>
        <v>0</v>
      </c>
      <c r="F88" s="13">
        <f t="shared" si="19"/>
        <v>0</v>
      </c>
      <c r="G88" s="13">
        <f t="shared" si="19"/>
        <v>0</v>
      </c>
      <c r="H88" s="13">
        <f t="shared" si="19"/>
        <v>0</v>
      </c>
      <c r="I88" s="13">
        <f t="shared" si="19"/>
        <v>0</v>
      </c>
      <c r="J88" s="13">
        <f t="shared" si="19"/>
        <v>0</v>
      </c>
      <c r="K88" s="13">
        <f t="shared" si="19"/>
        <v>0</v>
      </c>
      <c r="L88" s="13">
        <f t="shared" si="19"/>
        <v>0</v>
      </c>
      <c r="M88" s="13">
        <f t="shared" si="19"/>
        <v>0</v>
      </c>
      <c r="N88" s="13">
        <f t="shared" si="19"/>
        <v>0</v>
      </c>
      <c r="O88" s="13">
        <f t="shared" si="19"/>
        <v>0</v>
      </c>
    </row>
    <row r="89" spans="1:15" ht="15.75" x14ac:dyDescent="0.25">
      <c r="A89" s="723"/>
      <c r="B89" s="8" t="str">
        <f>B52</f>
        <v xml:space="preserve"> 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5.75" x14ac:dyDescent="0.25">
      <c r="A90" s="723"/>
      <c r="B90" s="8" t="s">
        <v>89</v>
      </c>
      <c r="C90" s="13">
        <f>C85</f>
        <v>0</v>
      </c>
      <c r="D90" s="13">
        <f>C90+D85</f>
        <v>0</v>
      </c>
      <c r="E90" s="13">
        <f t="shared" ref="E90:O90" si="20">D90+E85</f>
        <v>0</v>
      </c>
      <c r="F90" s="13">
        <f t="shared" si="20"/>
        <v>0</v>
      </c>
      <c r="G90" s="13">
        <f t="shared" si="20"/>
        <v>0</v>
      </c>
      <c r="H90" s="13">
        <f t="shared" si="20"/>
        <v>0</v>
      </c>
      <c r="I90" s="13">
        <f t="shared" si="20"/>
        <v>0</v>
      </c>
      <c r="J90" s="13">
        <f t="shared" si="20"/>
        <v>0</v>
      </c>
      <c r="K90" s="13">
        <f t="shared" si="20"/>
        <v>0</v>
      </c>
      <c r="L90" s="13">
        <f t="shared" si="20"/>
        <v>0</v>
      </c>
      <c r="M90" s="13">
        <f t="shared" si="20"/>
        <v>0</v>
      </c>
      <c r="N90" s="13">
        <f t="shared" si="20"/>
        <v>0</v>
      </c>
      <c r="O90" s="13">
        <f t="shared" si="20"/>
        <v>0</v>
      </c>
    </row>
    <row r="91" spans="1:15" ht="15.75" x14ac:dyDescent="0.25">
      <c r="A91" s="723"/>
      <c r="B91" s="8" t="s">
        <v>90</v>
      </c>
      <c r="C91" s="13">
        <f t="shared" ref="C91:C93" si="21">C86</f>
        <v>0</v>
      </c>
      <c r="D91" s="13">
        <f>C91+D86</f>
        <v>0</v>
      </c>
      <c r="E91" s="13">
        <f t="shared" ref="E91:O91" si="22">D91+E86</f>
        <v>0</v>
      </c>
      <c r="F91" s="13">
        <f t="shared" si="22"/>
        <v>0</v>
      </c>
      <c r="G91" s="13">
        <f t="shared" si="22"/>
        <v>0</v>
      </c>
      <c r="H91" s="13">
        <f t="shared" si="22"/>
        <v>0</v>
      </c>
      <c r="I91" s="13">
        <f t="shared" si="22"/>
        <v>0</v>
      </c>
      <c r="J91" s="13">
        <f t="shared" si="22"/>
        <v>0</v>
      </c>
      <c r="K91" s="13">
        <f t="shared" si="22"/>
        <v>0</v>
      </c>
      <c r="L91" s="13">
        <f t="shared" si="22"/>
        <v>0</v>
      </c>
      <c r="M91" s="13">
        <f t="shared" si="22"/>
        <v>0</v>
      </c>
      <c r="N91" s="13">
        <f t="shared" si="22"/>
        <v>0</v>
      </c>
      <c r="O91" s="13">
        <f t="shared" si="22"/>
        <v>0</v>
      </c>
    </row>
    <row r="92" spans="1:15" ht="15.75" x14ac:dyDescent="0.25">
      <c r="A92" s="723"/>
      <c r="B92" s="8" t="s">
        <v>91</v>
      </c>
      <c r="C92" s="13">
        <f t="shared" si="21"/>
        <v>0</v>
      </c>
      <c r="D92" s="13">
        <f>C92+D87</f>
        <v>0</v>
      </c>
      <c r="E92" s="13">
        <f t="shared" ref="E92:O92" si="23">D92+E87</f>
        <v>0</v>
      </c>
      <c r="F92" s="13">
        <f t="shared" si="23"/>
        <v>0</v>
      </c>
      <c r="G92" s="13">
        <f t="shared" si="23"/>
        <v>0</v>
      </c>
      <c r="H92" s="13">
        <f t="shared" si="23"/>
        <v>0</v>
      </c>
      <c r="I92" s="13">
        <f t="shared" si="23"/>
        <v>0</v>
      </c>
      <c r="J92" s="13">
        <f t="shared" si="23"/>
        <v>0</v>
      </c>
      <c r="K92" s="13">
        <f t="shared" si="23"/>
        <v>0</v>
      </c>
      <c r="L92" s="13">
        <f t="shared" si="23"/>
        <v>0</v>
      </c>
      <c r="M92" s="13">
        <f t="shared" si="23"/>
        <v>0</v>
      </c>
      <c r="N92" s="13">
        <f t="shared" si="23"/>
        <v>0</v>
      </c>
      <c r="O92" s="13">
        <f t="shared" si="23"/>
        <v>0</v>
      </c>
    </row>
    <row r="93" spans="1:15" ht="16.5" thickBot="1" x14ac:dyDescent="0.3">
      <c r="A93" s="724"/>
      <c r="B93" s="9" t="s">
        <v>92</v>
      </c>
      <c r="C93" s="14">
        <f t="shared" si="21"/>
        <v>0</v>
      </c>
      <c r="D93" s="14">
        <f>C93+D88</f>
        <v>0</v>
      </c>
      <c r="E93" s="14">
        <f t="shared" ref="E93:O93" si="24">D93+E88</f>
        <v>0</v>
      </c>
      <c r="F93" s="14">
        <f t="shared" si="24"/>
        <v>0</v>
      </c>
      <c r="G93" s="14">
        <f t="shared" si="24"/>
        <v>0</v>
      </c>
      <c r="H93" s="14">
        <f t="shared" si="24"/>
        <v>0</v>
      </c>
      <c r="I93" s="14">
        <f t="shared" si="24"/>
        <v>0</v>
      </c>
      <c r="J93" s="14">
        <f t="shared" si="24"/>
        <v>0</v>
      </c>
      <c r="K93" s="14">
        <f t="shared" si="24"/>
        <v>0</v>
      </c>
      <c r="L93" s="14">
        <f t="shared" si="24"/>
        <v>0</v>
      </c>
      <c r="M93" s="14">
        <f t="shared" si="24"/>
        <v>0</v>
      </c>
      <c r="N93" s="14">
        <f t="shared" si="24"/>
        <v>0</v>
      </c>
      <c r="O93" s="14">
        <f t="shared" si="24"/>
        <v>0</v>
      </c>
    </row>
    <row r="94" spans="1:15" x14ac:dyDescent="0.25">
      <c r="A94" s="301"/>
      <c r="B94" s="303"/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</row>
    <row r="95" spans="1:15" x14ac:dyDescent="0.25">
      <c r="B95" s="304"/>
      <c r="C95" s="301"/>
      <c r="D95" s="301"/>
      <c r="E95" s="301"/>
      <c r="F95" s="301"/>
      <c r="G95" s="301"/>
      <c r="H95" s="301"/>
      <c r="I95" s="301"/>
      <c r="J95" s="301"/>
      <c r="K95" s="301"/>
      <c r="L95" s="301"/>
      <c r="M95" s="301"/>
      <c r="N95" s="301"/>
      <c r="O95" s="301"/>
    </row>
    <row r="107" spans="4:10" x14ac:dyDescent="0.25">
      <c r="J107" s="3"/>
    </row>
    <row r="108" spans="4:10" x14ac:dyDescent="0.25">
      <c r="D108" s="4"/>
    </row>
  </sheetData>
  <mergeCells count="6">
    <mergeCell ref="A84:A93"/>
    <mergeCell ref="A74:A78"/>
    <mergeCell ref="A56:A71"/>
    <mergeCell ref="A2:A17"/>
    <mergeCell ref="A20:A35"/>
    <mergeCell ref="A38:A53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B3:F20"/>
  <sheetViews>
    <sheetView tabSelected="1" workbookViewId="0">
      <selection activeCell="A41" sqref="A41"/>
    </sheetView>
  </sheetViews>
  <sheetFormatPr defaultRowHeight="15" x14ac:dyDescent="0.25"/>
  <cols>
    <col min="2" max="2" width="33.140625" bestFit="1" customWidth="1"/>
    <col min="5" max="5" width="5.85546875" bestFit="1" customWidth="1"/>
    <col min="6" max="6" width="23" bestFit="1" customWidth="1"/>
  </cols>
  <sheetData>
    <row r="3" spans="2:6" x14ac:dyDescent="0.25">
      <c r="B3" t="s">
        <v>59</v>
      </c>
      <c r="E3" t="s">
        <v>15</v>
      </c>
      <c r="F3" t="s">
        <v>60</v>
      </c>
    </row>
    <row r="4" spans="2:6" x14ac:dyDescent="0.25">
      <c r="E4" t="s">
        <v>61</v>
      </c>
      <c r="F4" t="s">
        <v>86</v>
      </c>
    </row>
    <row r="5" spans="2:6" x14ac:dyDescent="0.25">
      <c r="E5" t="s">
        <v>62</v>
      </c>
      <c r="F5" t="s">
        <v>63</v>
      </c>
    </row>
    <row r="6" spans="2:6" x14ac:dyDescent="0.25">
      <c r="E6" t="s">
        <v>64</v>
      </c>
      <c r="F6" t="s">
        <v>65</v>
      </c>
    </row>
    <row r="8" spans="2:6" x14ac:dyDescent="0.25">
      <c r="B8" t="s">
        <v>66</v>
      </c>
      <c r="E8" t="s">
        <v>67</v>
      </c>
    </row>
    <row r="9" spans="2:6" x14ac:dyDescent="0.25">
      <c r="E9" t="s">
        <v>68</v>
      </c>
      <c r="F9" t="s">
        <v>69</v>
      </c>
    </row>
    <row r="10" spans="2:6" x14ac:dyDescent="0.25">
      <c r="E10" t="s">
        <v>70</v>
      </c>
      <c r="F10" t="s">
        <v>87</v>
      </c>
    </row>
    <row r="11" spans="2:6" x14ac:dyDescent="0.25">
      <c r="E11" t="s">
        <v>71</v>
      </c>
      <c r="F11" t="s">
        <v>72</v>
      </c>
    </row>
    <row r="12" spans="2:6" x14ac:dyDescent="0.25">
      <c r="E12" t="s">
        <v>73</v>
      </c>
      <c r="F12" t="s">
        <v>74</v>
      </c>
    </row>
    <row r="13" spans="2:6" x14ac:dyDescent="0.25">
      <c r="E13" t="s">
        <v>75</v>
      </c>
      <c r="F13" t="s">
        <v>76</v>
      </c>
    </row>
    <row r="15" spans="2:6" x14ac:dyDescent="0.25">
      <c r="B15" t="s">
        <v>77</v>
      </c>
      <c r="E15" t="s">
        <v>78</v>
      </c>
      <c r="F15" t="s">
        <v>79</v>
      </c>
    </row>
    <row r="16" spans="2:6" x14ac:dyDescent="0.25">
      <c r="E16" t="s">
        <v>80</v>
      </c>
      <c r="F16" t="s">
        <v>81</v>
      </c>
    </row>
    <row r="18" spans="2:6" x14ac:dyDescent="0.25">
      <c r="B18" t="s">
        <v>82</v>
      </c>
      <c r="E18" t="s">
        <v>83</v>
      </c>
      <c r="F18" t="s">
        <v>85</v>
      </c>
    </row>
    <row r="19" spans="2:6" x14ac:dyDescent="0.25">
      <c r="E19" t="s">
        <v>62</v>
      </c>
      <c r="F19" t="s">
        <v>63</v>
      </c>
    </row>
    <row r="20" spans="2:6" x14ac:dyDescent="0.25">
      <c r="E20" t="s">
        <v>64</v>
      </c>
      <c r="F20" t="s">
        <v>65</v>
      </c>
    </row>
  </sheetData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E2B6B-26FB-4377-A3F0-7A51C875883C}">
  <sheetPr>
    <tabColor rgb="FFFFFF00"/>
  </sheetPr>
  <dimension ref="A1:B23"/>
  <sheetViews>
    <sheetView tabSelected="1" workbookViewId="0">
      <selection activeCell="A41" sqref="A41"/>
    </sheetView>
  </sheetViews>
  <sheetFormatPr defaultRowHeight="15" x14ac:dyDescent="0.25"/>
  <cols>
    <col min="1" max="1" width="22.5703125" customWidth="1"/>
    <col min="2" max="2" width="83" customWidth="1"/>
    <col min="3" max="3" width="22.140625" customWidth="1"/>
  </cols>
  <sheetData>
    <row r="1" spans="1:2" x14ac:dyDescent="0.25">
      <c r="A1" s="362" t="s">
        <v>237</v>
      </c>
    </row>
    <row r="3" spans="1:2" x14ac:dyDescent="0.25">
      <c r="A3" s="1" t="s">
        <v>231</v>
      </c>
      <c r="B3" s="1" t="s">
        <v>232</v>
      </c>
    </row>
    <row r="5" spans="1:2" x14ac:dyDescent="0.25">
      <c r="A5" t="s">
        <v>201</v>
      </c>
      <c r="B5" s="134" t="s">
        <v>242</v>
      </c>
    </row>
    <row r="6" spans="1:2" x14ac:dyDescent="0.25">
      <c r="B6" s="134" t="s">
        <v>243</v>
      </c>
    </row>
    <row r="8" spans="1:2" x14ac:dyDescent="0.25">
      <c r="A8" t="s">
        <v>233</v>
      </c>
      <c r="B8" t="s">
        <v>244</v>
      </c>
    </row>
    <row r="9" spans="1:2" x14ac:dyDescent="0.25">
      <c r="A9" t="s">
        <v>186</v>
      </c>
      <c r="B9" t="s">
        <v>245</v>
      </c>
    </row>
    <row r="10" spans="1:2" x14ac:dyDescent="0.25">
      <c r="A10" t="s">
        <v>187</v>
      </c>
      <c r="B10" t="s">
        <v>234</v>
      </c>
    </row>
    <row r="12" spans="1:2" x14ac:dyDescent="0.25">
      <c r="A12" t="s">
        <v>188</v>
      </c>
    </row>
    <row r="13" spans="1:2" x14ac:dyDescent="0.25">
      <c r="A13" t="s">
        <v>192</v>
      </c>
    </row>
    <row r="14" spans="1:2" x14ac:dyDescent="0.25">
      <c r="A14" t="s">
        <v>191</v>
      </c>
      <c r="B14" t="s">
        <v>238</v>
      </c>
    </row>
    <row r="15" spans="1:2" x14ac:dyDescent="0.25">
      <c r="A15" t="s">
        <v>190</v>
      </c>
    </row>
    <row r="16" spans="1:2" x14ac:dyDescent="0.25">
      <c r="A16" t="s">
        <v>189</v>
      </c>
    </row>
    <row r="17" spans="1:2" x14ac:dyDescent="0.25">
      <c r="A17" t="s">
        <v>193</v>
      </c>
    </row>
    <row r="18" spans="1:2" x14ac:dyDescent="0.25">
      <c r="A18" t="s">
        <v>194</v>
      </c>
    </row>
    <row r="19" spans="1:2" x14ac:dyDescent="0.25">
      <c r="A19" t="s">
        <v>195</v>
      </c>
      <c r="B19" t="s">
        <v>239</v>
      </c>
    </row>
    <row r="20" spans="1:2" x14ac:dyDescent="0.25">
      <c r="A20" t="s">
        <v>196</v>
      </c>
    </row>
    <row r="21" spans="1:2" x14ac:dyDescent="0.25">
      <c r="A21" t="s">
        <v>197</v>
      </c>
    </row>
    <row r="22" spans="1:2" x14ac:dyDescent="0.25">
      <c r="A22" t="s">
        <v>235</v>
      </c>
      <c r="B22" t="s">
        <v>240</v>
      </c>
    </row>
    <row r="23" spans="1:2" x14ac:dyDescent="0.25">
      <c r="A23" t="s">
        <v>236</v>
      </c>
      <c r="B23" t="s">
        <v>241</v>
      </c>
    </row>
  </sheetData>
  <pageMargins left="0.7" right="0.7" top="0.75" bottom="0.75" header="0.3" footer="0.3"/>
  <pageSetup orientation="portrait" r:id="rId1"/>
  <headerFooter>
    <oddFooter>&amp;RSchedule JNG-D7.H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C000"/>
  </sheetPr>
  <dimension ref="A1:AK109"/>
  <sheetViews>
    <sheetView tabSelected="1" zoomScaleNormal="100" workbookViewId="0">
      <selection activeCell="A41" sqref="A41"/>
    </sheetView>
  </sheetViews>
  <sheetFormatPr defaultRowHeight="15" x14ac:dyDescent="0.25"/>
  <cols>
    <col min="1" max="1" width="13.140625" customWidth="1"/>
    <col min="2" max="2" width="19.140625" bestFit="1" customWidth="1"/>
    <col min="3" max="7" width="13.42578125" customWidth="1"/>
    <col min="8" max="9" width="14.42578125" customWidth="1"/>
    <col min="10" max="11" width="15.140625" customWidth="1"/>
    <col min="12" max="13" width="14.42578125" customWidth="1"/>
    <col min="14" max="14" width="14.5703125" customWidth="1"/>
    <col min="15" max="15" width="14.140625" customWidth="1"/>
    <col min="16" max="16" width="15.5703125" bestFit="1" customWidth="1"/>
    <col min="17" max="34" width="12.140625" customWidth="1"/>
    <col min="37" max="37" width="12.140625" customWidth="1"/>
  </cols>
  <sheetData>
    <row r="1" spans="1:16" ht="26.25" x14ac:dyDescent="0.4">
      <c r="A1" s="169" t="s">
        <v>300</v>
      </c>
    </row>
    <row r="3" spans="1:16" x14ac:dyDescent="0.25">
      <c r="A3" s="648" t="s">
        <v>36</v>
      </c>
      <c r="B3" s="648"/>
      <c r="C3" s="620" t="s">
        <v>306</v>
      </c>
      <c r="D3" s="620"/>
      <c r="N3" s="134"/>
    </row>
    <row r="4" spans="1:16" s="49" customFormat="1" ht="15.75" thickBot="1" x14ac:dyDescent="0.3">
      <c r="A4" s="648"/>
      <c r="B4" s="648"/>
      <c r="C4" s="627" t="s">
        <v>94</v>
      </c>
      <c r="D4" s="627" t="s">
        <v>94</v>
      </c>
      <c r="E4" s="627" t="s">
        <v>94</v>
      </c>
      <c r="F4" s="627" t="s">
        <v>94</v>
      </c>
      <c r="G4" s="627" t="s">
        <v>94</v>
      </c>
      <c r="H4" s="627" t="s">
        <v>94</v>
      </c>
      <c r="I4" s="627" t="s">
        <v>94</v>
      </c>
      <c r="J4" s="627" t="s">
        <v>94</v>
      </c>
      <c r="K4" s="627" t="s">
        <v>94</v>
      </c>
      <c r="L4" s="627" t="s">
        <v>94</v>
      </c>
      <c r="M4" s="627" t="s">
        <v>94</v>
      </c>
      <c r="N4" s="627" t="s">
        <v>94</v>
      </c>
      <c r="O4" s="627" t="s">
        <v>94</v>
      </c>
    </row>
    <row r="5" spans="1:16" ht="15.75" thickBot="1" x14ac:dyDescent="0.3">
      <c r="B5" s="103" t="s">
        <v>33</v>
      </c>
      <c r="C5" s="100">
        <v>46023</v>
      </c>
      <c r="D5" s="100">
        <f>EDATE(C5,1)</f>
        <v>46054</v>
      </c>
      <c r="E5" s="100">
        <f t="shared" ref="E5:O5" si="0">EDATE(D5,1)</f>
        <v>46082</v>
      </c>
      <c r="F5" s="100">
        <f t="shared" si="0"/>
        <v>46113</v>
      </c>
      <c r="G5" s="100">
        <f t="shared" si="0"/>
        <v>46143</v>
      </c>
      <c r="H5" s="100">
        <f t="shared" si="0"/>
        <v>46174</v>
      </c>
      <c r="I5" s="100">
        <f t="shared" si="0"/>
        <v>46204</v>
      </c>
      <c r="J5" s="100">
        <f t="shared" si="0"/>
        <v>46235</v>
      </c>
      <c r="K5" s="100">
        <f t="shared" si="0"/>
        <v>46266</v>
      </c>
      <c r="L5" s="100">
        <f t="shared" si="0"/>
        <v>46296</v>
      </c>
      <c r="M5" s="100">
        <f t="shared" si="0"/>
        <v>46327</v>
      </c>
      <c r="N5" s="100">
        <f t="shared" si="0"/>
        <v>46357</v>
      </c>
      <c r="O5" s="100">
        <f t="shared" si="0"/>
        <v>46388</v>
      </c>
    </row>
    <row r="6" spans="1:16" x14ac:dyDescent="0.25">
      <c r="B6" s="38" t="s">
        <v>27</v>
      </c>
      <c r="C6" s="26">
        <f t="shared" ref="C6:O10" si="1">IF(C$4="X",C14+C22,0)</f>
        <v>0</v>
      </c>
      <c r="D6" s="26">
        <f t="shared" si="1"/>
        <v>1945.7916676674281</v>
      </c>
      <c r="E6" s="26">
        <f t="shared" si="1"/>
        <v>6830.100124907216</v>
      </c>
      <c r="F6" s="26">
        <f t="shared" si="1"/>
        <v>11145.657563630008</v>
      </c>
      <c r="G6" s="26">
        <f t="shared" si="1"/>
        <v>15815.203680519464</v>
      </c>
      <c r="H6" s="26">
        <f t="shared" si="1"/>
        <v>38136.26270044336</v>
      </c>
      <c r="I6" s="26">
        <f t="shared" si="1"/>
        <v>74691.857734822304</v>
      </c>
      <c r="J6" s="26">
        <f t="shared" si="1"/>
        <v>117359.2312665761</v>
      </c>
      <c r="K6" s="26">
        <f t="shared" si="1"/>
        <v>146658.85589624176</v>
      </c>
      <c r="L6" s="26">
        <f t="shared" si="1"/>
        <v>162491.92129336024</v>
      </c>
      <c r="M6" s="26">
        <f t="shared" si="1"/>
        <v>198219.09754441111</v>
      </c>
      <c r="N6" s="26">
        <f t="shared" si="1"/>
        <v>270859.12700298184</v>
      </c>
      <c r="O6" s="26">
        <f t="shared" si="1"/>
        <v>350030.60355499201</v>
      </c>
    </row>
    <row r="7" spans="1:16" x14ac:dyDescent="0.25">
      <c r="B7" s="31" t="s">
        <v>28</v>
      </c>
      <c r="C7" s="26">
        <f t="shared" si="1"/>
        <v>0</v>
      </c>
      <c r="D7" s="26">
        <f t="shared" ref="D7:O10" si="2">IF(D$4="X",D15+D23,0)</f>
        <v>0</v>
      </c>
      <c r="E7" s="26">
        <f t="shared" si="2"/>
        <v>490.98249306822504</v>
      </c>
      <c r="F7" s="26">
        <f t="shared" si="2"/>
        <v>1603.6813583741209</v>
      </c>
      <c r="G7" s="26">
        <f t="shared" si="2"/>
        <v>3259.6877311051685</v>
      </c>
      <c r="H7" s="26">
        <f t="shared" si="2"/>
        <v>6868.3011578693277</v>
      </c>
      <c r="I7" s="26">
        <f t="shared" si="2"/>
        <v>13099.494178624389</v>
      </c>
      <c r="J7" s="26">
        <f t="shared" si="2"/>
        <v>22777.400559988848</v>
      </c>
      <c r="K7" s="26">
        <f t="shared" si="2"/>
        <v>31800.60669722797</v>
      </c>
      <c r="L7" s="26">
        <f t="shared" si="2"/>
        <v>36561.713811983602</v>
      </c>
      <c r="M7" s="26">
        <f t="shared" si="2"/>
        <v>41965.342392856393</v>
      </c>
      <c r="N7" s="26">
        <f t="shared" si="2"/>
        <v>50018.190303357289</v>
      </c>
      <c r="O7" s="26">
        <f t="shared" si="2"/>
        <v>59173.211730864568</v>
      </c>
    </row>
    <row r="8" spans="1:16" x14ac:dyDescent="0.25">
      <c r="B8" s="31" t="s">
        <v>29</v>
      </c>
      <c r="C8" s="26">
        <f t="shared" si="1"/>
        <v>0</v>
      </c>
      <c r="D8" s="26">
        <f t="shared" si="2"/>
        <v>0</v>
      </c>
      <c r="E8" s="26">
        <f t="shared" si="2"/>
        <v>363.72383044846839</v>
      </c>
      <c r="F8" s="26">
        <f t="shared" si="2"/>
        <v>1162.6294489392792</v>
      </c>
      <c r="G8" s="26">
        <f t="shared" si="2"/>
        <v>11124.280664631355</v>
      </c>
      <c r="H8" s="26">
        <f t="shared" si="2"/>
        <v>83251.345863587252</v>
      </c>
      <c r="I8" s="26">
        <f t="shared" si="2"/>
        <v>216257.65853367851</v>
      </c>
      <c r="J8" s="26">
        <f t="shared" si="2"/>
        <v>380214.98747647373</v>
      </c>
      <c r="K8" s="26">
        <f t="shared" si="2"/>
        <v>496011.19811597432</v>
      </c>
      <c r="L8" s="26">
        <f t="shared" si="2"/>
        <v>542762.04491708637</v>
      </c>
      <c r="M8" s="26">
        <f t="shared" si="2"/>
        <v>592316.06846307148</v>
      </c>
      <c r="N8" s="26">
        <f t="shared" si="2"/>
        <v>664453.41814030812</v>
      </c>
      <c r="O8" s="26">
        <f t="shared" si="2"/>
        <v>752562.39627276966</v>
      </c>
    </row>
    <row r="9" spans="1:16" x14ac:dyDescent="0.25">
      <c r="B9" s="31" t="s">
        <v>30</v>
      </c>
      <c r="C9" s="26">
        <f t="shared" si="1"/>
        <v>0</v>
      </c>
      <c r="D9" s="26">
        <f t="shared" si="2"/>
        <v>0</v>
      </c>
      <c r="E9" s="26">
        <f t="shared" si="2"/>
        <v>1016.0293267727436</v>
      </c>
      <c r="F9" s="26">
        <f t="shared" si="2"/>
        <v>3143.1136669769921</v>
      </c>
      <c r="G9" s="26">
        <f t="shared" si="2"/>
        <v>6235.7012883931693</v>
      </c>
      <c r="H9" s="26">
        <f t="shared" si="2"/>
        <v>18290.77259702079</v>
      </c>
      <c r="I9" s="26">
        <f t="shared" si="2"/>
        <v>57087.236422412898</v>
      </c>
      <c r="J9" s="26">
        <f t="shared" si="2"/>
        <v>117766.97568257453</v>
      </c>
      <c r="K9" s="26">
        <f t="shared" si="2"/>
        <v>150947.76264051304</v>
      </c>
      <c r="L9" s="26">
        <f t="shared" si="2"/>
        <v>163472.2324763081</v>
      </c>
      <c r="M9" s="26">
        <f t="shared" si="2"/>
        <v>178910.19617886774</v>
      </c>
      <c r="N9" s="26">
        <f t="shared" si="2"/>
        <v>204722.92226442954</v>
      </c>
      <c r="O9" s="26">
        <f t="shared" si="2"/>
        <v>237055.12620336527</v>
      </c>
    </row>
    <row r="10" spans="1:16" ht="15.75" thickBot="1" x14ac:dyDescent="0.3">
      <c r="B10" s="15" t="s">
        <v>31</v>
      </c>
      <c r="C10" s="95">
        <f t="shared" si="1"/>
        <v>0</v>
      </c>
      <c r="D10" s="95">
        <f t="shared" si="2"/>
        <v>0</v>
      </c>
      <c r="E10" s="95">
        <f t="shared" si="2"/>
        <v>29.589625073325458</v>
      </c>
      <c r="F10" s="95">
        <f t="shared" si="2"/>
        <v>281.21435344177229</v>
      </c>
      <c r="G10" s="95">
        <f t="shared" si="2"/>
        <v>1467.3607140883264</v>
      </c>
      <c r="H10" s="95">
        <f t="shared" si="2"/>
        <v>9029.5752651687035</v>
      </c>
      <c r="I10" s="95">
        <f t="shared" si="2"/>
        <v>17064.877749009524</v>
      </c>
      <c r="J10" s="95">
        <f t="shared" si="2"/>
        <v>25333.124440900403</v>
      </c>
      <c r="K10" s="95">
        <f t="shared" si="2"/>
        <v>29137.042274510695</v>
      </c>
      <c r="L10" s="95">
        <f t="shared" si="2"/>
        <v>29423.281344629286</v>
      </c>
      <c r="M10" s="95">
        <f t="shared" si="2"/>
        <v>29505.303945642114</v>
      </c>
      <c r="N10" s="95">
        <f t="shared" si="2"/>
        <v>29552.833824683301</v>
      </c>
      <c r="O10" s="95">
        <f t="shared" si="2"/>
        <v>29621.088010528885</v>
      </c>
      <c r="P10" s="200" t="s">
        <v>179</v>
      </c>
    </row>
    <row r="11" spans="1:16" ht="15.75" thickBot="1" x14ac:dyDescent="0.3">
      <c r="A11" s="1"/>
      <c r="B11" s="32" t="s">
        <v>32</v>
      </c>
      <c r="C11" s="96">
        <f>SUM(C6:C10)</f>
        <v>0</v>
      </c>
      <c r="D11" s="97">
        <f t="shared" ref="D11:O11" si="3">SUM(D6:D10)</f>
        <v>1945.7916676674281</v>
      </c>
      <c r="E11" s="97">
        <f t="shared" si="3"/>
        <v>8730.4254002699781</v>
      </c>
      <c r="F11" s="97">
        <f t="shared" si="3"/>
        <v>17336.296391362172</v>
      </c>
      <c r="G11" s="97">
        <f t="shared" si="3"/>
        <v>37902.234078737478</v>
      </c>
      <c r="H11" s="97">
        <f t="shared" si="3"/>
        <v>155576.25758408944</v>
      </c>
      <c r="I11" s="97">
        <f t="shared" si="3"/>
        <v>378201.12461854762</v>
      </c>
      <c r="J11" s="97">
        <f t="shared" si="3"/>
        <v>663451.71942651365</v>
      </c>
      <c r="K11" s="97">
        <f t="shared" si="3"/>
        <v>854555.46562446782</v>
      </c>
      <c r="L11" s="97">
        <f t="shared" si="3"/>
        <v>934711.19384336751</v>
      </c>
      <c r="M11" s="97">
        <f t="shared" si="3"/>
        <v>1040916.0085248487</v>
      </c>
      <c r="N11" s="97">
        <f t="shared" si="3"/>
        <v>1219606.49153576</v>
      </c>
      <c r="O11" s="97">
        <f t="shared" si="3"/>
        <v>1428442.4257725205</v>
      </c>
      <c r="P11" s="202">
        <f>P93</f>
        <v>1428442.4257725205</v>
      </c>
    </row>
    <row r="12" spans="1:16" s="195" customFormat="1" ht="15.75" thickBot="1" x14ac:dyDescent="0.3">
      <c r="B12" s="196" t="s">
        <v>161</v>
      </c>
      <c r="C12" s="203">
        <f>IF(C4="x",'1M - RES'!C95+'2M - SGS'!C113+'3M - LGS'!C125+'4M - SPS'!C125+'11M - LPS'!C125+'LI 1M - RES'!C95+'LI 2M - SGS'!C113+'LI 3M - LGS'!C125+'LI 4M - SPS'!C125+'LI 11M - LPS'!C125+'Biz DRENE'!C90+'Biz DRENE'!C91+'Biz DRENE'!C92+'Biz DRENE'!C93,0)</f>
        <v>0</v>
      </c>
      <c r="D12" s="203">
        <f>IF(D4="x",'1M - RES'!D95+'2M - SGS'!D113+'3M - LGS'!D125+'4M - SPS'!D125+'11M - LPS'!D125+'LI 1M - RES'!D95+'LI 2M - SGS'!D113+'LI 3M - LGS'!D125+'LI 4M - SPS'!D125+'LI 11M - LPS'!D125+'Biz DRENE'!D90+'Biz DRENE'!D91+'Biz DRENE'!D92+'Biz DRENE'!D93,0)</f>
        <v>1945.7916676674281</v>
      </c>
      <c r="E12" s="203">
        <f>IF(E4="x",'1M - RES'!E95+'2M - SGS'!E113+'3M - LGS'!E125+'4M - SPS'!E125+'11M - LPS'!E125+'LI 1M - RES'!E95+'LI 2M - SGS'!E113+'LI 3M - LGS'!E125+'LI 4M - SPS'!E125+'LI 11M - LPS'!E125+'Biz DRENE'!E90+'Biz DRENE'!E91+'Biz DRENE'!E92+'Biz DRENE'!E93,0)</f>
        <v>8730.4254002699781</v>
      </c>
      <c r="F12" s="203">
        <f>IF(F4="x",'1M - RES'!F95+'2M - SGS'!F113+'3M - LGS'!F125+'4M - SPS'!F125+'11M - LPS'!F125+'LI 1M - RES'!F95+'LI 2M - SGS'!F113+'LI 3M - LGS'!F125+'LI 4M - SPS'!F125+'LI 11M - LPS'!F125+'Biz DRENE'!F90+'Biz DRENE'!F91+'Biz DRENE'!F92+'Biz DRENE'!F93,0)</f>
        <v>17336.296391362172</v>
      </c>
      <c r="G12" s="203">
        <f>IF(G4="x",'1M - RES'!G95+'2M - SGS'!G113+'3M - LGS'!G125+'4M - SPS'!G125+'11M - LPS'!G125+'LI 1M - RES'!G95+'LI 2M - SGS'!G113+'LI 3M - LGS'!G125+'LI 4M - SPS'!G125+'LI 11M - LPS'!G125+'Biz DRENE'!G90+'Biz DRENE'!G91+'Biz DRENE'!G92+'Biz DRENE'!G93,0)</f>
        <v>37902.234078737478</v>
      </c>
      <c r="H12" s="203">
        <f>IF(H4="x",'1M - RES'!H95+'2M - SGS'!H113+'3M - LGS'!H125+'4M - SPS'!H125+'11M - LPS'!H125+'LI 1M - RES'!H95+'LI 2M - SGS'!H113+'LI 3M - LGS'!H125+'LI 4M - SPS'!H125+'LI 11M - LPS'!H125+'Biz DRENE'!H90+'Biz DRENE'!H91+'Biz DRENE'!H92+'Biz DRENE'!H93,0)</f>
        <v>155576.25758408941</v>
      </c>
      <c r="I12" s="203">
        <f>IF(I4="x",'1M - RES'!I95+'2M - SGS'!I113+'3M - LGS'!I125+'4M - SPS'!I125+'11M - LPS'!I125+'LI 1M - RES'!I95+'LI 2M - SGS'!I113+'LI 3M - LGS'!I125+'LI 4M - SPS'!I125+'LI 11M - LPS'!I125+'Biz DRENE'!I90+'Biz DRENE'!I91+'Biz DRENE'!I92+'Biz DRENE'!I93,0)</f>
        <v>378201.12461854762</v>
      </c>
      <c r="J12" s="203">
        <f>IF(J4="x",'1M - RES'!J95+'2M - SGS'!J113+'3M - LGS'!J125+'4M - SPS'!J125+'11M - LPS'!J125+'LI 1M - RES'!J95+'LI 2M - SGS'!J113+'LI 3M - LGS'!J125+'LI 4M - SPS'!J125+'LI 11M - LPS'!J125+'Biz DRENE'!J90+'Biz DRENE'!J91+'Biz DRENE'!J92+'Biz DRENE'!J93,0)</f>
        <v>663451.71942651353</v>
      </c>
      <c r="K12" s="203">
        <f>IF(K4="x",'1M - RES'!K95+'2M - SGS'!K113+'3M - LGS'!K125+'4M - SPS'!K125+'11M - LPS'!K125+'LI 1M - RES'!K95+'LI 2M - SGS'!K113+'LI 3M - LGS'!K125+'LI 4M - SPS'!K125+'LI 11M - LPS'!K125+'Biz DRENE'!K90+'Biz DRENE'!K91+'Biz DRENE'!K92+'Biz DRENE'!K93,0)</f>
        <v>854555.46562446782</v>
      </c>
      <c r="L12" s="203">
        <f>IF(L4="x",'1M - RES'!L95+'2M - SGS'!L113+'3M - LGS'!L125+'4M - SPS'!L125+'11M - LPS'!L125+'LI 1M - RES'!L95+'LI 2M - SGS'!L113+'LI 3M - LGS'!L125+'LI 4M - SPS'!L125+'LI 11M - LPS'!L125+'Biz DRENE'!L90+'Biz DRENE'!L91+'Biz DRENE'!L92+'Biz DRENE'!L93,0)</f>
        <v>934711.19384336739</v>
      </c>
      <c r="M12" s="203">
        <f>IF(M4="x",'1M - RES'!M95+'2M - SGS'!M113+'3M - LGS'!M125+'4M - SPS'!M125+'11M - LPS'!M125+'LI 1M - RES'!M95+'LI 2M - SGS'!M113+'LI 3M - LGS'!M125+'LI 4M - SPS'!M125+'LI 11M - LPS'!M125+'Biz DRENE'!M90+'Biz DRENE'!M91+'Biz DRENE'!M92+'Biz DRENE'!M93,0)</f>
        <v>1040916.0085248487</v>
      </c>
      <c r="N12" s="203">
        <f>IF(N4="x",'1M - RES'!N95+'2M - SGS'!N113+'3M - LGS'!N125+'4M - SPS'!N125+'11M - LPS'!N125+'LI 1M - RES'!N95+'LI 2M - SGS'!N113+'LI 3M - LGS'!N125+'LI 4M - SPS'!N125+'LI 11M - LPS'!N125+'Biz DRENE'!N90+'Biz DRENE'!N91+'Biz DRENE'!N92+'Biz DRENE'!N93,0)</f>
        <v>1219606.49153576</v>
      </c>
      <c r="O12" s="203">
        <f>IF(O4="x",'1M - RES'!O95+'2M - SGS'!O113+'3M - LGS'!O125+'4M - SPS'!O125+'11M - LPS'!O125+'LI 1M - RES'!O95+'LI 2M - SGS'!O113+'LI 3M - LGS'!O125+'LI 4M - SPS'!O125+'LI 11M - LPS'!O125+'Biz DRENE'!O90+'Biz DRENE'!O91+'Biz DRENE'!O92+'Biz DRENE'!O93,0)</f>
        <v>1428442.4257725202</v>
      </c>
    </row>
    <row r="13" spans="1:16" ht="15.75" thickBot="1" x14ac:dyDescent="0.3">
      <c r="B13" s="104" t="s">
        <v>145</v>
      </c>
      <c r="C13" s="89">
        <f t="shared" ref="C13:O13" si="4">C5</f>
        <v>46023</v>
      </c>
      <c r="D13" s="101">
        <f t="shared" si="4"/>
        <v>46054</v>
      </c>
      <c r="E13" s="101">
        <f t="shared" si="4"/>
        <v>46082</v>
      </c>
      <c r="F13" s="101">
        <f t="shared" si="4"/>
        <v>46113</v>
      </c>
      <c r="G13" s="101">
        <f t="shared" si="4"/>
        <v>46143</v>
      </c>
      <c r="H13" s="101">
        <f t="shared" si="4"/>
        <v>46174</v>
      </c>
      <c r="I13" s="101">
        <f t="shared" si="4"/>
        <v>46204</v>
      </c>
      <c r="J13" s="101">
        <f t="shared" si="4"/>
        <v>46235</v>
      </c>
      <c r="K13" s="101">
        <f t="shared" si="4"/>
        <v>46266</v>
      </c>
      <c r="L13" s="101">
        <f t="shared" si="4"/>
        <v>46296</v>
      </c>
      <c r="M13" s="101">
        <f t="shared" si="4"/>
        <v>46327</v>
      </c>
      <c r="N13" s="101">
        <f t="shared" si="4"/>
        <v>46357</v>
      </c>
      <c r="O13" s="101">
        <f t="shared" si="4"/>
        <v>46388</v>
      </c>
    </row>
    <row r="14" spans="1:16" x14ac:dyDescent="0.25">
      <c r="B14" s="30" t="s">
        <v>27</v>
      </c>
      <c r="C14" s="25">
        <f>IF(C$4="X",'1M - RES'!C$95,0)</f>
        <v>0</v>
      </c>
      <c r="D14" s="25">
        <f>IF(D$4="X",'1M - RES'!D$95,0)</f>
        <v>51.457040823807539</v>
      </c>
      <c r="E14" s="25">
        <f>IF(E$4="X",'1M - RES'!E$95,0)</f>
        <v>428.73041446317194</v>
      </c>
      <c r="F14" s="25">
        <f>IF(F$4="X",'1M - RES'!F$95,0)</f>
        <v>1067.1711398778364</v>
      </c>
      <c r="G14" s="25">
        <f>IF(G$4="X",'1M - RES'!G$95,0)</f>
        <v>2074.7536115553717</v>
      </c>
      <c r="H14" s="25">
        <f>IF(H$4="X",'1M - RES'!H$95,0)</f>
        <v>6580.7148078765458</v>
      </c>
      <c r="I14" s="25">
        <f>IF(I$4="X",'1M - RES'!I$95,0)</f>
        <v>13772.957888932933</v>
      </c>
      <c r="J14" s="25">
        <f>IF(J$4="X",'1M - RES'!J$95,0)</f>
        <v>22541.034269616011</v>
      </c>
      <c r="K14" s="25">
        <f>IF(K$4="X",'1M - RES'!K$95,0)</f>
        <v>29369.8968399486</v>
      </c>
      <c r="L14" s="25">
        <f>IF(L$4="X",'1M - RES'!L$95,0)</f>
        <v>32585.373716790211</v>
      </c>
      <c r="M14" s="25">
        <f>IF(M$4="X",'1M - RES'!M$95,0)</f>
        <v>38881.796094070356</v>
      </c>
      <c r="N14" s="25">
        <f>IF(N$4="X",'1M - RES'!N$95,0)</f>
        <v>50606.153084006175</v>
      </c>
      <c r="O14" s="25">
        <f>IF(O$4="X",'1M - RES'!O$95,0)</f>
        <v>63302.550017697882</v>
      </c>
    </row>
    <row r="15" spans="1:16" x14ac:dyDescent="0.25">
      <c r="B15" s="31" t="s">
        <v>28</v>
      </c>
      <c r="C15" s="26">
        <f>IF(C$4="X",'2M - SGS'!C113+'Biz DRENE'!C90,0)</f>
        <v>0</v>
      </c>
      <c r="D15" s="26">
        <f>IF(D$4="X",'2M - SGS'!D113+'Biz DRENE'!D90,0)</f>
        <v>0</v>
      </c>
      <c r="E15" s="26">
        <f>IF(E$4="X",'2M - SGS'!E113+'Biz DRENE'!E90,0)</f>
        <v>490.98249306822504</v>
      </c>
      <c r="F15" s="26">
        <f>IF(F$4="X",'2M - SGS'!F113+'Biz DRENE'!F90,0)</f>
        <v>1603.6813583741209</v>
      </c>
      <c r="G15" s="26">
        <f>IF(G$4="X",'2M - SGS'!G113+'Biz DRENE'!G90,0)</f>
        <v>3121.205065027506</v>
      </c>
      <c r="H15" s="26">
        <f>IF(H$4="X",'2M - SGS'!H113+'Biz DRENE'!H90,0)</f>
        <v>6408.1238298479047</v>
      </c>
      <c r="I15" s="26">
        <f>IF(I$4="X",'2M - SGS'!I113+'Biz DRENE'!I90,0)</f>
        <v>12214.650444041707</v>
      </c>
      <c r="J15" s="26">
        <f>IF(J$4="X",'2M - SGS'!J113+'Biz DRENE'!J90,0)</f>
        <v>21540.036989902081</v>
      </c>
      <c r="K15" s="26">
        <f>IF(K$4="X",'2M - SGS'!K113+'Biz DRENE'!K90,0)</f>
        <v>30191.075334848854</v>
      </c>
      <c r="L15" s="26">
        <f>IF(L$4="X",'2M - SGS'!L113+'Biz DRENE'!L90,0)</f>
        <v>34676.364458926051</v>
      </c>
      <c r="M15" s="26">
        <f>IF(M$4="X",'2M - SGS'!M113+'Biz DRENE'!M90,0)</f>
        <v>39849.733886774957</v>
      </c>
      <c r="N15" s="26">
        <f>IF(N$4="X",'2M - SGS'!N113+'Biz DRENE'!N90,0)</f>
        <v>47604.847771056164</v>
      </c>
      <c r="O15" s="26">
        <f>IF(O$4="X",'2M - SGS'!O113+'Biz DRENE'!O90,0)</f>
        <v>56386.526753530125</v>
      </c>
    </row>
    <row r="16" spans="1:16" x14ac:dyDescent="0.25">
      <c r="B16" s="31" t="s">
        <v>29</v>
      </c>
      <c r="C16" s="26">
        <f>IF(C$4="X",'3M - LGS'!C125+'Biz DRENE'!C91,0)</f>
        <v>0</v>
      </c>
      <c r="D16" s="26">
        <f>IF(D$4="X",'3M - LGS'!D125+'Biz DRENE'!D91,0)</f>
        <v>0</v>
      </c>
      <c r="E16" s="26">
        <f>IF(E$4="X",'3M - LGS'!E125+'Biz DRENE'!E91,0)</f>
        <v>363.72383044846839</v>
      </c>
      <c r="F16" s="26">
        <f>IF(F$4="X",'3M - LGS'!F125+'Biz DRENE'!F91,0)</f>
        <v>1162.6294489392792</v>
      </c>
      <c r="G16" s="26">
        <f>IF(G$4="X",'3M - LGS'!G125+'Biz DRENE'!G91,0)</f>
        <v>7649.4390307603253</v>
      </c>
      <c r="H16" s="26">
        <f>IF(H$4="X",'3M - LGS'!H125+'Biz DRENE'!H91,0)</f>
        <v>62190.140214116152</v>
      </c>
      <c r="I16" s="26">
        <f>IF(I$4="X",'3M - LGS'!I125+'Biz DRENE'!I91,0)</f>
        <v>162604.84965877072</v>
      </c>
      <c r="J16" s="26">
        <f>IF(J$4="X",'3M - LGS'!J125+'Biz DRENE'!J91,0)</f>
        <v>297434.12911075819</v>
      </c>
      <c r="K16" s="26">
        <f>IF(K$4="X",'3M - LGS'!K125+'Biz DRENE'!K91,0)</f>
        <v>383118.76056312502</v>
      </c>
      <c r="L16" s="26">
        <f>IF(L$4="X",'3M - LGS'!L125+'Biz DRENE'!L91,0)</f>
        <v>410677.4639671162</v>
      </c>
      <c r="M16" s="26">
        <f>IF(M$4="X",'3M - LGS'!M125+'Biz DRENE'!M91,0)</f>
        <v>444532.18505920912</v>
      </c>
      <c r="N16" s="26">
        <f>IF(N$4="X",'3M - LGS'!N125+'Biz DRENE'!N91,0)</f>
        <v>496230.01487294229</v>
      </c>
      <c r="O16" s="26">
        <f>IF(O$4="X",'3M - LGS'!O125+'Biz DRENE'!O91,0)</f>
        <v>557337.10490786226</v>
      </c>
    </row>
    <row r="17" spans="1:28" x14ac:dyDescent="0.25">
      <c r="B17" s="31" t="s">
        <v>30</v>
      </c>
      <c r="C17" s="26">
        <f>IF(C$4="X",'4M - SPS'!C125+'Biz DRENE'!C92,0)</f>
        <v>0</v>
      </c>
      <c r="D17" s="26">
        <f>IF(D$4="X",'4M - SPS'!D125+'Biz DRENE'!D92,0)</f>
        <v>0</v>
      </c>
      <c r="E17" s="26">
        <f>IF(E$4="X",'4M - SPS'!E125+'Biz DRENE'!E92,0)</f>
        <v>1016.0293267727436</v>
      </c>
      <c r="F17" s="26">
        <f>IF(F$4="X",'4M - SPS'!F125+'Biz DRENE'!F92,0)</f>
        <v>3143.1136669769921</v>
      </c>
      <c r="G17" s="26">
        <f>IF(G$4="X",'4M - SPS'!G125+'Biz DRENE'!G92,0)</f>
        <v>6235.7012883931693</v>
      </c>
      <c r="H17" s="26">
        <f>IF(H$4="X",'4M - SPS'!H125+'Biz DRENE'!H92,0)</f>
        <v>18290.77259702079</v>
      </c>
      <c r="I17" s="26">
        <f>IF(I$4="X",'4M - SPS'!I125+'Biz DRENE'!I92,0)</f>
        <v>57087.236422412898</v>
      </c>
      <c r="J17" s="26">
        <f>IF(J$4="X",'4M - SPS'!J125+'Biz DRENE'!J92,0)</f>
        <v>117251.9554025089</v>
      </c>
      <c r="K17" s="26">
        <f>IF(K$4="X",'4M - SPS'!K125+'Biz DRENE'!K92,0)</f>
        <v>149391.75955255172</v>
      </c>
      <c r="L17" s="26">
        <f>IF(L$4="X",'4M - SPS'!L125+'Biz DRENE'!L92,0)</f>
        <v>160953.96933802328</v>
      </c>
      <c r="M17" s="26">
        <f>IF(M$4="X",'4M - SPS'!M125+'Biz DRENE'!M92,0)</f>
        <v>175376.95037006322</v>
      </c>
      <c r="N17" s="26">
        <f>IF(N$4="X",'4M - SPS'!N125+'Biz DRENE'!N92,0)</f>
        <v>199917.83255836045</v>
      </c>
      <c r="O17" s="26">
        <f>IF(O$4="X",'4M - SPS'!O125+'Biz DRENE'!O92,0)</f>
        <v>230512.53699196951</v>
      </c>
    </row>
    <row r="18" spans="1:28" ht="15.75" thickBot="1" x14ac:dyDescent="0.3">
      <c r="B18" s="15" t="s">
        <v>31</v>
      </c>
      <c r="C18" s="27">
        <f>IF(C$4="X",'11M - LPS'!C125+'Biz DRENE'!C93,0)</f>
        <v>0</v>
      </c>
      <c r="D18" s="27">
        <f>IF(D$4="X",'11M - LPS'!D125+'Biz DRENE'!D93,0)</f>
        <v>0</v>
      </c>
      <c r="E18" s="27">
        <f>IF(E$4="X",'11M - LPS'!E125+'Biz DRENE'!E93,0)</f>
        <v>29.589625073325458</v>
      </c>
      <c r="F18" s="27">
        <f>IF(F$4="X",'11M - LPS'!F125+'Biz DRENE'!F93,0)</f>
        <v>281.21435344177229</v>
      </c>
      <c r="G18" s="27">
        <f>IF(G$4="X",'11M - LPS'!G125+'Biz DRENE'!G93,0)</f>
        <v>1467.3607140883264</v>
      </c>
      <c r="H18" s="27">
        <f>IF(H$4="X",'11M - LPS'!H125+'Biz DRENE'!H93,0)</f>
        <v>9029.5752651687035</v>
      </c>
      <c r="I18" s="27">
        <f>IF(I$4="X",'11M - LPS'!I125+'Biz DRENE'!I93,0)</f>
        <v>17064.877749009524</v>
      </c>
      <c r="J18" s="27">
        <f>IF(J$4="X",'11M - LPS'!J125+'Biz DRENE'!J93,0)</f>
        <v>25333.124440900403</v>
      </c>
      <c r="K18" s="27">
        <f>IF(K$4="X",'11M - LPS'!K125+'Biz DRENE'!K93,0)</f>
        <v>29137.042274510695</v>
      </c>
      <c r="L18" s="27">
        <f>IF(L$4="X",'11M - LPS'!L125+'Biz DRENE'!L93,0)</f>
        <v>29423.281344629286</v>
      </c>
      <c r="M18" s="27">
        <f>IF(M$4="X",'11M - LPS'!M125+'Biz DRENE'!M93,0)</f>
        <v>29505.303945642114</v>
      </c>
      <c r="N18" s="27">
        <f>IF(N$4="X",'11M - LPS'!N125+'Biz DRENE'!N93,0)</f>
        <v>29552.833824683301</v>
      </c>
      <c r="O18" s="27">
        <f>IF(O$4="X",'11M - LPS'!O125+'Biz DRENE'!O93,0)</f>
        <v>29621.088010528885</v>
      </c>
    </row>
    <row r="19" spans="1:28" ht="15.75" thickBot="1" x14ac:dyDescent="0.3">
      <c r="A19" s="1"/>
      <c r="B19" s="32" t="s">
        <v>32</v>
      </c>
      <c r="C19" s="33">
        <f>SUM(C14:C18)</f>
        <v>0</v>
      </c>
      <c r="D19" s="22">
        <f t="shared" ref="D19:O19" si="5">SUM(D14:D18)</f>
        <v>51.457040823807539</v>
      </c>
      <c r="E19" s="22">
        <f t="shared" si="5"/>
        <v>2329.0556898259342</v>
      </c>
      <c r="F19" s="22">
        <f t="shared" si="5"/>
        <v>7257.809967610001</v>
      </c>
      <c r="G19" s="22">
        <f t="shared" si="5"/>
        <v>20548.459709824696</v>
      </c>
      <c r="H19" s="22">
        <f t="shared" si="5"/>
        <v>102499.32671403009</v>
      </c>
      <c r="I19" s="22">
        <f t="shared" si="5"/>
        <v>262744.57216316776</v>
      </c>
      <c r="J19" s="22">
        <f t="shared" si="5"/>
        <v>484100.28021368559</v>
      </c>
      <c r="K19" s="22">
        <f t="shared" si="5"/>
        <v>621208.53456498496</v>
      </c>
      <c r="L19" s="22">
        <f t="shared" si="5"/>
        <v>668316.45282548491</v>
      </c>
      <c r="M19" s="22">
        <f t="shared" si="5"/>
        <v>728145.96935575968</v>
      </c>
      <c r="N19" s="22">
        <f t="shared" si="5"/>
        <v>823911.68211104837</v>
      </c>
      <c r="O19" s="22">
        <f t="shared" si="5"/>
        <v>937159.80668158864</v>
      </c>
    </row>
    <row r="20" spans="1:28" ht="15.75" thickBot="1" x14ac:dyDescent="0.3">
      <c r="B20" s="94"/>
    </row>
    <row r="21" spans="1:28" ht="15.75" thickBot="1" x14ac:dyDescent="0.3">
      <c r="B21" s="102" t="s">
        <v>153</v>
      </c>
      <c r="C21" s="89">
        <f>C13</f>
        <v>46023</v>
      </c>
      <c r="D21" s="101">
        <f>D5</f>
        <v>46054</v>
      </c>
      <c r="E21" s="101">
        <f t="shared" ref="E21:O21" si="6">E5</f>
        <v>46082</v>
      </c>
      <c r="F21" s="101">
        <f t="shared" si="6"/>
        <v>46113</v>
      </c>
      <c r="G21" s="101">
        <f t="shared" si="6"/>
        <v>46143</v>
      </c>
      <c r="H21" s="101">
        <f t="shared" si="6"/>
        <v>46174</v>
      </c>
      <c r="I21" s="101">
        <f t="shared" si="6"/>
        <v>46204</v>
      </c>
      <c r="J21" s="101">
        <f t="shared" si="6"/>
        <v>46235</v>
      </c>
      <c r="K21" s="101">
        <f t="shared" si="6"/>
        <v>46266</v>
      </c>
      <c r="L21" s="101">
        <f t="shared" si="6"/>
        <v>46296</v>
      </c>
      <c r="M21" s="101">
        <f t="shared" si="6"/>
        <v>46327</v>
      </c>
      <c r="N21" s="101">
        <f t="shared" si="6"/>
        <v>46357</v>
      </c>
      <c r="O21" s="101">
        <f t="shared" si="6"/>
        <v>46388</v>
      </c>
    </row>
    <row r="22" spans="1:28" x14ac:dyDescent="0.25">
      <c r="B22" s="38" t="s">
        <v>27</v>
      </c>
      <c r="C22" s="35">
        <f>IF(C$4="X",'LI 1M - RES'!C95,0)</f>
        <v>0</v>
      </c>
      <c r="D22" s="35">
        <f>IF(D$4="X",'LI 1M - RES'!D95,0)</f>
        <v>1894.3346268436205</v>
      </c>
      <c r="E22" s="35">
        <f>IF(E$4="X",'LI 1M - RES'!E95,0)</f>
        <v>6401.3697104440444</v>
      </c>
      <c r="F22" s="35">
        <f>IF(F$4="X",'LI 1M - RES'!F95,0)</f>
        <v>10078.486423752171</v>
      </c>
      <c r="G22" s="35">
        <f>IF(G$4="X",'LI 1M - RES'!G95,0)</f>
        <v>13740.450068964092</v>
      </c>
      <c r="H22" s="35">
        <f>IF(H$4="X",'LI 1M - RES'!H95,0)</f>
        <v>31555.54789256681</v>
      </c>
      <c r="I22" s="35">
        <f>IF(I$4="X",'LI 1M - RES'!I95,0)</f>
        <v>60918.899845889377</v>
      </c>
      <c r="J22" s="35">
        <f>IF(J$4="X",'LI 1M - RES'!J95,0)</f>
        <v>94818.19699696009</v>
      </c>
      <c r="K22" s="35">
        <f>IF(K$4="X",'LI 1M - RES'!K95,0)</f>
        <v>117288.95905629317</v>
      </c>
      <c r="L22" s="35">
        <f>IF(L$4="X",'LI 1M - RES'!L95,0)</f>
        <v>129906.54757657004</v>
      </c>
      <c r="M22" s="35">
        <f>IF(M$4="X",'LI 1M - RES'!M95,0)</f>
        <v>159337.30145034075</v>
      </c>
      <c r="N22" s="35">
        <f>IF(N$4="X",'LI 1M - RES'!N95,0)</f>
        <v>220252.97391897565</v>
      </c>
      <c r="O22" s="35">
        <f>IF(O$4="X",'LI 1M - RES'!O95,0)</f>
        <v>286728.05353729409</v>
      </c>
    </row>
    <row r="23" spans="1:28" x14ac:dyDescent="0.25">
      <c r="B23" s="31" t="s">
        <v>28</v>
      </c>
      <c r="C23" s="26">
        <f>IF(C$4="X",'LI 2M - SGS'!C113,0)</f>
        <v>0</v>
      </c>
      <c r="D23" s="26">
        <f>IF(D$4="X",'LI 2M - SGS'!D113,0)</f>
        <v>0</v>
      </c>
      <c r="E23" s="26">
        <f>IF(E$4="X",'LI 2M - SGS'!E113,0)</f>
        <v>0</v>
      </c>
      <c r="F23" s="26">
        <f>IF(F$4="X",'LI 2M - SGS'!F113,0)</f>
        <v>0</v>
      </c>
      <c r="G23" s="26">
        <f>IF(G$4="X",'LI 2M - SGS'!G113,0)</f>
        <v>138.48266607766243</v>
      </c>
      <c r="H23" s="26">
        <f>IF(H$4="X",'LI 2M - SGS'!H113,0)</f>
        <v>460.17732802142302</v>
      </c>
      <c r="I23" s="26">
        <f>IF(I$4="X",'LI 2M - SGS'!I113,0)</f>
        <v>884.84373458268317</v>
      </c>
      <c r="J23" s="26">
        <f>IF(J$4="X",'LI 2M - SGS'!J113,0)</f>
        <v>1237.363570086768</v>
      </c>
      <c r="K23" s="26">
        <f>IF(K$4="X",'LI 2M - SGS'!K113,0)</f>
        <v>1609.5313623791137</v>
      </c>
      <c r="L23" s="26">
        <f>IF(L$4="X",'LI 2M - SGS'!L113,0)</f>
        <v>1885.3493530575506</v>
      </c>
      <c r="M23" s="26">
        <f>IF(M$4="X",'LI 2M - SGS'!M113,0)</f>
        <v>2115.6085060814385</v>
      </c>
      <c r="N23" s="26">
        <f>IF(N$4="X",'LI 2M - SGS'!N113,0)</f>
        <v>2413.3425323011247</v>
      </c>
      <c r="O23" s="26">
        <f>IF(O$4="X",'LI 2M - SGS'!O113,0)</f>
        <v>2786.6849773344452</v>
      </c>
    </row>
    <row r="24" spans="1:28" x14ac:dyDescent="0.25">
      <c r="B24" s="31" t="s">
        <v>29</v>
      </c>
      <c r="C24" s="26">
        <f>IF(C$4="X",'LI 3M - LGS'!C125,0)</f>
        <v>0</v>
      </c>
      <c r="D24" s="26">
        <f>IF(D$4="X",'LI 3M - LGS'!D125,0)</f>
        <v>0</v>
      </c>
      <c r="E24" s="26">
        <f>IF(E$4="X",'LI 3M - LGS'!E125,0)</f>
        <v>0</v>
      </c>
      <c r="F24" s="26">
        <f>IF(F$4="X",'LI 3M - LGS'!F125,0)</f>
        <v>0</v>
      </c>
      <c r="G24" s="26">
        <f>IF(G$4="X",'LI 3M - LGS'!G125,0)</f>
        <v>3474.8416338710299</v>
      </c>
      <c r="H24" s="26">
        <f>IF(H$4="X",'LI 3M - LGS'!H125,0)</f>
        <v>21061.205649471103</v>
      </c>
      <c r="I24" s="26">
        <f>IF(I$4="X",'LI 3M - LGS'!I125,0)</f>
        <v>53652.808874907794</v>
      </c>
      <c r="J24" s="26">
        <f>IF(J$4="X",'LI 3M - LGS'!J125,0)</f>
        <v>82780.85836571554</v>
      </c>
      <c r="K24" s="26">
        <f>IF(K$4="X",'LI 3M - LGS'!K125,0)</f>
        <v>112892.43755284933</v>
      </c>
      <c r="L24" s="26">
        <f>IF(L$4="X",'LI 3M - LGS'!L125,0)</f>
        <v>132084.58094997011</v>
      </c>
      <c r="M24" s="26">
        <f>IF(M$4="X",'LI 3M - LGS'!M125,0)</f>
        <v>147783.8834038623</v>
      </c>
      <c r="N24" s="26">
        <f>IF(N$4="X",'LI 3M - LGS'!N125,0)</f>
        <v>168223.40326736579</v>
      </c>
      <c r="O24" s="26">
        <f>IF(O$4="X",'LI 3M - LGS'!O125,0)</f>
        <v>195225.29136490735</v>
      </c>
    </row>
    <row r="25" spans="1:28" x14ac:dyDescent="0.25">
      <c r="B25" s="31" t="s">
        <v>30</v>
      </c>
      <c r="C25" s="26">
        <f>IF(C$4="X",'LI 4M - SPS'!C125,0)</f>
        <v>0</v>
      </c>
      <c r="D25" s="26">
        <f>IF(D$4="X",'LI 4M - SPS'!D125,0)</f>
        <v>0</v>
      </c>
      <c r="E25" s="26">
        <f>IF(E$4="X",'LI 4M - SPS'!E125,0)</f>
        <v>0</v>
      </c>
      <c r="F25" s="26">
        <f>IF(F$4="X",'LI 4M - SPS'!F125,0)</f>
        <v>0</v>
      </c>
      <c r="G25" s="26">
        <f>IF(G$4="X",'LI 4M - SPS'!G125,0)</f>
        <v>0</v>
      </c>
      <c r="H25" s="26">
        <f>IF(H$4="X",'LI 4M - SPS'!H125,0)</f>
        <v>0</v>
      </c>
      <c r="I25" s="26">
        <f>IF(I$4="X",'LI 4M - SPS'!I125,0)</f>
        <v>0</v>
      </c>
      <c r="J25" s="26">
        <f>IF(J$4="X",'LI 4M - SPS'!J125,0)</f>
        <v>515.02028006562023</v>
      </c>
      <c r="K25" s="26">
        <f>IF(K$4="X",'LI 4M - SPS'!K125,0)</f>
        <v>1556.0030879613298</v>
      </c>
      <c r="L25" s="26">
        <f>IF(L$4="X",'LI 4M - SPS'!L125,0)</f>
        <v>2518.2631382848231</v>
      </c>
      <c r="M25" s="26">
        <f>IF(M$4="X",'LI 4M - SPS'!M125,0)</f>
        <v>3533.2458088045341</v>
      </c>
      <c r="N25" s="26">
        <f>IF(N$4="X",'LI 4M - SPS'!N125,0)</f>
        <v>4805.0897060690968</v>
      </c>
      <c r="O25" s="26">
        <f>IF(O$4="X",'LI 4M - SPS'!O125,0)</f>
        <v>6542.5892113957671</v>
      </c>
    </row>
    <row r="26" spans="1:28" ht="15.75" thickBot="1" x14ac:dyDescent="0.3">
      <c r="B26" s="15" t="s">
        <v>31</v>
      </c>
      <c r="C26" s="36">
        <f>IF(C$4="X",'LI 11M - LPS'!C125,0)</f>
        <v>0</v>
      </c>
      <c r="D26" s="36">
        <f>IF(D$4="X",'LI 11M - LPS'!D125,0)</f>
        <v>0</v>
      </c>
      <c r="E26" s="36">
        <f>IF(E$4="X",'LI 11M - LPS'!E125,0)</f>
        <v>0</v>
      </c>
      <c r="F26" s="36">
        <f>IF(F$4="X",'LI 11M - LPS'!F125,0)</f>
        <v>0</v>
      </c>
      <c r="G26" s="36">
        <f>IF(G$4="X",'LI 11M - LPS'!G125,0)</f>
        <v>0</v>
      </c>
      <c r="H26" s="36">
        <f>IF(H$4="X",'LI 11M - LPS'!H125,0)</f>
        <v>0</v>
      </c>
      <c r="I26" s="36">
        <f>IF(I$4="X",'LI 11M - LPS'!I125,0)</f>
        <v>0</v>
      </c>
      <c r="J26" s="36">
        <f>IF(J$4="X",'LI 11M - LPS'!J125,0)</f>
        <v>0</v>
      </c>
      <c r="K26" s="36">
        <f>IF(K$4="X",'LI 11M - LPS'!K125,0)</f>
        <v>0</v>
      </c>
      <c r="L26" s="36">
        <f>IF(L$4="X",'LI 11M - LPS'!L125,0)</f>
        <v>0</v>
      </c>
      <c r="M26" s="36">
        <f>IF(M$4="X",'LI 11M - LPS'!M125,0)</f>
        <v>0</v>
      </c>
      <c r="N26" s="36">
        <f>IF(N$4="X",'LI 11M - LPS'!N125,0)</f>
        <v>0</v>
      </c>
      <c r="O26" s="36">
        <f>IF(O$4="X",'LI 11M - LPS'!O125,0)</f>
        <v>0</v>
      </c>
    </row>
    <row r="27" spans="1:28" ht="15.75" thickBot="1" x14ac:dyDescent="0.3">
      <c r="A27" s="1"/>
      <c r="B27" s="32" t="s">
        <v>32</v>
      </c>
      <c r="C27" s="28">
        <f>SUM(C22:C26)</f>
        <v>0</v>
      </c>
      <c r="D27" s="23">
        <f t="shared" ref="D27:O27" si="7">SUM(D22:D26)</f>
        <v>1894.3346268436205</v>
      </c>
      <c r="E27" s="23">
        <f t="shared" si="7"/>
        <v>6401.3697104440444</v>
      </c>
      <c r="F27" s="23">
        <f t="shared" si="7"/>
        <v>10078.486423752171</v>
      </c>
      <c r="G27" s="23">
        <f t="shared" si="7"/>
        <v>17353.774368912782</v>
      </c>
      <c r="H27" s="23">
        <f t="shared" si="7"/>
        <v>53076.930870059339</v>
      </c>
      <c r="I27" s="23">
        <f t="shared" si="7"/>
        <v>115456.55245537986</v>
      </c>
      <c r="J27" s="23">
        <f t="shared" si="7"/>
        <v>179351.43921282803</v>
      </c>
      <c r="K27" s="23">
        <f t="shared" si="7"/>
        <v>233346.93105948294</v>
      </c>
      <c r="L27" s="23">
        <f t="shared" si="7"/>
        <v>266394.74101788254</v>
      </c>
      <c r="M27" s="23">
        <f t="shared" si="7"/>
        <v>312770.03916908905</v>
      </c>
      <c r="N27" s="23">
        <f t="shared" si="7"/>
        <v>395694.80942471162</v>
      </c>
      <c r="O27" s="23">
        <f t="shared" si="7"/>
        <v>491282.61909093166</v>
      </c>
    </row>
    <row r="28" spans="1:28" x14ac:dyDescent="0.25">
      <c r="A28" s="1"/>
      <c r="B28" s="1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  <row r="29" spans="1:28" x14ac:dyDescent="0.25">
      <c r="A29" s="1"/>
      <c r="B29" s="1"/>
      <c r="C29" s="43"/>
      <c r="D29" s="43"/>
      <c r="E29" s="11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28" x14ac:dyDescent="0.25">
      <c r="A30" s="1"/>
      <c r="B30" s="1"/>
      <c r="C30" s="43"/>
      <c r="D30" s="43"/>
      <c r="E30" s="115"/>
      <c r="F30" s="116"/>
      <c r="G30" s="116"/>
      <c r="H30" s="116"/>
      <c r="I30" s="116"/>
      <c r="J30" s="43"/>
      <c r="K30" s="43"/>
      <c r="L30" s="43"/>
      <c r="M30" s="43"/>
      <c r="N30" s="43"/>
      <c r="O30" s="43"/>
    </row>
    <row r="31" spans="1:28" x14ac:dyDescent="0.25">
      <c r="A31" s="1"/>
      <c r="B31" s="1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</row>
    <row r="32" spans="1:28" ht="15" hidden="1" customHeight="1" x14ac:dyDescent="0.25">
      <c r="A32" s="648" t="s">
        <v>39</v>
      </c>
      <c r="B32" s="648"/>
      <c r="C32" s="118" t="s">
        <v>213</v>
      </c>
      <c r="I32" s="119" t="s">
        <v>159</v>
      </c>
      <c r="Q32" s="118" t="s">
        <v>157</v>
      </c>
      <c r="AB32" s="118" t="s">
        <v>212</v>
      </c>
    </row>
    <row r="33" spans="1:37" ht="15" hidden="1" customHeight="1" thickBot="1" x14ac:dyDescent="0.3">
      <c r="A33" s="648"/>
      <c r="B33" s="648"/>
    </row>
    <row r="34" spans="1:37" ht="15.75" hidden="1" customHeight="1" thickBot="1" x14ac:dyDescent="0.3">
      <c r="A34" s="649"/>
      <c r="B34" s="649"/>
      <c r="C34" s="99">
        <f t="shared" ref="C34:O34" si="8">C21</f>
        <v>46023</v>
      </c>
      <c r="D34" s="34">
        <f t="shared" si="8"/>
        <v>46054</v>
      </c>
      <c r="E34" s="21">
        <f t="shared" si="8"/>
        <v>46082</v>
      </c>
      <c r="F34" s="21">
        <f t="shared" si="8"/>
        <v>46113</v>
      </c>
      <c r="G34" s="21">
        <f t="shared" si="8"/>
        <v>46143</v>
      </c>
      <c r="H34" s="21">
        <f t="shared" si="8"/>
        <v>46174</v>
      </c>
      <c r="I34" s="21">
        <f t="shared" si="8"/>
        <v>46204</v>
      </c>
      <c r="J34" s="21">
        <f t="shared" si="8"/>
        <v>46235</v>
      </c>
      <c r="K34" s="21">
        <f t="shared" si="8"/>
        <v>46266</v>
      </c>
      <c r="L34" s="21">
        <f t="shared" si="8"/>
        <v>46296</v>
      </c>
      <c r="M34" s="21">
        <f t="shared" si="8"/>
        <v>46327</v>
      </c>
      <c r="N34" s="21">
        <f t="shared" si="8"/>
        <v>46357</v>
      </c>
      <c r="O34" s="21">
        <f t="shared" si="8"/>
        <v>46388</v>
      </c>
      <c r="Q34" s="20">
        <f t="shared" ref="Q34:AC34" si="9">C34</f>
        <v>46023</v>
      </c>
      <c r="R34" s="20">
        <f t="shared" si="9"/>
        <v>46054</v>
      </c>
      <c r="S34" s="20">
        <f t="shared" si="9"/>
        <v>46082</v>
      </c>
      <c r="T34" s="20">
        <f t="shared" si="9"/>
        <v>46113</v>
      </c>
      <c r="U34" s="20">
        <f t="shared" si="9"/>
        <v>46143</v>
      </c>
      <c r="V34" s="20">
        <f t="shared" si="9"/>
        <v>46174</v>
      </c>
      <c r="W34" s="20">
        <f t="shared" si="9"/>
        <v>46204</v>
      </c>
      <c r="X34" s="20">
        <f t="shared" si="9"/>
        <v>46235</v>
      </c>
      <c r="Y34" s="20">
        <f t="shared" si="9"/>
        <v>46266</v>
      </c>
      <c r="Z34" s="20">
        <f t="shared" si="9"/>
        <v>46296</v>
      </c>
      <c r="AA34" s="20">
        <f t="shared" si="9"/>
        <v>46327</v>
      </c>
      <c r="AB34" s="20">
        <f t="shared" si="9"/>
        <v>46357</v>
      </c>
      <c r="AC34" s="20">
        <f t="shared" si="9"/>
        <v>46388</v>
      </c>
      <c r="AD34" s="20" t="e">
        <f>#REF!</f>
        <v>#REF!</v>
      </c>
      <c r="AE34" s="20" t="e">
        <f>#REF!</f>
        <v>#REF!</v>
      </c>
      <c r="AF34" s="20" t="e">
        <f>#REF!</f>
        <v>#REF!</v>
      </c>
      <c r="AG34" s="20" t="e">
        <f>#REF!</f>
        <v>#REF!</v>
      </c>
      <c r="AH34" s="20" t="e">
        <f>#REF!</f>
        <v>#REF!</v>
      </c>
      <c r="AK34" t="s">
        <v>32</v>
      </c>
    </row>
    <row r="35" spans="1:37" hidden="1" x14ac:dyDescent="0.25">
      <c r="A35" s="651" t="s">
        <v>28</v>
      </c>
      <c r="B35" s="44" t="s">
        <v>37</v>
      </c>
      <c r="C35" s="606">
        <v>0.96916939355585863</v>
      </c>
      <c r="D35" s="607">
        <f>C35</f>
        <v>0.96916939355585863</v>
      </c>
      <c r="E35" s="607">
        <f t="shared" ref="E35:N35" si="10">D35</f>
        <v>0.96916939355585863</v>
      </c>
      <c r="F35" s="607">
        <f t="shared" si="10"/>
        <v>0.96916939355585863</v>
      </c>
      <c r="G35" s="607">
        <f t="shared" si="10"/>
        <v>0.96916939355585863</v>
      </c>
      <c r="H35" s="607">
        <f t="shared" si="10"/>
        <v>0.96916939355585863</v>
      </c>
      <c r="I35" s="607">
        <f t="shared" si="10"/>
        <v>0.96916939355585863</v>
      </c>
      <c r="J35" s="607">
        <f t="shared" si="10"/>
        <v>0.96916939355585863</v>
      </c>
      <c r="K35" s="607">
        <f t="shared" si="10"/>
        <v>0.96916939355585863</v>
      </c>
      <c r="L35" s="607">
        <f t="shared" si="10"/>
        <v>0.96916939355585863</v>
      </c>
      <c r="M35" s="607">
        <f t="shared" si="10"/>
        <v>0.96916939355585863</v>
      </c>
      <c r="N35" s="607">
        <f t="shared" si="10"/>
        <v>0.96916939355585863</v>
      </c>
      <c r="O35" s="120"/>
      <c r="Q35" s="193"/>
      <c r="R35" s="193"/>
      <c r="S35" s="525"/>
      <c r="T35" s="522"/>
      <c r="U35" s="522"/>
      <c r="V35" s="522"/>
      <c r="W35" s="522"/>
      <c r="X35" s="522"/>
      <c r="Y35" s="522"/>
      <c r="Z35" s="522"/>
      <c r="AA35" s="522"/>
      <c r="AB35" s="523"/>
      <c r="AC35" s="522"/>
      <c r="AD35" s="522"/>
      <c r="AE35" s="522"/>
      <c r="AF35" s="522"/>
      <c r="AG35" s="522"/>
      <c r="AH35" s="522"/>
      <c r="AK35" s="126">
        <f>SUM(Q35:AH35)</f>
        <v>0</v>
      </c>
    </row>
    <row r="36" spans="1:37" hidden="1" x14ac:dyDescent="0.25">
      <c r="A36" s="651"/>
      <c r="B36" s="41" t="s">
        <v>35</v>
      </c>
      <c r="C36" s="608">
        <f>1-C35</f>
        <v>3.0830606444141373E-2</v>
      </c>
      <c r="D36" s="608">
        <f>C36</f>
        <v>3.0830606444141373E-2</v>
      </c>
      <c r="E36" s="608">
        <f t="shared" ref="E36:N36" si="11">D36</f>
        <v>3.0830606444141373E-2</v>
      </c>
      <c r="F36" s="608">
        <f t="shared" si="11"/>
        <v>3.0830606444141373E-2</v>
      </c>
      <c r="G36" s="608">
        <f t="shared" si="11"/>
        <v>3.0830606444141373E-2</v>
      </c>
      <c r="H36" s="608">
        <f t="shared" si="11"/>
        <v>3.0830606444141373E-2</v>
      </c>
      <c r="I36" s="608">
        <f t="shared" si="11"/>
        <v>3.0830606444141373E-2</v>
      </c>
      <c r="J36" s="608">
        <f t="shared" si="11"/>
        <v>3.0830606444141373E-2</v>
      </c>
      <c r="K36" s="608">
        <f t="shared" si="11"/>
        <v>3.0830606444141373E-2</v>
      </c>
      <c r="L36" s="608">
        <f t="shared" si="11"/>
        <v>3.0830606444141373E-2</v>
      </c>
      <c r="M36" s="608">
        <f t="shared" si="11"/>
        <v>3.0830606444141373E-2</v>
      </c>
      <c r="N36" s="608">
        <f t="shared" si="11"/>
        <v>3.0830606444141373E-2</v>
      </c>
      <c r="O36" s="121"/>
      <c r="Q36" s="193"/>
      <c r="R36" s="193"/>
      <c r="S36" s="525"/>
      <c r="T36" s="522"/>
      <c r="U36" s="522"/>
      <c r="V36" s="522"/>
      <c r="W36" s="522"/>
      <c r="X36" s="522"/>
      <c r="Y36" s="522"/>
      <c r="Z36" s="522"/>
      <c r="AA36" s="522"/>
      <c r="AB36" s="523"/>
      <c r="AC36" s="522"/>
      <c r="AD36" s="522"/>
      <c r="AE36" s="522"/>
      <c r="AF36" s="522"/>
      <c r="AG36" s="522"/>
      <c r="AH36" s="522"/>
      <c r="AK36" s="126">
        <f t="shared" ref="AK36:AK54" si="12">SUM(Q36:AH36)</f>
        <v>0</v>
      </c>
    </row>
    <row r="37" spans="1:37" hidden="1" x14ac:dyDescent="0.25">
      <c r="A37" s="651"/>
      <c r="B37" s="131" t="s">
        <v>158</v>
      </c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30"/>
      <c r="Q37" s="193"/>
      <c r="R37" s="193"/>
      <c r="S37" s="525"/>
      <c r="T37" s="193"/>
      <c r="U37" s="193"/>
      <c r="V37" s="193"/>
      <c r="W37" s="193"/>
      <c r="X37" s="193"/>
      <c r="Y37" s="193"/>
      <c r="Z37" s="193"/>
      <c r="AA37" s="193"/>
      <c r="AB37" s="279"/>
      <c r="AC37" s="193"/>
      <c r="AD37" s="193"/>
      <c r="AE37" s="193"/>
      <c r="AF37" s="193"/>
      <c r="AG37" s="193"/>
      <c r="AH37" s="193"/>
      <c r="AK37" s="126">
        <f t="shared" si="12"/>
        <v>0</v>
      </c>
    </row>
    <row r="38" spans="1:37" s="45" customFormat="1" ht="15.75" hidden="1" thickBot="1" x14ac:dyDescent="0.3">
      <c r="A38" s="652"/>
      <c r="B38" s="129" t="s">
        <v>32</v>
      </c>
      <c r="C38" s="114">
        <f t="shared" ref="C38" si="13">SUM(C35:C36)</f>
        <v>1</v>
      </c>
      <c r="D38" s="114">
        <f t="shared" ref="D38:M38" si="14">SUM(D35:D36)</f>
        <v>1</v>
      </c>
      <c r="E38" s="114">
        <f t="shared" si="14"/>
        <v>1</v>
      </c>
      <c r="F38" s="114">
        <f t="shared" si="14"/>
        <v>1</v>
      </c>
      <c r="G38" s="114">
        <f t="shared" si="14"/>
        <v>1</v>
      </c>
      <c r="H38" s="114">
        <f t="shared" si="14"/>
        <v>1</v>
      </c>
      <c r="I38" s="114">
        <f t="shared" si="14"/>
        <v>1</v>
      </c>
      <c r="J38" s="114">
        <f t="shared" si="14"/>
        <v>1</v>
      </c>
      <c r="K38" s="114">
        <f t="shared" si="14"/>
        <v>1</v>
      </c>
      <c r="L38" s="114">
        <f t="shared" si="14"/>
        <v>1</v>
      </c>
      <c r="M38" s="114">
        <f t="shared" si="14"/>
        <v>1</v>
      </c>
      <c r="N38" s="114">
        <f>SUM(N35:N36)</f>
        <v>1</v>
      </c>
      <c r="O38" s="122"/>
      <c r="Q38" s="127">
        <f t="shared" ref="Q38:AA38" si="15">SUM(Q35:Q37)</f>
        <v>0</v>
      </c>
      <c r="R38" s="127">
        <f t="shared" si="15"/>
        <v>0</v>
      </c>
      <c r="S38" s="526">
        <f t="shared" si="15"/>
        <v>0</v>
      </c>
      <c r="T38" s="127">
        <f t="shared" si="15"/>
        <v>0</v>
      </c>
      <c r="U38" s="127">
        <f t="shared" si="15"/>
        <v>0</v>
      </c>
      <c r="V38" s="127">
        <f t="shared" si="15"/>
        <v>0</v>
      </c>
      <c r="W38" s="127">
        <f t="shared" si="15"/>
        <v>0</v>
      </c>
      <c r="X38" s="127">
        <f t="shared" si="15"/>
        <v>0</v>
      </c>
      <c r="Y38" s="127">
        <f t="shared" si="15"/>
        <v>0</v>
      </c>
      <c r="Z38" s="127">
        <f t="shared" si="15"/>
        <v>0</v>
      </c>
      <c r="AA38" s="127">
        <f t="shared" si="15"/>
        <v>0</v>
      </c>
      <c r="AB38" s="128">
        <f>SUM(AB35:AB37)</f>
        <v>0</v>
      </c>
      <c r="AC38" s="127">
        <f t="shared" ref="AC38:AH38" si="16">SUM(AC35:AC37)</f>
        <v>0</v>
      </c>
      <c r="AD38" s="127">
        <f t="shared" si="16"/>
        <v>0</v>
      </c>
      <c r="AE38" s="127">
        <f t="shared" si="16"/>
        <v>0</v>
      </c>
      <c r="AF38" s="127">
        <f t="shared" si="16"/>
        <v>0</v>
      </c>
      <c r="AG38" s="127">
        <f t="shared" si="16"/>
        <v>0</v>
      </c>
      <c r="AH38" s="127">
        <f t="shared" si="16"/>
        <v>0</v>
      </c>
      <c r="AK38" s="127">
        <f t="shared" si="12"/>
        <v>0</v>
      </c>
    </row>
    <row r="39" spans="1:37" hidden="1" x14ac:dyDescent="0.25">
      <c r="A39" s="650" t="s">
        <v>29</v>
      </c>
      <c r="B39" s="42" t="s">
        <v>37</v>
      </c>
      <c r="C39" s="606">
        <v>0.94501923861494319</v>
      </c>
      <c r="D39" s="607">
        <f>C39</f>
        <v>0.94501923861494319</v>
      </c>
      <c r="E39" s="607">
        <f t="shared" ref="E39:N39" si="17">D39</f>
        <v>0.94501923861494319</v>
      </c>
      <c r="F39" s="607">
        <f t="shared" si="17"/>
        <v>0.94501923861494319</v>
      </c>
      <c r="G39" s="607">
        <f t="shared" si="17"/>
        <v>0.94501923861494319</v>
      </c>
      <c r="H39" s="607">
        <f t="shared" si="17"/>
        <v>0.94501923861494319</v>
      </c>
      <c r="I39" s="607">
        <f t="shared" si="17"/>
        <v>0.94501923861494319</v>
      </c>
      <c r="J39" s="607">
        <f t="shared" si="17"/>
        <v>0.94501923861494319</v>
      </c>
      <c r="K39" s="607">
        <f t="shared" si="17"/>
        <v>0.94501923861494319</v>
      </c>
      <c r="L39" s="607">
        <f t="shared" si="17"/>
        <v>0.94501923861494319</v>
      </c>
      <c r="M39" s="607">
        <f t="shared" si="17"/>
        <v>0.94501923861494319</v>
      </c>
      <c r="N39" s="607">
        <f t="shared" si="17"/>
        <v>0.94501923861494319</v>
      </c>
      <c r="O39" s="120"/>
      <c r="Q39" s="193"/>
      <c r="R39" s="193"/>
      <c r="S39" s="525"/>
      <c r="T39" s="522"/>
      <c r="U39" s="522"/>
      <c r="V39" s="522"/>
      <c r="W39" s="522"/>
      <c r="X39" s="522"/>
      <c r="Y39" s="522"/>
      <c r="Z39" s="522"/>
      <c r="AA39" s="522"/>
      <c r="AB39" s="523"/>
      <c r="AC39" s="522"/>
      <c r="AD39" s="522"/>
      <c r="AE39" s="522"/>
      <c r="AF39" s="522"/>
      <c r="AG39" s="522"/>
      <c r="AH39" s="522"/>
      <c r="AK39" s="126">
        <f t="shared" si="12"/>
        <v>0</v>
      </c>
    </row>
    <row r="40" spans="1:37" hidden="1" x14ac:dyDescent="0.25">
      <c r="A40" s="651"/>
      <c r="B40" s="41" t="s">
        <v>35</v>
      </c>
      <c r="C40" s="608">
        <f>1-C39</f>
        <v>5.4980761385056809E-2</v>
      </c>
      <c r="D40" s="608">
        <f>C40</f>
        <v>5.4980761385056809E-2</v>
      </c>
      <c r="E40" s="608">
        <f t="shared" ref="E40:N40" si="18">D40</f>
        <v>5.4980761385056809E-2</v>
      </c>
      <c r="F40" s="608">
        <f t="shared" si="18"/>
        <v>5.4980761385056809E-2</v>
      </c>
      <c r="G40" s="608">
        <f t="shared" si="18"/>
        <v>5.4980761385056809E-2</v>
      </c>
      <c r="H40" s="608">
        <f t="shared" si="18"/>
        <v>5.4980761385056809E-2</v>
      </c>
      <c r="I40" s="608">
        <f t="shared" si="18"/>
        <v>5.4980761385056809E-2</v>
      </c>
      <c r="J40" s="608">
        <f t="shared" si="18"/>
        <v>5.4980761385056809E-2</v>
      </c>
      <c r="K40" s="608">
        <f t="shared" si="18"/>
        <v>5.4980761385056809E-2</v>
      </c>
      <c r="L40" s="608">
        <f t="shared" si="18"/>
        <v>5.4980761385056809E-2</v>
      </c>
      <c r="M40" s="608">
        <f t="shared" si="18"/>
        <v>5.4980761385056809E-2</v>
      </c>
      <c r="N40" s="608">
        <f t="shared" si="18"/>
        <v>5.4980761385056809E-2</v>
      </c>
      <c r="O40" s="121"/>
      <c r="Q40" s="193"/>
      <c r="R40" s="193"/>
      <c r="S40" s="525"/>
      <c r="T40" s="522"/>
      <c r="U40" s="522"/>
      <c r="V40" s="522"/>
      <c r="W40" s="522"/>
      <c r="X40" s="522"/>
      <c r="Y40" s="522"/>
      <c r="Z40" s="522"/>
      <c r="AA40" s="522"/>
      <c r="AB40" s="523"/>
      <c r="AC40" s="522"/>
      <c r="AD40" s="522"/>
      <c r="AE40" s="522"/>
      <c r="AF40" s="522"/>
      <c r="AG40" s="522"/>
      <c r="AH40" s="522"/>
      <c r="AK40" s="126">
        <f t="shared" si="12"/>
        <v>0</v>
      </c>
    </row>
    <row r="41" spans="1:37" hidden="1" x14ac:dyDescent="0.25">
      <c r="A41" s="651"/>
      <c r="B41" s="131" t="s">
        <v>158</v>
      </c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30"/>
      <c r="Q41" s="193"/>
      <c r="R41" s="193"/>
      <c r="S41" s="525"/>
      <c r="T41" s="193"/>
      <c r="U41" s="193"/>
      <c r="V41" s="193"/>
      <c r="W41" s="193"/>
      <c r="X41" s="193"/>
      <c r="Y41" s="193"/>
      <c r="Z41" s="193"/>
      <c r="AA41" s="193"/>
      <c r="AB41" s="279"/>
      <c r="AC41" s="193"/>
      <c r="AD41" s="193"/>
      <c r="AE41" s="193"/>
      <c r="AF41" s="193"/>
      <c r="AG41" s="193"/>
      <c r="AH41" s="193"/>
      <c r="AK41" s="126">
        <f t="shared" si="12"/>
        <v>0</v>
      </c>
    </row>
    <row r="42" spans="1:37" s="45" customFormat="1" ht="15.75" hidden="1" thickBot="1" x14ac:dyDescent="0.3">
      <c r="A42" s="652"/>
      <c r="B42" s="129" t="s">
        <v>32</v>
      </c>
      <c r="C42" s="114">
        <f t="shared" ref="C42" si="19">SUM(C39:C40)</f>
        <v>1</v>
      </c>
      <c r="D42" s="114">
        <f t="shared" ref="D42:M42" si="20">SUM(D39:D40)</f>
        <v>1</v>
      </c>
      <c r="E42" s="114">
        <f t="shared" si="20"/>
        <v>1</v>
      </c>
      <c r="F42" s="114">
        <f t="shared" si="20"/>
        <v>1</v>
      </c>
      <c r="G42" s="114">
        <f t="shared" si="20"/>
        <v>1</v>
      </c>
      <c r="H42" s="114">
        <f t="shared" si="20"/>
        <v>1</v>
      </c>
      <c r="I42" s="114">
        <f t="shared" si="20"/>
        <v>1</v>
      </c>
      <c r="J42" s="114">
        <f t="shared" si="20"/>
        <v>1</v>
      </c>
      <c r="K42" s="114">
        <f t="shared" si="20"/>
        <v>1</v>
      </c>
      <c r="L42" s="114">
        <f t="shared" si="20"/>
        <v>1</v>
      </c>
      <c r="M42" s="114">
        <f t="shared" si="20"/>
        <v>1</v>
      </c>
      <c r="N42" s="114">
        <f>SUM(N39:N40)</f>
        <v>1</v>
      </c>
      <c r="O42" s="122"/>
      <c r="Q42" s="127">
        <f t="shared" ref="Q42:AA42" si="21">SUM(Q39:Q41)</f>
        <v>0</v>
      </c>
      <c r="R42" s="127">
        <f t="shared" si="21"/>
        <v>0</v>
      </c>
      <c r="S42" s="526">
        <f t="shared" si="21"/>
        <v>0</v>
      </c>
      <c r="T42" s="127">
        <f t="shared" si="21"/>
        <v>0</v>
      </c>
      <c r="U42" s="127">
        <f t="shared" si="21"/>
        <v>0</v>
      </c>
      <c r="V42" s="127">
        <f t="shared" si="21"/>
        <v>0</v>
      </c>
      <c r="W42" s="127">
        <f t="shared" si="21"/>
        <v>0</v>
      </c>
      <c r="X42" s="127">
        <f t="shared" si="21"/>
        <v>0</v>
      </c>
      <c r="Y42" s="127">
        <f t="shared" si="21"/>
        <v>0</v>
      </c>
      <c r="Z42" s="127">
        <f t="shared" si="21"/>
        <v>0</v>
      </c>
      <c r="AA42" s="127">
        <f t="shared" si="21"/>
        <v>0</v>
      </c>
      <c r="AB42" s="128">
        <f>SUM(AB39:AB41)</f>
        <v>0</v>
      </c>
      <c r="AC42" s="127">
        <f t="shared" ref="AC42:AH42" si="22">SUM(AC39:AC41)</f>
        <v>0</v>
      </c>
      <c r="AD42" s="127">
        <f t="shared" si="22"/>
        <v>0</v>
      </c>
      <c r="AE42" s="127">
        <f t="shared" si="22"/>
        <v>0</v>
      </c>
      <c r="AF42" s="127">
        <f t="shared" si="22"/>
        <v>0</v>
      </c>
      <c r="AG42" s="127">
        <f t="shared" si="22"/>
        <v>0</v>
      </c>
      <c r="AH42" s="127">
        <f t="shared" si="22"/>
        <v>0</v>
      </c>
      <c r="AK42" s="127">
        <f t="shared" si="12"/>
        <v>0</v>
      </c>
    </row>
    <row r="43" spans="1:37" hidden="1" x14ac:dyDescent="0.25">
      <c r="A43" s="650" t="s">
        <v>30</v>
      </c>
      <c r="B43" s="42" t="s">
        <v>37</v>
      </c>
      <c r="C43" s="606">
        <v>0.72763516618285184</v>
      </c>
      <c r="D43" s="607">
        <f>C43</f>
        <v>0.72763516618285184</v>
      </c>
      <c r="E43" s="607">
        <f t="shared" ref="E43:N43" si="23">D43</f>
        <v>0.72763516618285184</v>
      </c>
      <c r="F43" s="607">
        <f t="shared" si="23"/>
        <v>0.72763516618285184</v>
      </c>
      <c r="G43" s="607">
        <f t="shared" si="23"/>
        <v>0.72763516618285184</v>
      </c>
      <c r="H43" s="607">
        <f t="shared" si="23"/>
        <v>0.72763516618285184</v>
      </c>
      <c r="I43" s="607">
        <f t="shared" si="23"/>
        <v>0.72763516618285184</v>
      </c>
      <c r="J43" s="607">
        <f t="shared" si="23"/>
        <v>0.72763516618285184</v>
      </c>
      <c r="K43" s="607">
        <f t="shared" si="23"/>
        <v>0.72763516618285184</v>
      </c>
      <c r="L43" s="607">
        <f t="shared" si="23"/>
        <v>0.72763516618285184</v>
      </c>
      <c r="M43" s="607">
        <f t="shared" si="23"/>
        <v>0.72763516618285184</v>
      </c>
      <c r="N43" s="607">
        <f t="shared" si="23"/>
        <v>0.72763516618285184</v>
      </c>
      <c r="O43" s="120"/>
      <c r="Q43" s="193"/>
      <c r="R43" s="193"/>
      <c r="S43" s="525"/>
      <c r="T43" s="522"/>
      <c r="U43" s="522"/>
      <c r="V43" s="522"/>
      <c r="W43" s="522"/>
      <c r="X43" s="522"/>
      <c r="Y43" s="522"/>
      <c r="Z43" s="522"/>
      <c r="AA43" s="522"/>
      <c r="AB43" s="523"/>
      <c r="AC43" s="522"/>
      <c r="AD43" s="522"/>
      <c r="AE43" s="522"/>
      <c r="AF43" s="522"/>
      <c r="AG43" s="522"/>
      <c r="AH43" s="522"/>
      <c r="AK43" s="126">
        <f t="shared" si="12"/>
        <v>0</v>
      </c>
    </row>
    <row r="44" spans="1:37" hidden="1" x14ac:dyDescent="0.25">
      <c r="A44" s="651"/>
      <c r="B44" s="41" t="s">
        <v>35</v>
      </c>
      <c r="C44" s="608">
        <f>1-C43</f>
        <v>0.27236483381714816</v>
      </c>
      <c r="D44" s="608">
        <f>C44</f>
        <v>0.27236483381714816</v>
      </c>
      <c r="E44" s="608">
        <f t="shared" ref="E44:N44" si="24">D44</f>
        <v>0.27236483381714816</v>
      </c>
      <c r="F44" s="608">
        <f t="shared" si="24"/>
        <v>0.27236483381714816</v>
      </c>
      <c r="G44" s="608">
        <f t="shared" si="24"/>
        <v>0.27236483381714816</v>
      </c>
      <c r="H44" s="608">
        <f t="shared" si="24"/>
        <v>0.27236483381714816</v>
      </c>
      <c r="I44" s="608">
        <f t="shared" si="24"/>
        <v>0.27236483381714816</v>
      </c>
      <c r="J44" s="608">
        <f t="shared" si="24"/>
        <v>0.27236483381714816</v>
      </c>
      <c r="K44" s="608">
        <f t="shared" si="24"/>
        <v>0.27236483381714816</v>
      </c>
      <c r="L44" s="608">
        <f t="shared" si="24"/>
        <v>0.27236483381714816</v>
      </c>
      <c r="M44" s="608">
        <f t="shared" si="24"/>
        <v>0.27236483381714816</v>
      </c>
      <c r="N44" s="608">
        <f t="shared" si="24"/>
        <v>0.27236483381714816</v>
      </c>
      <c r="O44" s="121"/>
      <c r="Q44" s="193"/>
      <c r="R44" s="193"/>
      <c r="S44" s="525"/>
      <c r="T44" s="522"/>
      <c r="U44" s="522"/>
      <c r="V44" s="522"/>
      <c r="W44" s="522"/>
      <c r="X44" s="522"/>
      <c r="Y44" s="522"/>
      <c r="Z44" s="522"/>
      <c r="AA44" s="522"/>
      <c r="AB44" s="523"/>
      <c r="AC44" s="522"/>
      <c r="AD44" s="522"/>
      <c r="AE44" s="522"/>
      <c r="AF44" s="522"/>
      <c r="AG44" s="522"/>
      <c r="AH44" s="522"/>
      <c r="AK44" s="126">
        <f t="shared" si="12"/>
        <v>0</v>
      </c>
    </row>
    <row r="45" spans="1:37" hidden="1" x14ac:dyDescent="0.25">
      <c r="A45" s="651"/>
      <c r="B45" s="131" t="s">
        <v>158</v>
      </c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30"/>
      <c r="Q45" s="193"/>
      <c r="R45" s="193"/>
      <c r="S45" s="525"/>
      <c r="T45" s="193"/>
      <c r="U45" s="193"/>
      <c r="V45" s="193"/>
      <c r="W45" s="193"/>
      <c r="X45" s="193"/>
      <c r="Y45" s="193"/>
      <c r="Z45" s="193"/>
      <c r="AA45" s="193"/>
      <c r="AB45" s="279"/>
      <c r="AC45" s="193"/>
      <c r="AD45" s="193"/>
      <c r="AE45" s="193"/>
      <c r="AF45" s="193"/>
      <c r="AG45" s="193"/>
      <c r="AH45" s="193"/>
      <c r="AK45" s="126">
        <f t="shared" si="12"/>
        <v>0</v>
      </c>
    </row>
    <row r="46" spans="1:37" s="45" customFormat="1" ht="15.75" hidden="1" thickBot="1" x14ac:dyDescent="0.3">
      <c r="A46" s="652"/>
      <c r="B46" s="129" t="s">
        <v>32</v>
      </c>
      <c r="C46" s="114">
        <f t="shared" ref="C46" si="25">SUM(C43:C44)</f>
        <v>1</v>
      </c>
      <c r="D46" s="114">
        <f t="shared" ref="D46:M46" si="26">SUM(D43:D44)</f>
        <v>1</v>
      </c>
      <c r="E46" s="114">
        <f t="shared" si="26"/>
        <v>1</v>
      </c>
      <c r="F46" s="114">
        <f t="shared" si="26"/>
        <v>1</v>
      </c>
      <c r="G46" s="114">
        <f t="shared" si="26"/>
        <v>1</v>
      </c>
      <c r="H46" s="114">
        <f t="shared" si="26"/>
        <v>1</v>
      </c>
      <c r="I46" s="114">
        <f t="shared" si="26"/>
        <v>1</v>
      </c>
      <c r="J46" s="114">
        <f t="shared" si="26"/>
        <v>1</v>
      </c>
      <c r="K46" s="114">
        <f t="shared" si="26"/>
        <v>1</v>
      </c>
      <c r="L46" s="114">
        <f t="shared" si="26"/>
        <v>1</v>
      </c>
      <c r="M46" s="114">
        <f t="shared" si="26"/>
        <v>1</v>
      </c>
      <c r="N46" s="114">
        <f>SUM(N43:N44)</f>
        <v>1</v>
      </c>
      <c r="O46" s="122"/>
      <c r="Q46" s="127">
        <f t="shared" ref="Q46:AA46" si="27">SUM(Q43:Q45)</f>
        <v>0</v>
      </c>
      <c r="R46" s="127">
        <f t="shared" si="27"/>
        <v>0</v>
      </c>
      <c r="S46" s="526">
        <f t="shared" si="27"/>
        <v>0</v>
      </c>
      <c r="T46" s="127">
        <f t="shared" si="27"/>
        <v>0</v>
      </c>
      <c r="U46" s="127">
        <f t="shared" si="27"/>
        <v>0</v>
      </c>
      <c r="V46" s="127">
        <f t="shared" si="27"/>
        <v>0</v>
      </c>
      <c r="W46" s="127">
        <f t="shared" si="27"/>
        <v>0</v>
      </c>
      <c r="X46" s="127">
        <f t="shared" si="27"/>
        <v>0</v>
      </c>
      <c r="Y46" s="127">
        <f t="shared" si="27"/>
        <v>0</v>
      </c>
      <c r="Z46" s="127">
        <f t="shared" si="27"/>
        <v>0</v>
      </c>
      <c r="AA46" s="127">
        <f t="shared" si="27"/>
        <v>0</v>
      </c>
      <c r="AB46" s="128">
        <f>SUM(AB43:AB45)</f>
        <v>0</v>
      </c>
      <c r="AC46" s="127">
        <f t="shared" ref="AC46:AH46" si="28">SUM(AC43:AC45)</f>
        <v>0</v>
      </c>
      <c r="AD46" s="127">
        <f t="shared" si="28"/>
        <v>0</v>
      </c>
      <c r="AE46" s="127">
        <f t="shared" si="28"/>
        <v>0</v>
      </c>
      <c r="AF46" s="127">
        <f t="shared" si="28"/>
        <v>0</v>
      </c>
      <c r="AG46" s="127">
        <f t="shared" si="28"/>
        <v>0</v>
      </c>
      <c r="AH46" s="127">
        <f t="shared" si="28"/>
        <v>0</v>
      </c>
      <c r="AK46" s="127">
        <f t="shared" si="12"/>
        <v>0</v>
      </c>
    </row>
    <row r="47" spans="1:37" hidden="1" x14ac:dyDescent="0.25">
      <c r="A47" s="650" t="s">
        <v>31</v>
      </c>
      <c r="B47" s="42" t="s">
        <v>37</v>
      </c>
      <c r="C47" s="606">
        <v>0.85862459569288185</v>
      </c>
      <c r="D47" s="607">
        <f>C47</f>
        <v>0.85862459569288185</v>
      </c>
      <c r="E47" s="607">
        <f t="shared" ref="E47:N47" si="29">D47</f>
        <v>0.85862459569288185</v>
      </c>
      <c r="F47" s="607">
        <f t="shared" si="29"/>
        <v>0.85862459569288185</v>
      </c>
      <c r="G47" s="607">
        <f t="shared" si="29"/>
        <v>0.85862459569288185</v>
      </c>
      <c r="H47" s="607">
        <f t="shared" si="29"/>
        <v>0.85862459569288185</v>
      </c>
      <c r="I47" s="607">
        <f t="shared" si="29"/>
        <v>0.85862459569288185</v>
      </c>
      <c r="J47" s="607">
        <f t="shared" si="29"/>
        <v>0.85862459569288185</v>
      </c>
      <c r="K47" s="607">
        <f t="shared" si="29"/>
        <v>0.85862459569288185</v>
      </c>
      <c r="L47" s="607">
        <f t="shared" si="29"/>
        <v>0.85862459569288185</v>
      </c>
      <c r="M47" s="607">
        <f t="shared" si="29"/>
        <v>0.85862459569288185</v>
      </c>
      <c r="N47" s="607">
        <f t="shared" si="29"/>
        <v>0.85862459569288185</v>
      </c>
      <c r="O47" s="120"/>
      <c r="Q47" s="193"/>
      <c r="R47" s="193"/>
      <c r="S47" s="525"/>
      <c r="T47" s="522"/>
      <c r="U47" s="522"/>
      <c r="V47" s="522"/>
      <c r="W47" s="522"/>
      <c r="X47" s="522"/>
      <c r="Y47" s="522"/>
      <c r="Z47" s="522"/>
      <c r="AA47" s="522"/>
      <c r="AB47" s="523"/>
      <c r="AC47" s="522"/>
      <c r="AD47" s="522"/>
      <c r="AE47" s="522"/>
      <c r="AF47" s="522"/>
      <c r="AG47" s="522"/>
      <c r="AH47" s="522"/>
      <c r="AK47" s="126">
        <f t="shared" si="12"/>
        <v>0</v>
      </c>
    </row>
    <row r="48" spans="1:37" hidden="1" x14ac:dyDescent="0.25">
      <c r="A48" s="651"/>
      <c r="B48" s="41" t="s">
        <v>35</v>
      </c>
      <c r="C48" s="608">
        <f>1-C47</f>
        <v>0.14137540430711815</v>
      </c>
      <c r="D48" s="608">
        <f>C48</f>
        <v>0.14137540430711815</v>
      </c>
      <c r="E48" s="608">
        <f t="shared" ref="E48:N48" si="30">D48</f>
        <v>0.14137540430711815</v>
      </c>
      <c r="F48" s="608">
        <f t="shared" si="30"/>
        <v>0.14137540430711815</v>
      </c>
      <c r="G48" s="608">
        <f t="shared" si="30"/>
        <v>0.14137540430711815</v>
      </c>
      <c r="H48" s="608">
        <f t="shared" si="30"/>
        <v>0.14137540430711815</v>
      </c>
      <c r="I48" s="608">
        <f t="shared" si="30"/>
        <v>0.14137540430711815</v>
      </c>
      <c r="J48" s="608">
        <f t="shared" si="30"/>
        <v>0.14137540430711815</v>
      </c>
      <c r="K48" s="608">
        <f t="shared" si="30"/>
        <v>0.14137540430711815</v>
      </c>
      <c r="L48" s="608">
        <f t="shared" si="30"/>
        <v>0.14137540430711815</v>
      </c>
      <c r="M48" s="608">
        <f t="shared" si="30"/>
        <v>0.14137540430711815</v>
      </c>
      <c r="N48" s="608">
        <f t="shared" si="30"/>
        <v>0.14137540430711815</v>
      </c>
      <c r="O48" s="121"/>
      <c r="Q48" s="193"/>
      <c r="R48" s="193"/>
      <c r="S48" s="525"/>
      <c r="T48" s="522"/>
      <c r="U48" s="522"/>
      <c r="V48" s="522"/>
      <c r="W48" s="522"/>
      <c r="X48" s="522"/>
      <c r="Y48" s="522"/>
      <c r="Z48" s="522"/>
      <c r="AA48" s="522"/>
      <c r="AB48" s="523"/>
      <c r="AC48" s="522"/>
      <c r="AD48" s="522"/>
      <c r="AE48" s="522"/>
      <c r="AF48" s="522"/>
      <c r="AG48" s="522"/>
      <c r="AH48" s="522"/>
      <c r="AK48" s="126">
        <f t="shared" si="12"/>
        <v>0</v>
      </c>
    </row>
    <row r="49" spans="1:37" hidden="1" x14ac:dyDescent="0.25">
      <c r="A49" s="651"/>
      <c r="B49" s="131" t="s">
        <v>158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30"/>
      <c r="Q49" s="193"/>
      <c r="R49" s="193"/>
      <c r="S49" s="525"/>
      <c r="T49" s="193"/>
      <c r="U49" s="193"/>
      <c r="V49" s="193"/>
      <c r="W49" s="193"/>
      <c r="X49" s="193"/>
      <c r="Y49" s="193"/>
      <c r="Z49" s="193"/>
      <c r="AA49" s="193"/>
      <c r="AB49" s="279"/>
      <c r="AC49" s="193"/>
      <c r="AD49" s="193"/>
      <c r="AE49" s="193"/>
      <c r="AF49" s="193"/>
      <c r="AG49" s="193"/>
      <c r="AH49" s="193"/>
      <c r="AK49" s="126">
        <f t="shared" si="12"/>
        <v>0</v>
      </c>
    </row>
    <row r="50" spans="1:37" s="45" customFormat="1" ht="15.75" hidden="1" thickBot="1" x14ac:dyDescent="0.3">
      <c r="A50" s="652"/>
      <c r="B50" s="129" t="s">
        <v>32</v>
      </c>
      <c r="C50" s="114">
        <f t="shared" ref="C50" si="31">SUM(C47:C48)</f>
        <v>1</v>
      </c>
      <c r="D50" s="114">
        <f t="shared" ref="D50:M50" si="32">SUM(D47:D48)</f>
        <v>1</v>
      </c>
      <c r="E50" s="114">
        <f t="shared" si="32"/>
        <v>1</v>
      </c>
      <c r="F50" s="114">
        <f t="shared" si="32"/>
        <v>1</v>
      </c>
      <c r="G50" s="114">
        <f t="shared" si="32"/>
        <v>1</v>
      </c>
      <c r="H50" s="114">
        <f t="shared" si="32"/>
        <v>1</v>
      </c>
      <c r="I50" s="114">
        <f t="shared" si="32"/>
        <v>1</v>
      </c>
      <c r="J50" s="114">
        <f t="shared" si="32"/>
        <v>1</v>
      </c>
      <c r="K50" s="114">
        <f t="shared" si="32"/>
        <v>1</v>
      </c>
      <c r="L50" s="114">
        <f t="shared" si="32"/>
        <v>1</v>
      </c>
      <c r="M50" s="114">
        <f t="shared" si="32"/>
        <v>1</v>
      </c>
      <c r="N50" s="114">
        <f>SUM(N47:N48)</f>
        <v>1</v>
      </c>
      <c r="O50" s="122"/>
      <c r="Q50" s="127">
        <f t="shared" ref="Q50:AA50" si="33">SUM(Q47:Q49)</f>
        <v>0</v>
      </c>
      <c r="R50" s="127">
        <f t="shared" si="33"/>
        <v>0</v>
      </c>
      <c r="S50" s="526">
        <f t="shared" si="33"/>
        <v>0</v>
      </c>
      <c r="T50" s="127">
        <f t="shared" si="33"/>
        <v>0</v>
      </c>
      <c r="U50" s="127">
        <f t="shared" si="33"/>
        <v>0</v>
      </c>
      <c r="V50" s="127">
        <f t="shared" si="33"/>
        <v>0</v>
      </c>
      <c r="W50" s="127">
        <f t="shared" si="33"/>
        <v>0</v>
      </c>
      <c r="X50" s="127">
        <f t="shared" si="33"/>
        <v>0</v>
      </c>
      <c r="Y50" s="127">
        <f t="shared" si="33"/>
        <v>0</v>
      </c>
      <c r="Z50" s="127">
        <f t="shared" si="33"/>
        <v>0</v>
      </c>
      <c r="AA50" s="127">
        <f t="shared" si="33"/>
        <v>0</v>
      </c>
      <c r="AB50" s="128">
        <f>SUM(AB47:AB49)</f>
        <v>0</v>
      </c>
      <c r="AC50" s="127">
        <f t="shared" ref="AC50:AH50" si="34">SUM(AC47:AC49)</f>
        <v>0</v>
      </c>
      <c r="AD50" s="127">
        <f t="shared" si="34"/>
        <v>0</v>
      </c>
      <c r="AE50" s="127">
        <f t="shared" si="34"/>
        <v>0</v>
      </c>
      <c r="AF50" s="127">
        <f t="shared" si="34"/>
        <v>0</v>
      </c>
      <c r="AG50" s="127">
        <f t="shared" si="34"/>
        <v>0</v>
      </c>
      <c r="AH50" s="127">
        <f t="shared" si="34"/>
        <v>0</v>
      </c>
      <c r="AK50" s="127">
        <f t="shared" si="12"/>
        <v>0</v>
      </c>
    </row>
    <row r="51" spans="1:37" hidden="1" x14ac:dyDescent="0.25">
      <c r="A51" s="653" t="s">
        <v>38</v>
      </c>
      <c r="B51" s="44" t="s">
        <v>37</v>
      </c>
      <c r="C51" s="123">
        <f>IF(Q54=0,0,Q51/SUM(Q51:Q52))</f>
        <v>0</v>
      </c>
      <c r="D51" s="123">
        <f t="shared" ref="D51:M51" si="35">IF(R54=0,0,R51/SUM(R51:R52))</f>
        <v>0</v>
      </c>
      <c r="E51" s="123">
        <f t="shared" si="35"/>
        <v>0</v>
      </c>
      <c r="F51" s="123">
        <f t="shared" si="35"/>
        <v>0</v>
      </c>
      <c r="G51" s="123">
        <f t="shared" si="35"/>
        <v>0</v>
      </c>
      <c r="H51" s="123">
        <f t="shared" si="35"/>
        <v>0</v>
      </c>
      <c r="I51" s="123">
        <f t="shared" si="35"/>
        <v>0</v>
      </c>
      <c r="J51" s="123">
        <f t="shared" si="35"/>
        <v>0</v>
      </c>
      <c r="K51" s="123">
        <f t="shared" si="35"/>
        <v>0</v>
      </c>
      <c r="L51" s="123">
        <f t="shared" si="35"/>
        <v>0</v>
      </c>
      <c r="M51" s="123">
        <f t="shared" si="35"/>
        <v>0</v>
      </c>
      <c r="N51" s="123">
        <f>IF(SUM(AB54:AH54)=0,0,SUM(AB51:AH51)/SUM(AB51:AH52))</f>
        <v>0</v>
      </c>
      <c r="O51" s="120"/>
      <c r="Q51" s="126">
        <f t="shared" ref="Q51:AB51" si="36">Q35+Q39+Q43+Q47</f>
        <v>0</v>
      </c>
      <c r="R51" s="126">
        <f t="shared" si="36"/>
        <v>0</v>
      </c>
      <c r="S51" s="527">
        <f t="shared" si="36"/>
        <v>0</v>
      </c>
      <c r="T51" s="126">
        <f t="shared" si="36"/>
        <v>0</v>
      </c>
      <c r="U51" s="126">
        <f t="shared" si="36"/>
        <v>0</v>
      </c>
      <c r="V51" s="126">
        <f t="shared" si="36"/>
        <v>0</v>
      </c>
      <c r="W51" s="126">
        <f t="shared" si="36"/>
        <v>0</v>
      </c>
      <c r="X51" s="126">
        <f t="shared" si="36"/>
        <v>0</v>
      </c>
      <c r="Y51" s="126">
        <f t="shared" si="36"/>
        <v>0</v>
      </c>
      <c r="Z51" s="126">
        <f t="shared" si="36"/>
        <v>0</v>
      </c>
      <c r="AA51" s="126">
        <f t="shared" si="36"/>
        <v>0</v>
      </c>
      <c r="AB51" s="132">
        <f t="shared" si="36"/>
        <v>0</v>
      </c>
      <c r="AC51" s="126">
        <f t="shared" ref="AC51:AH51" si="37">AC35+AC39+AC43+AC47</f>
        <v>0</v>
      </c>
      <c r="AD51" s="126">
        <f t="shared" si="37"/>
        <v>0</v>
      </c>
      <c r="AE51" s="126">
        <f t="shared" si="37"/>
        <v>0</v>
      </c>
      <c r="AF51" s="126">
        <f t="shared" si="37"/>
        <v>0</v>
      </c>
      <c r="AG51" s="126">
        <f t="shared" si="37"/>
        <v>0</v>
      </c>
      <c r="AH51" s="126">
        <f t="shared" si="37"/>
        <v>0</v>
      </c>
      <c r="AK51" s="126">
        <f t="shared" si="12"/>
        <v>0</v>
      </c>
    </row>
    <row r="52" spans="1:37" hidden="1" x14ac:dyDescent="0.25">
      <c r="A52" s="654"/>
      <c r="B52" s="41" t="s">
        <v>35</v>
      </c>
      <c r="C52" s="124">
        <f>IF(Q54=0,0,Q52/SUM(Q51:Q52))</f>
        <v>0</v>
      </c>
      <c r="D52" s="124">
        <f t="shared" ref="D52:M52" si="38">IF(R54=0,0,R52/SUM(R51:R52))</f>
        <v>0</v>
      </c>
      <c r="E52" s="124">
        <f t="shared" si="38"/>
        <v>0</v>
      </c>
      <c r="F52" s="124">
        <f t="shared" si="38"/>
        <v>0</v>
      </c>
      <c r="G52" s="124">
        <f t="shared" si="38"/>
        <v>0</v>
      </c>
      <c r="H52" s="124">
        <f t="shared" si="38"/>
        <v>0</v>
      </c>
      <c r="I52" s="124">
        <f t="shared" si="38"/>
        <v>0</v>
      </c>
      <c r="J52" s="124">
        <f t="shared" si="38"/>
        <v>0</v>
      </c>
      <c r="K52" s="124">
        <f t="shared" si="38"/>
        <v>0</v>
      </c>
      <c r="L52" s="124">
        <f t="shared" si="38"/>
        <v>0</v>
      </c>
      <c r="M52" s="124">
        <f t="shared" si="38"/>
        <v>0</v>
      </c>
      <c r="N52" s="124">
        <f>IF(SUM(AB54:AH54)=0,0,SUM(AB52:AH52)/SUM(AB51:AH52))</f>
        <v>0</v>
      </c>
      <c r="O52" s="121"/>
      <c r="Q52" s="126">
        <f t="shared" ref="Q52:AB52" si="39">Q36+Q40+Q44+Q48</f>
        <v>0</v>
      </c>
      <c r="R52" s="126">
        <f t="shared" si="39"/>
        <v>0</v>
      </c>
      <c r="S52" s="527">
        <f t="shared" si="39"/>
        <v>0</v>
      </c>
      <c r="T52" s="126">
        <f t="shared" si="39"/>
        <v>0</v>
      </c>
      <c r="U52" s="126">
        <f t="shared" si="39"/>
        <v>0</v>
      </c>
      <c r="V52" s="126">
        <f t="shared" si="39"/>
        <v>0</v>
      </c>
      <c r="W52" s="126">
        <f t="shared" si="39"/>
        <v>0</v>
      </c>
      <c r="X52" s="126">
        <f t="shared" si="39"/>
        <v>0</v>
      </c>
      <c r="Y52" s="126">
        <f t="shared" si="39"/>
        <v>0</v>
      </c>
      <c r="Z52" s="126">
        <f t="shared" si="39"/>
        <v>0</v>
      </c>
      <c r="AA52" s="126">
        <f t="shared" si="39"/>
        <v>0</v>
      </c>
      <c r="AB52" s="132">
        <f t="shared" si="39"/>
        <v>0</v>
      </c>
      <c r="AC52" s="126">
        <f t="shared" ref="AC52:AH52" si="40">AC36+AC40+AC44+AC48</f>
        <v>0</v>
      </c>
      <c r="AD52" s="126">
        <f t="shared" si="40"/>
        <v>0</v>
      </c>
      <c r="AE52" s="126">
        <f t="shared" si="40"/>
        <v>0</v>
      </c>
      <c r="AF52" s="126">
        <f t="shared" si="40"/>
        <v>0</v>
      </c>
      <c r="AG52" s="126">
        <f t="shared" si="40"/>
        <v>0</v>
      </c>
      <c r="AH52" s="126">
        <f t="shared" si="40"/>
        <v>0</v>
      </c>
      <c r="AK52" s="126">
        <f t="shared" si="12"/>
        <v>0</v>
      </c>
    </row>
    <row r="53" spans="1:37" hidden="1" x14ac:dyDescent="0.25">
      <c r="A53" s="654"/>
      <c r="B53" s="131" t="s">
        <v>158</v>
      </c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30"/>
      <c r="Q53" s="126">
        <f t="shared" ref="Q53:AB53" si="41">Q37+Q41+Q45+Q49</f>
        <v>0</v>
      </c>
      <c r="R53" s="126">
        <f t="shared" si="41"/>
        <v>0</v>
      </c>
      <c r="S53" s="126">
        <f t="shared" si="41"/>
        <v>0</v>
      </c>
      <c r="T53" s="126">
        <f t="shared" si="41"/>
        <v>0</v>
      </c>
      <c r="U53" s="126">
        <f t="shared" si="41"/>
        <v>0</v>
      </c>
      <c r="V53" s="126">
        <f t="shared" si="41"/>
        <v>0</v>
      </c>
      <c r="W53" s="126">
        <f t="shared" si="41"/>
        <v>0</v>
      </c>
      <c r="X53" s="126">
        <f t="shared" si="41"/>
        <v>0</v>
      </c>
      <c r="Y53" s="126">
        <f t="shared" si="41"/>
        <v>0</v>
      </c>
      <c r="Z53" s="126">
        <f t="shared" si="41"/>
        <v>0</v>
      </c>
      <c r="AA53" s="126">
        <f t="shared" si="41"/>
        <v>0</v>
      </c>
      <c r="AB53" s="132">
        <f t="shared" si="41"/>
        <v>0</v>
      </c>
      <c r="AC53" s="126">
        <f t="shared" ref="AC53:AH53" si="42">AC37+AC41+AC45+AC49</f>
        <v>0</v>
      </c>
      <c r="AD53" s="126">
        <f t="shared" si="42"/>
        <v>0</v>
      </c>
      <c r="AE53" s="126">
        <f t="shared" si="42"/>
        <v>0</v>
      </c>
      <c r="AF53" s="126">
        <f t="shared" si="42"/>
        <v>0</v>
      </c>
      <c r="AG53" s="126">
        <f t="shared" si="42"/>
        <v>0</v>
      </c>
      <c r="AH53" s="126">
        <f t="shared" si="42"/>
        <v>0</v>
      </c>
      <c r="AK53" s="126">
        <f t="shared" si="12"/>
        <v>0</v>
      </c>
    </row>
    <row r="54" spans="1:37" s="45" customFormat="1" ht="15.75" hidden="1" thickBot="1" x14ac:dyDescent="0.3">
      <c r="A54" s="655"/>
      <c r="B54" s="129" t="s">
        <v>32</v>
      </c>
      <c r="C54" s="114">
        <f t="shared" ref="C54" si="43">SUM(C51:C52)</f>
        <v>0</v>
      </c>
      <c r="D54" s="114">
        <f t="shared" ref="D54:M54" si="44">SUM(D51:D52)</f>
        <v>0</v>
      </c>
      <c r="E54" s="114">
        <f t="shared" si="44"/>
        <v>0</v>
      </c>
      <c r="F54" s="114">
        <f t="shared" si="44"/>
        <v>0</v>
      </c>
      <c r="G54" s="114">
        <f t="shared" si="44"/>
        <v>0</v>
      </c>
      <c r="H54" s="114">
        <f t="shared" si="44"/>
        <v>0</v>
      </c>
      <c r="I54" s="114">
        <f t="shared" si="44"/>
        <v>0</v>
      </c>
      <c r="J54" s="114">
        <f t="shared" si="44"/>
        <v>0</v>
      </c>
      <c r="K54" s="114">
        <f t="shared" si="44"/>
        <v>0</v>
      </c>
      <c r="L54" s="114">
        <f t="shared" si="44"/>
        <v>0</v>
      </c>
      <c r="M54" s="114">
        <f t="shared" si="44"/>
        <v>0</v>
      </c>
      <c r="N54" s="114">
        <f>SUM(N51:N52)</f>
        <v>0</v>
      </c>
      <c r="O54" s="122"/>
      <c r="Q54" s="127">
        <f t="shared" ref="Q54:AA54" si="45">SUM(Q51:Q53)</f>
        <v>0</v>
      </c>
      <c r="R54" s="127">
        <f t="shared" si="45"/>
        <v>0</v>
      </c>
      <c r="S54" s="127">
        <f t="shared" si="45"/>
        <v>0</v>
      </c>
      <c r="T54" s="127">
        <f t="shared" si="45"/>
        <v>0</v>
      </c>
      <c r="U54" s="127">
        <f t="shared" si="45"/>
        <v>0</v>
      </c>
      <c r="V54" s="127">
        <f t="shared" si="45"/>
        <v>0</v>
      </c>
      <c r="W54" s="127">
        <f t="shared" si="45"/>
        <v>0</v>
      </c>
      <c r="X54" s="127">
        <f t="shared" si="45"/>
        <v>0</v>
      </c>
      <c r="Y54" s="127">
        <f t="shared" si="45"/>
        <v>0</v>
      </c>
      <c r="Z54" s="127">
        <f t="shared" si="45"/>
        <v>0</v>
      </c>
      <c r="AA54" s="127">
        <f t="shared" si="45"/>
        <v>0</v>
      </c>
      <c r="AB54" s="128">
        <f>SUM(AB51:AB53)</f>
        <v>0</v>
      </c>
      <c r="AC54" s="127">
        <f t="shared" ref="AC54:AH54" si="46">SUM(AC51:AC53)</f>
        <v>0</v>
      </c>
      <c r="AD54" s="127">
        <f t="shared" si="46"/>
        <v>0</v>
      </c>
      <c r="AE54" s="127">
        <f t="shared" si="46"/>
        <v>0</v>
      </c>
      <c r="AF54" s="127">
        <f t="shared" si="46"/>
        <v>0</v>
      </c>
      <c r="AG54" s="127">
        <f t="shared" si="46"/>
        <v>0</v>
      </c>
      <c r="AH54" s="127">
        <f t="shared" si="46"/>
        <v>0</v>
      </c>
      <c r="AK54" s="127">
        <f t="shared" si="12"/>
        <v>0</v>
      </c>
    </row>
    <row r="55" spans="1:37" hidden="1" x14ac:dyDescent="0.25">
      <c r="E55" s="59"/>
      <c r="F55" s="59"/>
      <c r="G55" s="59"/>
      <c r="H55" s="59"/>
    </row>
    <row r="56" spans="1:37" hidden="1" x14ac:dyDescent="0.25"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</row>
    <row r="57" spans="1:37" x14ac:dyDescent="0.25">
      <c r="A57" s="647" t="s">
        <v>34</v>
      </c>
      <c r="B57" s="647"/>
      <c r="C57" s="118" t="s">
        <v>160</v>
      </c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</row>
    <row r="58" spans="1:37" ht="15.75" thickBot="1" x14ac:dyDescent="0.3">
      <c r="A58" s="647"/>
      <c r="B58" s="647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Q58" s="126"/>
      <c r="R58" s="126"/>
      <c r="S58" s="126"/>
      <c r="T58" s="126"/>
      <c r="U58" s="126"/>
      <c r="V58" s="126"/>
      <c r="W58" s="126"/>
      <c r="X58" s="126"/>
      <c r="Y58" s="126"/>
      <c r="Z58" s="126">
        <v>0</v>
      </c>
      <c r="AA58" s="126"/>
    </row>
    <row r="59" spans="1:37" ht="15.75" thickBot="1" x14ac:dyDescent="0.3">
      <c r="B59" s="29" t="s">
        <v>33</v>
      </c>
      <c r="C59" s="24">
        <f>C34</f>
        <v>46023</v>
      </c>
      <c r="D59" s="24">
        <f t="shared" ref="D59:O59" si="47">D34</f>
        <v>46054</v>
      </c>
      <c r="E59" s="24">
        <f t="shared" si="47"/>
        <v>46082</v>
      </c>
      <c r="F59" s="24">
        <f t="shared" si="47"/>
        <v>46113</v>
      </c>
      <c r="G59" s="24">
        <f t="shared" si="47"/>
        <v>46143</v>
      </c>
      <c r="H59" s="24">
        <f t="shared" si="47"/>
        <v>46174</v>
      </c>
      <c r="I59" s="24">
        <f t="shared" si="47"/>
        <v>46204</v>
      </c>
      <c r="J59" s="24">
        <f t="shared" si="47"/>
        <v>46235</v>
      </c>
      <c r="K59" s="24">
        <f t="shared" si="47"/>
        <v>46266</v>
      </c>
      <c r="L59" s="24">
        <f t="shared" si="47"/>
        <v>46296</v>
      </c>
      <c r="M59" s="24">
        <f t="shared" si="47"/>
        <v>46327</v>
      </c>
      <c r="N59" s="24">
        <f t="shared" si="47"/>
        <v>46357</v>
      </c>
      <c r="O59" s="24">
        <f t="shared" si="47"/>
        <v>46388</v>
      </c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</row>
    <row r="60" spans="1:37" x14ac:dyDescent="0.25">
      <c r="B60" s="30" t="s">
        <v>27</v>
      </c>
      <c r="C60" s="40">
        <f t="shared" ref="C60" si="48">SUM(C68,C76)</f>
        <v>0</v>
      </c>
      <c r="D60" s="40">
        <f t="shared" ref="D60:O60" si="49">SUM(D68,D76)</f>
        <v>471346.01988279697</v>
      </c>
      <c r="E60" s="40">
        <f t="shared" si="49"/>
        <v>559785.18965262291</v>
      </c>
      <c r="F60" s="40">
        <f t="shared" si="49"/>
        <v>583344.79607360228</v>
      </c>
      <c r="G60" s="40">
        <f t="shared" si="49"/>
        <v>598711.85946119856</v>
      </c>
      <c r="H60" s="40">
        <f t="shared" si="49"/>
        <v>571105.89505568286</v>
      </c>
      <c r="I60" s="40">
        <f t="shared" si="49"/>
        <v>648610.0984411058</v>
      </c>
      <c r="J60" s="40">
        <f t="shared" si="49"/>
        <v>652210.72838546033</v>
      </c>
      <c r="K60" s="40">
        <f t="shared" si="49"/>
        <v>696088.29913127329</v>
      </c>
      <c r="L60" s="40">
        <f t="shared" si="49"/>
        <v>805929.89825978281</v>
      </c>
      <c r="M60" s="40">
        <f t="shared" si="49"/>
        <v>1605431.247833821</v>
      </c>
      <c r="N60" s="40">
        <f t="shared" si="49"/>
        <v>1505598.2502272341</v>
      </c>
      <c r="O60" s="40">
        <f t="shared" si="49"/>
        <v>0</v>
      </c>
    </row>
    <row r="61" spans="1:37" x14ac:dyDescent="0.25">
      <c r="B61" s="31" t="s">
        <v>28</v>
      </c>
      <c r="C61" s="40">
        <f t="shared" ref="C61" si="50">SUM(C69,C77)</f>
        <v>0</v>
      </c>
      <c r="D61" s="40">
        <f t="shared" ref="D61:O61" si="51">SUM(D69,D77)</f>
        <v>0</v>
      </c>
      <c r="E61" s="40">
        <f t="shared" si="51"/>
        <v>251580.08198837761</v>
      </c>
      <c r="F61" s="40">
        <f t="shared" si="51"/>
        <v>112973.27291707645</v>
      </c>
      <c r="G61" s="40">
        <f t="shared" si="51"/>
        <v>47590.587840852175</v>
      </c>
      <c r="H61" s="40">
        <f t="shared" si="51"/>
        <v>12023.780568754975</v>
      </c>
      <c r="I61" s="40">
        <f t="shared" si="51"/>
        <v>437939.9620321223</v>
      </c>
      <c r="J61" s="40">
        <f t="shared" si="51"/>
        <v>196664.87031704304</v>
      </c>
      <c r="K61" s="40">
        <f t="shared" si="51"/>
        <v>554633.58499463543</v>
      </c>
      <c r="L61" s="40">
        <f t="shared" si="51"/>
        <v>212545.78445438869</v>
      </c>
      <c r="M61" s="40">
        <f t="shared" si="51"/>
        <v>70938.188713118681</v>
      </c>
      <c r="N61" s="40">
        <f t="shared" si="51"/>
        <v>902266.66552616283</v>
      </c>
      <c r="O61" s="40">
        <f t="shared" si="51"/>
        <v>0</v>
      </c>
    </row>
    <row r="62" spans="1:37" x14ac:dyDescent="0.25">
      <c r="B62" s="31" t="s">
        <v>29</v>
      </c>
      <c r="C62" s="40">
        <f t="shared" ref="C62" si="52">SUM(C70,C78)</f>
        <v>0</v>
      </c>
      <c r="D62" s="40">
        <f t="shared" ref="D62:O62" si="53">SUM(D70,D78)</f>
        <v>0</v>
      </c>
      <c r="E62" s="40">
        <f t="shared" si="53"/>
        <v>446729.0829399869</v>
      </c>
      <c r="F62" s="40">
        <f t="shared" si="53"/>
        <v>229676.69558155542</v>
      </c>
      <c r="G62" s="40">
        <f t="shared" si="53"/>
        <v>4606339.6379062012</v>
      </c>
      <c r="H62" s="40">
        <f t="shared" si="53"/>
        <v>5359162.5693430612</v>
      </c>
      <c r="I62" s="40">
        <f t="shared" si="53"/>
        <v>2981316.3562827231</v>
      </c>
      <c r="J62" s="40">
        <f t="shared" si="53"/>
        <v>3583287.3204486123</v>
      </c>
      <c r="K62" s="40">
        <f t="shared" si="53"/>
        <v>879856.34678332822</v>
      </c>
      <c r="L62" s="40">
        <f t="shared" si="53"/>
        <v>2794624.2225095662</v>
      </c>
      <c r="M62" s="40">
        <f t="shared" si="53"/>
        <v>673110.6487655472</v>
      </c>
      <c r="N62" s="40">
        <f t="shared" si="53"/>
        <v>10467212.55026835</v>
      </c>
      <c r="O62" s="40">
        <f t="shared" si="53"/>
        <v>0</v>
      </c>
    </row>
    <row r="63" spans="1:37" x14ac:dyDescent="0.25">
      <c r="B63" s="31" t="s">
        <v>30</v>
      </c>
      <c r="C63" s="40">
        <f t="shared" ref="C63" si="54">SUM(C71,C79)</f>
        <v>0</v>
      </c>
      <c r="D63" s="40">
        <f t="shared" ref="D63:O63" si="55">SUM(D71,D79)</f>
        <v>0</v>
      </c>
      <c r="E63" s="40">
        <f t="shared" si="55"/>
        <v>935365.4723683449</v>
      </c>
      <c r="F63" s="40">
        <f t="shared" si="55"/>
        <v>0</v>
      </c>
      <c r="G63" s="40">
        <f t="shared" si="55"/>
        <v>261803.60234216278</v>
      </c>
      <c r="H63" s="40">
        <f t="shared" si="55"/>
        <v>973587.60254598456</v>
      </c>
      <c r="I63" s="40">
        <f t="shared" si="55"/>
        <v>3829259.2970917639</v>
      </c>
      <c r="J63" s="40">
        <f t="shared" si="55"/>
        <v>138032.46361818135</v>
      </c>
      <c r="K63" s="40">
        <f t="shared" si="55"/>
        <v>68355.655495220111</v>
      </c>
      <c r="L63" s="40">
        <f t="shared" si="55"/>
        <v>766145.76179970405</v>
      </c>
      <c r="M63" s="40">
        <f t="shared" si="55"/>
        <v>266751.92078179732</v>
      </c>
      <c r="N63" s="40">
        <f t="shared" si="55"/>
        <v>3449843.1690075272</v>
      </c>
      <c r="O63" s="40">
        <f t="shared" si="55"/>
        <v>0</v>
      </c>
    </row>
    <row r="64" spans="1:37" ht="15.75" thickBot="1" x14ac:dyDescent="0.3">
      <c r="B64" s="15" t="s">
        <v>31</v>
      </c>
      <c r="C64" s="46">
        <f t="shared" ref="C64" si="56">SUM(C72,C80)</f>
        <v>0</v>
      </c>
      <c r="D64" s="46">
        <f t="shared" ref="D64:O64" si="57">SUM(D72,D80)</f>
        <v>0</v>
      </c>
      <c r="E64" s="46">
        <f t="shared" si="57"/>
        <v>502883.70961604349</v>
      </c>
      <c r="F64" s="46">
        <f t="shared" si="57"/>
        <v>0</v>
      </c>
      <c r="G64" s="46">
        <f t="shared" si="57"/>
        <v>0</v>
      </c>
      <c r="H64" s="46">
        <f t="shared" si="57"/>
        <v>25497.293096074907</v>
      </c>
      <c r="I64" s="46">
        <f t="shared" si="57"/>
        <v>0</v>
      </c>
      <c r="J64" s="46">
        <f t="shared" si="57"/>
        <v>0</v>
      </c>
      <c r="K64" s="46">
        <f t="shared" si="57"/>
        <v>0</v>
      </c>
      <c r="L64" s="46">
        <f t="shared" si="57"/>
        <v>0</v>
      </c>
      <c r="M64" s="46">
        <f t="shared" si="57"/>
        <v>20966.598359901895</v>
      </c>
      <c r="N64" s="46">
        <f t="shared" si="57"/>
        <v>260617.32823079516</v>
      </c>
      <c r="O64" s="46">
        <f t="shared" si="57"/>
        <v>0</v>
      </c>
      <c r="P64" s="200" t="s">
        <v>179</v>
      </c>
    </row>
    <row r="65" spans="2:16" ht="15.75" thickBot="1" x14ac:dyDescent="0.3">
      <c r="B65" s="32" t="s">
        <v>32</v>
      </c>
      <c r="C65" s="47">
        <f>SUM(C60:C64)</f>
        <v>0</v>
      </c>
      <c r="D65" s="48">
        <f t="shared" ref="D65:O65" si="58">SUM(D60:D64)</f>
        <v>471346.01988279697</v>
      </c>
      <c r="E65" s="48">
        <f t="shared" si="58"/>
        <v>2696343.536565376</v>
      </c>
      <c r="F65" s="48">
        <f t="shared" si="58"/>
        <v>925994.76457223413</v>
      </c>
      <c r="G65" s="48">
        <f t="shared" si="58"/>
        <v>5514445.6875504153</v>
      </c>
      <c r="H65" s="48">
        <f t="shared" si="58"/>
        <v>6941377.1406095587</v>
      </c>
      <c r="I65" s="48">
        <f t="shared" si="58"/>
        <v>7897125.7138477154</v>
      </c>
      <c r="J65" s="48">
        <f t="shared" si="58"/>
        <v>4570195.3827692978</v>
      </c>
      <c r="K65" s="48">
        <f t="shared" si="58"/>
        <v>2198933.8864044575</v>
      </c>
      <c r="L65" s="48">
        <f t="shared" si="58"/>
        <v>4579245.6670234418</v>
      </c>
      <c r="M65" s="48">
        <f t="shared" si="58"/>
        <v>2637198.6044541858</v>
      </c>
      <c r="N65" s="48">
        <f t="shared" si="58"/>
        <v>16585537.963260068</v>
      </c>
      <c r="O65" s="48">
        <f t="shared" si="58"/>
        <v>0</v>
      </c>
      <c r="P65" s="201">
        <f>SUM(C65:O65)</f>
        <v>55017744.366939545</v>
      </c>
    </row>
    <row r="66" spans="2:16" ht="15.75" thickBot="1" x14ac:dyDescent="0.3"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201" t="e">
        <f>'1M - RES'!O30-'1M - RES'!C15+'2M - SGS'!O36+'3M - LGS'!O36+'4M - SPS'!O36+'11M - LPS'!O36+'LI 1M - RES'!O30+'LI 2M - SGS'!O36+'LI 3M - LGS'!O36+'LI 4M - SPS'!O36+'Biz DRENE'!#REF!</f>
        <v>#REF!</v>
      </c>
    </row>
    <row r="67" spans="2:16" ht="15.75" thickBot="1" x14ac:dyDescent="0.3">
      <c r="B67" s="29" t="s">
        <v>152</v>
      </c>
      <c r="C67" s="24">
        <f>C59</f>
        <v>46023</v>
      </c>
      <c r="D67" s="24">
        <f t="shared" ref="D67:O67" si="59">D59</f>
        <v>46054</v>
      </c>
      <c r="E67" s="24">
        <f t="shared" si="59"/>
        <v>46082</v>
      </c>
      <c r="F67" s="24">
        <f t="shared" si="59"/>
        <v>46113</v>
      </c>
      <c r="G67" s="24">
        <f t="shared" si="59"/>
        <v>46143</v>
      </c>
      <c r="H67" s="24">
        <f t="shared" si="59"/>
        <v>46174</v>
      </c>
      <c r="I67" s="24">
        <f t="shared" si="59"/>
        <v>46204</v>
      </c>
      <c r="J67" s="24">
        <f t="shared" si="59"/>
        <v>46235</v>
      </c>
      <c r="K67" s="24">
        <f t="shared" si="59"/>
        <v>46266</v>
      </c>
      <c r="L67" s="24">
        <f t="shared" si="59"/>
        <v>46296</v>
      </c>
      <c r="M67" s="24">
        <f t="shared" si="59"/>
        <v>46327</v>
      </c>
      <c r="N67" s="24">
        <f t="shared" si="59"/>
        <v>46357</v>
      </c>
      <c r="O67" s="24">
        <f t="shared" si="59"/>
        <v>46388</v>
      </c>
      <c r="P67" s="217" t="e">
        <f>SUM(#REF!)</f>
        <v>#REF!</v>
      </c>
    </row>
    <row r="68" spans="2:16" x14ac:dyDescent="0.25">
      <c r="B68" s="30" t="s">
        <v>27</v>
      </c>
      <c r="C68" s="477">
        <f>'1M - RES'!C14+'Res DRENE'!C14</f>
        <v>0</v>
      </c>
      <c r="D68" s="477">
        <f>'1M - RES'!D14+'Res DRENE'!D14</f>
        <v>19058.388123566689</v>
      </c>
      <c r="E68" s="477">
        <f>'1M - RES'!E14+'Res DRENE'!E14</f>
        <v>105877.60452464952</v>
      </c>
      <c r="F68" s="477">
        <f>'1M - RES'!F14+'Res DRENE'!F14</f>
        <v>74758.120316478482</v>
      </c>
      <c r="G68" s="477">
        <f>'1M - RES'!G14+'Res DRENE'!G14</f>
        <v>123203.11097014333</v>
      </c>
      <c r="H68" s="477">
        <f>'1M - RES'!H14+'Res DRENE'!H14</f>
        <v>80160.792345687601</v>
      </c>
      <c r="I68" s="477">
        <f>'1M - RES'!I14+'Res DRENE'!I14</f>
        <v>139396.939906763</v>
      </c>
      <c r="J68" s="477">
        <f>'1M - RES'!J14+'Res DRENE'!J14</f>
        <v>108164.79395609049</v>
      </c>
      <c r="K68" s="477">
        <f>'1M - RES'!K14+'Res DRENE'!K14</f>
        <v>179480.89074910924</v>
      </c>
      <c r="L68" s="477">
        <f>'1M - RES'!L14+'Res DRENE'!L14</f>
        <v>303063.85480573057</v>
      </c>
      <c r="M68" s="477">
        <f>'1M - RES'!M14+'Res DRENE'!M14</f>
        <v>363057.19695460115</v>
      </c>
      <c r="N68" s="477">
        <f>'1M - RES'!N14+'Res DRENE'!N14</f>
        <v>304289.96963187773</v>
      </c>
      <c r="O68" s="477">
        <f>'1M - RES'!O14+'Res DRENE'!O14</f>
        <v>0</v>
      </c>
    </row>
    <row r="69" spans="2:16" x14ac:dyDescent="0.25">
      <c r="B69" s="31" t="s">
        <v>28</v>
      </c>
      <c r="C69" s="40">
        <f>'2M - SGS'!C17+'Biz DRENE'!C17</f>
        <v>0</v>
      </c>
      <c r="D69" s="40">
        <f>'2M - SGS'!D17+'Biz DRENE'!D17</f>
        <v>0</v>
      </c>
      <c r="E69" s="40">
        <f>'2M - SGS'!E17+'Biz DRENE'!E17</f>
        <v>251580.08198837761</v>
      </c>
      <c r="F69" s="40">
        <f>'2M - SGS'!F17+'Biz DRENE'!F17</f>
        <v>112973.27291707645</v>
      </c>
      <c r="G69" s="40">
        <f>'2M - SGS'!G17+'Biz DRENE'!G17</f>
        <v>12018.489576205468</v>
      </c>
      <c r="H69" s="40">
        <f>'2M - SGS'!H17+'Biz DRENE'!H17</f>
        <v>12023.780568754975</v>
      </c>
      <c r="I69" s="40">
        <f>'2M - SGS'!I17+'Biz DRENE'!I17</f>
        <v>435279.37506285339</v>
      </c>
      <c r="J69" s="40">
        <f>'2M - SGS'!J17+'Biz DRENE'!J17</f>
        <v>196664.87031704304</v>
      </c>
      <c r="K69" s="40">
        <f>'2M - SGS'!K17+'Biz DRENE'!K17</f>
        <v>554633.58499463543</v>
      </c>
      <c r="L69" s="40">
        <f>'2M - SGS'!L17+'Biz DRENE'!L17</f>
        <v>212545.78445438869</v>
      </c>
      <c r="M69" s="40">
        <f>'2M - SGS'!M17+'Biz DRENE'!M17</f>
        <v>70938.188713118681</v>
      </c>
      <c r="N69" s="40">
        <f>'2M - SGS'!N17+'Biz DRENE'!N17</f>
        <v>881770.18010237906</v>
      </c>
      <c r="O69" s="40">
        <f>'2M - SGS'!O17+'Biz DRENE'!O17</f>
        <v>0</v>
      </c>
    </row>
    <row r="70" spans="2:16" x14ac:dyDescent="0.25">
      <c r="B70" s="31" t="s">
        <v>29</v>
      </c>
      <c r="C70" s="40">
        <f>'3M - LGS'!C17+'Biz DRENE'!C35</f>
        <v>0</v>
      </c>
      <c r="D70" s="40">
        <f>'3M - LGS'!D17+'Biz DRENE'!D35</f>
        <v>0</v>
      </c>
      <c r="E70" s="40">
        <f>'3M - LGS'!E17+'Biz DRENE'!E35</f>
        <v>446729.0829399869</v>
      </c>
      <c r="F70" s="40">
        <f>'3M - LGS'!F17+'Biz DRENE'!F35</f>
        <v>229676.69558155542</v>
      </c>
      <c r="G70" s="40">
        <f>'3M - LGS'!G17+'Biz DRENE'!G35</f>
        <v>3234322.8990993951</v>
      </c>
      <c r="H70" s="40">
        <f>'3M - LGS'!H17+'Biz DRENE'!H35</f>
        <v>3425020.8525687316</v>
      </c>
      <c r="I70" s="40">
        <f>'3M - LGS'!I17+'Biz DRENE'!I35</f>
        <v>2515082.5676451805</v>
      </c>
      <c r="J70" s="40">
        <f>'3M - LGS'!J17+'Biz DRENE'!J35</f>
        <v>3437805.2133164778</v>
      </c>
      <c r="K70" s="40">
        <f>'3M - LGS'!K17+'Biz DRENE'!K35</f>
        <v>879856.34678332822</v>
      </c>
      <c r="L70" s="40">
        <f>'3M - LGS'!L17+'Biz DRENE'!L35</f>
        <v>2794624.2225095662</v>
      </c>
      <c r="M70" s="40">
        <f>'3M - LGS'!M17+'Biz DRENE'!M35</f>
        <v>673110.6487655472</v>
      </c>
      <c r="N70" s="40">
        <f>'3M - LGS'!N17+'Biz DRENE'!N35</f>
        <v>8366845.9648880754</v>
      </c>
      <c r="O70" s="40">
        <f>'3M - LGS'!O17+'Biz DRENE'!O35</f>
        <v>0</v>
      </c>
    </row>
    <row r="71" spans="2:16" x14ac:dyDescent="0.25">
      <c r="B71" s="31" t="s">
        <v>30</v>
      </c>
      <c r="C71" s="40">
        <f>'4M - SPS'!C17+'Biz DRENE'!C53</f>
        <v>0</v>
      </c>
      <c r="D71" s="40">
        <f>'4M - SPS'!D17+'Biz DRENE'!D53</f>
        <v>0</v>
      </c>
      <c r="E71" s="40">
        <f>'4M - SPS'!E17+'Biz DRENE'!E53</f>
        <v>935365.4723683449</v>
      </c>
      <c r="F71" s="40">
        <f>'4M - SPS'!F17+'Biz DRENE'!F53</f>
        <v>0</v>
      </c>
      <c r="G71" s="40">
        <f>'4M - SPS'!G17+'Biz DRENE'!G53</f>
        <v>261803.60234216278</v>
      </c>
      <c r="H71" s="40">
        <f>'4M - SPS'!H17+'Biz DRENE'!H53</f>
        <v>973587.60254598456</v>
      </c>
      <c r="I71" s="40">
        <f>'4M - SPS'!I17+'Biz DRENE'!I53</f>
        <v>3829259.2970917639</v>
      </c>
      <c r="J71" s="40">
        <f>'4M - SPS'!J17+'Biz DRENE'!J53</f>
        <v>0</v>
      </c>
      <c r="K71" s="40">
        <f>'4M - SPS'!K17+'Biz DRENE'!K53</f>
        <v>68355.655495220111</v>
      </c>
      <c r="L71" s="40">
        <f>'4M - SPS'!L17+'Biz DRENE'!L53</f>
        <v>654065.88522938569</v>
      </c>
      <c r="M71" s="40">
        <f>'4M - SPS'!M17+'Biz DRENE'!M53</f>
        <v>266751.92078179732</v>
      </c>
      <c r="N71" s="40">
        <f>'4M - SPS'!N17+'Biz DRENE'!N53</f>
        <v>3315758.317168911</v>
      </c>
      <c r="O71" s="40">
        <f>'4M - SPS'!O17+'Biz DRENE'!O53</f>
        <v>0</v>
      </c>
    </row>
    <row r="72" spans="2:16" ht="15.75" thickBot="1" x14ac:dyDescent="0.3">
      <c r="B72" s="15" t="s">
        <v>31</v>
      </c>
      <c r="C72" s="46">
        <f>'11M - LPS'!C17+'Biz DRENE'!C71</f>
        <v>0</v>
      </c>
      <c r="D72" s="46">
        <f>'11M - LPS'!D17+'Biz DRENE'!D71</f>
        <v>0</v>
      </c>
      <c r="E72" s="46">
        <f>'11M - LPS'!E17+'Biz DRENE'!E71</f>
        <v>502883.70961604349</v>
      </c>
      <c r="F72" s="46">
        <f>'11M - LPS'!F17+'Biz DRENE'!F71</f>
        <v>0</v>
      </c>
      <c r="G72" s="46">
        <f>'11M - LPS'!G17+'Biz DRENE'!G71</f>
        <v>0</v>
      </c>
      <c r="H72" s="46">
        <f>'11M - LPS'!H17+'Biz DRENE'!H71</f>
        <v>25497.293096074907</v>
      </c>
      <c r="I72" s="46">
        <f>'11M - LPS'!I17+'Biz DRENE'!I71</f>
        <v>0</v>
      </c>
      <c r="J72" s="46">
        <f>'11M - LPS'!J17+'Biz DRENE'!J71</f>
        <v>0</v>
      </c>
      <c r="K72" s="46">
        <f>'11M - LPS'!K17+'Biz DRENE'!K71</f>
        <v>0</v>
      </c>
      <c r="L72" s="46">
        <f>'11M - LPS'!L17+'Biz DRENE'!L71</f>
        <v>0</v>
      </c>
      <c r="M72" s="46">
        <f>'11M - LPS'!M17+'Biz DRENE'!M71</f>
        <v>20966.598359901895</v>
      </c>
      <c r="N72" s="46">
        <f>'11M - LPS'!N17+'Biz DRENE'!N71</f>
        <v>260617.32823079516</v>
      </c>
      <c r="O72" s="46">
        <f>'11M - LPS'!O17+'Biz DRENE'!O71</f>
        <v>0</v>
      </c>
    </row>
    <row r="73" spans="2:16" ht="15.75" thickBot="1" x14ac:dyDescent="0.3">
      <c r="B73" s="32" t="s">
        <v>32</v>
      </c>
      <c r="C73" s="47">
        <f>SUM(C68:C72)</f>
        <v>0</v>
      </c>
      <c r="D73" s="48">
        <f t="shared" ref="D73:O73" si="60">SUM(D68:D72)</f>
        <v>19058.388123566689</v>
      </c>
      <c r="E73" s="48">
        <f t="shared" si="60"/>
        <v>2242435.9514374025</v>
      </c>
      <c r="F73" s="48">
        <f t="shared" si="60"/>
        <v>417408.08881511039</v>
      </c>
      <c r="G73" s="48">
        <f t="shared" si="60"/>
        <v>3631348.1019879067</v>
      </c>
      <c r="H73" s="48">
        <f t="shared" si="60"/>
        <v>4516290.3211252335</v>
      </c>
      <c r="I73" s="48">
        <f t="shared" si="60"/>
        <v>6919018.1797065604</v>
      </c>
      <c r="J73" s="48">
        <f t="shared" si="60"/>
        <v>3742634.8775896113</v>
      </c>
      <c r="K73" s="48">
        <f t="shared" si="60"/>
        <v>1682326.478022293</v>
      </c>
      <c r="L73" s="48">
        <f t="shared" si="60"/>
        <v>3964299.746999071</v>
      </c>
      <c r="M73" s="48">
        <f t="shared" si="60"/>
        <v>1394824.5535749663</v>
      </c>
      <c r="N73" s="48">
        <f t="shared" si="60"/>
        <v>13129281.760022037</v>
      </c>
      <c r="O73" s="48">
        <f t="shared" si="60"/>
        <v>0</v>
      </c>
    </row>
    <row r="74" spans="2:16" ht="15.75" thickBot="1" x14ac:dyDescent="0.3"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</row>
    <row r="75" spans="2:16" ht="15.75" thickBot="1" x14ac:dyDescent="0.3">
      <c r="B75" s="37" t="s">
        <v>153</v>
      </c>
      <c r="C75" s="24">
        <f>C67</f>
        <v>46023</v>
      </c>
      <c r="D75" s="24">
        <f t="shared" ref="D75:O75" si="61">D67</f>
        <v>46054</v>
      </c>
      <c r="E75" s="24">
        <f t="shared" si="61"/>
        <v>46082</v>
      </c>
      <c r="F75" s="24">
        <f t="shared" si="61"/>
        <v>46113</v>
      </c>
      <c r="G75" s="24">
        <f t="shared" si="61"/>
        <v>46143</v>
      </c>
      <c r="H75" s="24">
        <f t="shared" si="61"/>
        <v>46174</v>
      </c>
      <c r="I75" s="24">
        <f t="shared" si="61"/>
        <v>46204</v>
      </c>
      <c r="J75" s="24">
        <f t="shared" si="61"/>
        <v>46235</v>
      </c>
      <c r="K75" s="24">
        <f t="shared" si="61"/>
        <v>46266</v>
      </c>
      <c r="L75" s="24">
        <f t="shared" si="61"/>
        <v>46296</v>
      </c>
      <c r="M75" s="24">
        <f t="shared" si="61"/>
        <v>46327</v>
      </c>
      <c r="N75" s="24">
        <f t="shared" si="61"/>
        <v>46357</v>
      </c>
      <c r="O75" s="24">
        <f t="shared" si="61"/>
        <v>46388</v>
      </c>
    </row>
    <row r="76" spans="2:16" x14ac:dyDescent="0.25">
      <c r="B76" s="38" t="s">
        <v>27</v>
      </c>
      <c r="C76" s="40">
        <f>'LI 1M - RES'!C14</f>
        <v>0</v>
      </c>
      <c r="D76" s="40">
        <f>'LI 1M - RES'!D14</f>
        <v>452287.63175923028</v>
      </c>
      <c r="E76" s="40">
        <f>'LI 1M - RES'!E14</f>
        <v>453907.58512797335</v>
      </c>
      <c r="F76" s="40">
        <f>'LI 1M - RES'!F14</f>
        <v>508586.67575712386</v>
      </c>
      <c r="G76" s="40">
        <f>'LI 1M - RES'!G14</f>
        <v>475508.74849105522</v>
      </c>
      <c r="H76" s="40">
        <f>'LI 1M - RES'!H14</f>
        <v>490945.10270999523</v>
      </c>
      <c r="I76" s="40">
        <f>'LI 1M - RES'!I14</f>
        <v>509213.15853434283</v>
      </c>
      <c r="J76" s="40">
        <f>'LI 1M - RES'!J14</f>
        <v>544045.93442936987</v>
      </c>
      <c r="K76" s="40">
        <f>'LI 1M - RES'!K14</f>
        <v>516607.40838216402</v>
      </c>
      <c r="L76" s="40">
        <f>'LI 1M - RES'!L14</f>
        <v>502866.04345405224</v>
      </c>
      <c r="M76" s="40">
        <f>'LI 1M - RES'!M14</f>
        <v>1242374.0508792198</v>
      </c>
      <c r="N76" s="40">
        <f>'LI 1M - RES'!N14</f>
        <v>1201308.2805953564</v>
      </c>
      <c r="O76" s="40">
        <f>'LI 1M - RES'!O14</f>
        <v>0</v>
      </c>
    </row>
    <row r="77" spans="2:16" x14ac:dyDescent="0.25">
      <c r="B77" s="31" t="s">
        <v>28</v>
      </c>
      <c r="C77" s="5">
        <f>'LI 2M - SGS'!C17</f>
        <v>0</v>
      </c>
      <c r="D77" s="5">
        <f>'LI 2M - SGS'!D17</f>
        <v>0</v>
      </c>
      <c r="E77" s="5">
        <f>'LI 2M - SGS'!E17</f>
        <v>0</v>
      </c>
      <c r="F77" s="5">
        <f>'LI 2M - SGS'!F17</f>
        <v>0</v>
      </c>
      <c r="G77" s="5">
        <f>'LI 2M - SGS'!G17</f>
        <v>35572.098264646709</v>
      </c>
      <c r="H77" s="5">
        <f>'LI 2M - SGS'!H17</f>
        <v>0</v>
      </c>
      <c r="I77" s="5">
        <f>'LI 2M - SGS'!I17</f>
        <v>2660.5869692689207</v>
      </c>
      <c r="J77" s="5">
        <f>'LI 2M - SGS'!J17</f>
        <v>0</v>
      </c>
      <c r="K77" s="5">
        <f>'LI 2M - SGS'!K17</f>
        <v>0</v>
      </c>
      <c r="L77" s="5">
        <f>'LI 2M - SGS'!L17</f>
        <v>0</v>
      </c>
      <c r="M77" s="5">
        <f>'LI 2M - SGS'!M17</f>
        <v>0</v>
      </c>
      <c r="N77" s="5">
        <f>'LI 2M - SGS'!N17</f>
        <v>20496.485423783779</v>
      </c>
      <c r="O77" s="5">
        <f>'LI 2M - SGS'!O17</f>
        <v>0</v>
      </c>
    </row>
    <row r="78" spans="2:16" x14ac:dyDescent="0.25">
      <c r="B78" s="31" t="s">
        <v>29</v>
      </c>
      <c r="C78" s="5">
        <f>'LI 3M - LGS'!C17</f>
        <v>0</v>
      </c>
      <c r="D78" s="5">
        <f>'LI 3M - LGS'!D17</f>
        <v>0</v>
      </c>
      <c r="E78" s="5">
        <f>'LI 3M - LGS'!E17</f>
        <v>0</v>
      </c>
      <c r="F78" s="5">
        <f>'LI 3M - LGS'!F17</f>
        <v>0</v>
      </c>
      <c r="G78" s="5">
        <f>'LI 3M - LGS'!G17</f>
        <v>1372016.738806806</v>
      </c>
      <c r="H78" s="5">
        <f>'LI 3M - LGS'!H17</f>
        <v>1934141.7167743295</v>
      </c>
      <c r="I78" s="5">
        <f>'LI 3M - LGS'!I17</f>
        <v>466233.7886375424</v>
      </c>
      <c r="J78" s="5">
        <f>'LI 3M - LGS'!J17</f>
        <v>145482.10713213429</v>
      </c>
      <c r="K78" s="5">
        <f>'LI 3M - LGS'!K17</f>
        <v>0</v>
      </c>
      <c r="L78" s="5">
        <f>'LI 3M - LGS'!L17</f>
        <v>0</v>
      </c>
      <c r="M78" s="5">
        <f>'LI 3M - LGS'!M17</f>
        <v>0</v>
      </c>
      <c r="N78" s="5">
        <f>'LI 3M - LGS'!N17</f>
        <v>2100366.5853802748</v>
      </c>
      <c r="O78" s="5">
        <f>'LI 3M - LGS'!O17</f>
        <v>0</v>
      </c>
    </row>
    <row r="79" spans="2:16" x14ac:dyDescent="0.25">
      <c r="B79" s="31" t="s">
        <v>30</v>
      </c>
      <c r="C79" s="5">
        <f>'LI 4M - SPS'!C17</f>
        <v>0</v>
      </c>
      <c r="D79" s="5">
        <f>'LI 4M - SPS'!D17</f>
        <v>0</v>
      </c>
      <c r="E79" s="5">
        <f>'LI 4M - SPS'!E17</f>
        <v>0</v>
      </c>
      <c r="F79" s="5">
        <f>'LI 4M - SPS'!F17</f>
        <v>0</v>
      </c>
      <c r="G79" s="5">
        <f>'LI 4M - SPS'!G17</f>
        <v>0</v>
      </c>
      <c r="H79" s="5">
        <f>'LI 4M - SPS'!H17</f>
        <v>0</v>
      </c>
      <c r="I79" s="5">
        <f>'LI 4M - SPS'!I17</f>
        <v>0</v>
      </c>
      <c r="J79" s="5">
        <f>'LI 4M - SPS'!J17</f>
        <v>138032.46361818135</v>
      </c>
      <c r="K79" s="5">
        <f>'LI 4M - SPS'!K17</f>
        <v>0</v>
      </c>
      <c r="L79" s="5">
        <f>'LI 4M - SPS'!L17</f>
        <v>112079.87657031832</v>
      </c>
      <c r="M79" s="5">
        <f>'LI 4M - SPS'!M17</f>
        <v>0</v>
      </c>
      <c r="N79" s="5">
        <f>'LI 4M - SPS'!N17</f>
        <v>134084.85183861633</v>
      </c>
      <c r="O79" s="5">
        <f>'LI 4M - SPS'!O17</f>
        <v>0</v>
      </c>
    </row>
    <row r="80" spans="2:16" ht="15.75" thickBot="1" x14ac:dyDescent="0.3">
      <c r="B80" s="15" t="s">
        <v>31</v>
      </c>
      <c r="C80" s="87">
        <f>'LI 11M - LPS'!C17</f>
        <v>0</v>
      </c>
      <c r="D80" s="87">
        <f>'LI 11M - LPS'!D17</f>
        <v>0</v>
      </c>
      <c r="E80" s="87">
        <f>'LI 11M - LPS'!E17</f>
        <v>0</v>
      </c>
      <c r="F80" s="87">
        <f>'LI 11M - LPS'!F17</f>
        <v>0</v>
      </c>
      <c r="G80" s="87">
        <f>'LI 11M - LPS'!G17</f>
        <v>0</v>
      </c>
      <c r="H80" s="87">
        <f>'LI 11M - LPS'!H17</f>
        <v>0</v>
      </c>
      <c r="I80" s="87">
        <f>'LI 11M - LPS'!I17</f>
        <v>0</v>
      </c>
      <c r="J80" s="87">
        <f>'LI 11M - LPS'!J17</f>
        <v>0</v>
      </c>
      <c r="K80" s="87">
        <f>'LI 11M - LPS'!K17</f>
        <v>0</v>
      </c>
      <c r="L80" s="87">
        <f>'LI 11M - LPS'!L17</f>
        <v>0</v>
      </c>
      <c r="M80" s="87">
        <f>'LI 11M - LPS'!M17</f>
        <v>0</v>
      </c>
      <c r="N80" s="87">
        <f>'LI 11M - LPS'!N17</f>
        <v>0</v>
      </c>
      <c r="O80" s="87">
        <f>'LI 11M - LPS'!O17</f>
        <v>0</v>
      </c>
    </row>
    <row r="81" spans="1:28" ht="15.75" thickBot="1" x14ac:dyDescent="0.3">
      <c r="B81" s="32" t="s">
        <v>32</v>
      </c>
      <c r="C81" s="47">
        <f>SUM(C76:C80)</f>
        <v>0</v>
      </c>
      <c r="D81" s="48">
        <f t="shared" ref="D81:O81" si="62">SUM(D76:D80)</f>
        <v>452287.63175923028</v>
      </c>
      <c r="E81" s="48">
        <f t="shared" si="62"/>
        <v>453907.58512797335</v>
      </c>
      <c r="F81" s="48">
        <f t="shared" si="62"/>
        <v>508586.67575712386</v>
      </c>
      <c r="G81" s="48">
        <f t="shared" si="62"/>
        <v>1883097.5855625081</v>
      </c>
      <c r="H81" s="48">
        <f t="shared" si="62"/>
        <v>2425086.8194843247</v>
      </c>
      <c r="I81" s="48">
        <f t="shared" si="62"/>
        <v>978107.53414115414</v>
      </c>
      <c r="J81" s="48">
        <f t="shared" si="62"/>
        <v>827560.50517968554</v>
      </c>
      <c r="K81" s="48">
        <f t="shared" si="62"/>
        <v>516607.40838216402</v>
      </c>
      <c r="L81" s="48">
        <f t="shared" si="62"/>
        <v>614945.92002437054</v>
      </c>
      <c r="M81" s="48">
        <f t="shared" si="62"/>
        <v>1242374.0508792198</v>
      </c>
      <c r="N81" s="48">
        <f t="shared" si="62"/>
        <v>3456256.2032380314</v>
      </c>
      <c r="O81" s="48">
        <f t="shared" si="62"/>
        <v>0</v>
      </c>
    </row>
    <row r="85" spans="1:28" ht="18" customHeight="1" x14ac:dyDescent="0.25">
      <c r="A85" s="648" t="s">
        <v>84</v>
      </c>
      <c r="B85" s="648"/>
      <c r="C85" s="118" t="s">
        <v>160</v>
      </c>
    </row>
    <row r="86" spans="1:28" ht="15.75" thickBot="1" x14ac:dyDescent="0.3">
      <c r="A86" s="648"/>
      <c r="B86" s="648"/>
    </row>
    <row r="87" spans="1:28" ht="15.75" thickBot="1" x14ac:dyDescent="0.3">
      <c r="B87" s="29" t="s">
        <v>33</v>
      </c>
      <c r="C87" s="24">
        <f>C59</f>
        <v>46023</v>
      </c>
      <c r="D87" s="24">
        <f t="shared" ref="D87:O87" si="63">D59</f>
        <v>46054</v>
      </c>
      <c r="E87" s="24">
        <f t="shared" si="63"/>
        <v>46082</v>
      </c>
      <c r="F87" s="24">
        <f t="shared" si="63"/>
        <v>46113</v>
      </c>
      <c r="G87" s="24">
        <f t="shared" si="63"/>
        <v>46143</v>
      </c>
      <c r="H87" s="24">
        <f t="shared" si="63"/>
        <v>46174</v>
      </c>
      <c r="I87" s="24">
        <f t="shared" si="63"/>
        <v>46204</v>
      </c>
      <c r="J87" s="24">
        <f t="shared" si="63"/>
        <v>46235</v>
      </c>
      <c r="K87" s="24">
        <f t="shared" si="63"/>
        <v>46266</v>
      </c>
      <c r="L87" s="24">
        <f t="shared" si="63"/>
        <v>46296</v>
      </c>
      <c r="M87" s="24">
        <f t="shared" si="63"/>
        <v>46327</v>
      </c>
      <c r="N87" s="24">
        <f t="shared" si="63"/>
        <v>46357</v>
      </c>
      <c r="O87" s="24">
        <f t="shared" si="63"/>
        <v>46388</v>
      </c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x14ac:dyDescent="0.25">
      <c r="B88" s="30" t="s">
        <v>27</v>
      </c>
      <c r="C88" s="26">
        <f t="shared" ref="C88:K92" si="64">IF(C$4="X",C96+C104,0)</f>
        <v>0</v>
      </c>
      <c r="D88" s="26">
        <f t="shared" si="64"/>
        <v>1945.7916676674281</v>
      </c>
      <c r="E88" s="26">
        <f t="shared" si="64"/>
        <v>4884.3084572397884</v>
      </c>
      <c r="F88" s="26">
        <f t="shared" si="64"/>
        <v>4315.5574387227916</v>
      </c>
      <c r="G88" s="26">
        <f t="shared" si="64"/>
        <v>4669.5461168894562</v>
      </c>
      <c r="H88" s="26">
        <f t="shared" si="64"/>
        <v>22321.059019923894</v>
      </c>
      <c r="I88" s="26">
        <f t="shared" si="64"/>
        <v>36555.595034378959</v>
      </c>
      <c r="J88" s="26">
        <f t="shared" si="64"/>
        <v>42667.373531753787</v>
      </c>
      <c r="K88" s="26">
        <f t="shared" si="64"/>
        <v>29299.624629665668</v>
      </c>
      <c r="L88" s="26">
        <f t="shared" ref="L88:O88" si="65">IF(L$4="X",L96+L104,0)</f>
        <v>15833.065397118482</v>
      </c>
      <c r="M88" s="26">
        <f t="shared" si="65"/>
        <v>35727.176251050842</v>
      </c>
      <c r="N88" s="26">
        <f t="shared" si="65"/>
        <v>72640.029458570716</v>
      </c>
      <c r="O88" s="26">
        <f t="shared" si="65"/>
        <v>79171.476552010135</v>
      </c>
    </row>
    <row r="89" spans="1:28" x14ac:dyDescent="0.25">
      <c r="B89" s="31" t="s">
        <v>28</v>
      </c>
      <c r="C89" s="26">
        <f t="shared" si="64"/>
        <v>0</v>
      </c>
      <c r="D89" s="26">
        <f t="shared" si="64"/>
        <v>0</v>
      </c>
      <c r="E89" s="26">
        <f t="shared" si="64"/>
        <v>490.98249306822504</v>
      </c>
      <c r="F89" s="26">
        <f t="shared" si="64"/>
        <v>1112.6988653058959</v>
      </c>
      <c r="G89" s="26">
        <f t="shared" si="64"/>
        <v>1656.0063727310476</v>
      </c>
      <c r="H89" s="26">
        <f t="shared" si="64"/>
        <v>3608.6134267641592</v>
      </c>
      <c r="I89" s="26">
        <f t="shared" si="64"/>
        <v>6231.1930207550622</v>
      </c>
      <c r="J89" s="26">
        <f t="shared" si="64"/>
        <v>9677.9063813644607</v>
      </c>
      <c r="K89" s="26">
        <f t="shared" si="64"/>
        <v>9023.2061372391199</v>
      </c>
      <c r="L89" s="26">
        <f t="shared" ref="L89:O89" si="66">IF(L$4="X",L97+L105,0)</f>
        <v>4761.1071147556331</v>
      </c>
      <c r="M89" s="26">
        <f t="shared" si="66"/>
        <v>5403.6285808727935</v>
      </c>
      <c r="N89" s="26">
        <f t="shared" si="66"/>
        <v>8052.8479105008946</v>
      </c>
      <c r="O89" s="26">
        <f t="shared" si="66"/>
        <v>9155.0214275072831</v>
      </c>
    </row>
    <row r="90" spans="1:28" x14ac:dyDescent="0.25">
      <c r="B90" s="31" t="s">
        <v>29</v>
      </c>
      <c r="C90" s="26">
        <f t="shared" si="64"/>
        <v>0</v>
      </c>
      <c r="D90" s="26">
        <f t="shared" si="64"/>
        <v>0</v>
      </c>
      <c r="E90" s="26">
        <f t="shared" si="64"/>
        <v>363.72383044846839</v>
      </c>
      <c r="F90" s="26">
        <f t="shared" si="64"/>
        <v>798.90561849081087</v>
      </c>
      <c r="G90" s="26">
        <f t="shared" si="64"/>
        <v>9961.6512156920762</v>
      </c>
      <c r="H90" s="26">
        <f t="shared" si="64"/>
        <v>72127.065198955897</v>
      </c>
      <c r="I90" s="26">
        <f t="shared" si="64"/>
        <v>133006.31267009125</v>
      </c>
      <c r="J90" s="26">
        <f t="shared" si="64"/>
        <v>163957.32894279523</v>
      </c>
      <c r="K90" s="26">
        <f t="shared" si="64"/>
        <v>115796.21063950063</v>
      </c>
      <c r="L90" s="26">
        <f t="shared" ref="L90:O90" si="67">IF(L$4="X",L98+L106,0)</f>
        <v>46750.846801111991</v>
      </c>
      <c r="M90" s="26">
        <f t="shared" si="67"/>
        <v>49554.02354598511</v>
      </c>
      <c r="N90" s="26">
        <f t="shared" si="67"/>
        <v>72137.349677236693</v>
      </c>
      <c r="O90" s="26">
        <f t="shared" si="67"/>
        <v>88108.978132461576</v>
      </c>
    </row>
    <row r="91" spans="1:28" x14ac:dyDescent="0.25">
      <c r="B91" s="31" t="s">
        <v>30</v>
      </c>
      <c r="C91" s="26">
        <f t="shared" si="64"/>
        <v>0</v>
      </c>
      <c r="D91" s="26">
        <f t="shared" si="64"/>
        <v>0</v>
      </c>
      <c r="E91" s="26">
        <f t="shared" si="64"/>
        <v>1016.0293267727436</v>
      </c>
      <c r="F91" s="26">
        <f t="shared" si="64"/>
        <v>2127.0843402042487</v>
      </c>
      <c r="G91" s="26">
        <f t="shared" si="64"/>
        <v>3092.5876214161776</v>
      </c>
      <c r="H91" s="26">
        <f t="shared" si="64"/>
        <v>12055.071308627619</v>
      </c>
      <c r="I91" s="26">
        <f t="shared" si="64"/>
        <v>38796.463825392108</v>
      </c>
      <c r="J91" s="26">
        <f t="shared" si="64"/>
        <v>60679.739260161616</v>
      </c>
      <c r="K91" s="26">
        <f t="shared" si="64"/>
        <v>33180.786957938522</v>
      </c>
      <c r="L91" s="26">
        <f t="shared" ref="L91:O91" si="68">IF(L$4="X",L99+L107,0)</f>
        <v>12524.469835795046</v>
      </c>
      <c r="M91" s="26">
        <f t="shared" si="68"/>
        <v>15437.963702559651</v>
      </c>
      <c r="N91" s="26">
        <f t="shared" si="68"/>
        <v>25812.726085561786</v>
      </c>
      <c r="O91" s="26">
        <f t="shared" si="68"/>
        <v>32332.203938935734</v>
      </c>
    </row>
    <row r="92" spans="1:28" ht="15.75" thickBot="1" x14ac:dyDescent="0.3">
      <c r="B92" s="15" t="s">
        <v>31</v>
      </c>
      <c r="C92" s="95">
        <f t="shared" si="64"/>
        <v>0</v>
      </c>
      <c r="D92" s="95">
        <f t="shared" si="64"/>
        <v>0</v>
      </c>
      <c r="E92" s="95">
        <f t="shared" si="64"/>
        <v>29.589625073325458</v>
      </c>
      <c r="F92" s="95">
        <f t="shared" si="64"/>
        <v>251.62472836844682</v>
      </c>
      <c r="G92" s="95">
        <f t="shared" si="64"/>
        <v>1186.1463606465541</v>
      </c>
      <c r="H92" s="95">
        <f t="shared" si="64"/>
        <v>7562.2145510803775</v>
      </c>
      <c r="I92" s="95">
        <f t="shared" si="64"/>
        <v>8035.3024838408182</v>
      </c>
      <c r="J92" s="95">
        <f t="shared" si="64"/>
        <v>8268.2466918908794</v>
      </c>
      <c r="K92" s="95">
        <f t="shared" si="64"/>
        <v>3803.9178336102918</v>
      </c>
      <c r="L92" s="95">
        <f t="shared" ref="L92:O92" si="69">IF(L$4="X",L100+L108,0)</f>
        <v>286.23907011859137</v>
      </c>
      <c r="M92" s="95">
        <f t="shared" si="69"/>
        <v>82.022601012827565</v>
      </c>
      <c r="N92" s="95">
        <f t="shared" si="69"/>
        <v>47.529879041188615</v>
      </c>
      <c r="O92" s="95">
        <f t="shared" si="69"/>
        <v>68.254185845583848</v>
      </c>
      <c r="P92" s="200" t="s">
        <v>180</v>
      </c>
    </row>
    <row r="93" spans="1:28" s="1" customFormat="1" ht="15.75" thickBot="1" x14ac:dyDescent="0.3">
      <c r="B93" s="32" t="s">
        <v>32</v>
      </c>
      <c r="C93" s="96">
        <f t="shared" ref="C93:K93" si="70">SUM(C88:C92)</f>
        <v>0</v>
      </c>
      <c r="D93" s="97">
        <f t="shared" si="70"/>
        <v>1945.7916676674281</v>
      </c>
      <c r="E93" s="97">
        <f t="shared" si="70"/>
        <v>6784.6337326025514</v>
      </c>
      <c r="F93" s="97">
        <f t="shared" si="70"/>
        <v>8605.8709910921934</v>
      </c>
      <c r="G93" s="97">
        <f t="shared" si="70"/>
        <v>20565.937687375314</v>
      </c>
      <c r="H93" s="97">
        <f t="shared" si="70"/>
        <v>117674.02350535196</v>
      </c>
      <c r="I93" s="97">
        <f t="shared" si="70"/>
        <v>222624.86703445821</v>
      </c>
      <c r="J93" s="97">
        <f t="shared" si="70"/>
        <v>285250.59480796597</v>
      </c>
      <c r="K93" s="97">
        <f t="shared" si="70"/>
        <v>191103.74619795423</v>
      </c>
      <c r="L93" s="97">
        <f t="shared" ref="L93:O93" si="71">SUM(L88:L92)</f>
        <v>80155.728218899749</v>
      </c>
      <c r="M93" s="97">
        <f t="shared" si="71"/>
        <v>106204.81468148121</v>
      </c>
      <c r="N93" s="97">
        <f t="shared" si="71"/>
        <v>178690.48301091127</v>
      </c>
      <c r="O93" s="97">
        <f t="shared" si="71"/>
        <v>208835.93423676031</v>
      </c>
      <c r="P93" s="202">
        <f>SUM(C93:O93)</f>
        <v>1428442.4257725205</v>
      </c>
    </row>
    <row r="94" spans="1:28" ht="15.75" thickBot="1" x14ac:dyDescent="0.3"/>
    <row r="95" spans="1:28" ht="15.75" thickBot="1" x14ac:dyDescent="0.3">
      <c r="B95" s="29" t="s">
        <v>145</v>
      </c>
      <c r="C95" s="24">
        <f>C87</f>
        <v>46023</v>
      </c>
      <c r="D95" s="24">
        <f t="shared" ref="D95:O95" si="72">D87</f>
        <v>46054</v>
      </c>
      <c r="E95" s="24">
        <f t="shared" si="72"/>
        <v>46082</v>
      </c>
      <c r="F95" s="24">
        <f t="shared" si="72"/>
        <v>46113</v>
      </c>
      <c r="G95" s="24">
        <f t="shared" si="72"/>
        <v>46143</v>
      </c>
      <c r="H95" s="24">
        <f t="shared" si="72"/>
        <v>46174</v>
      </c>
      <c r="I95" s="24">
        <f t="shared" si="72"/>
        <v>46204</v>
      </c>
      <c r="J95" s="24">
        <f t="shared" si="72"/>
        <v>46235</v>
      </c>
      <c r="K95" s="24">
        <f t="shared" si="72"/>
        <v>46266</v>
      </c>
      <c r="L95" s="24">
        <f t="shared" si="72"/>
        <v>46296</v>
      </c>
      <c r="M95" s="24">
        <f t="shared" si="72"/>
        <v>46327</v>
      </c>
      <c r="N95" s="24">
        <f t="shared" si="72"/>
        <v>46357</v>
      </c>
      <c r="O95" s="24">
        <f t="shared" si="72"/>
        <v>46388</v>
      </c>
    </row>
    <row r="96" spans="1:28" x14ac:dyDescent="0.25">
      <c r="B96" s="30" t="s">
        <v>27</v>
      </c>
      <c r="C96" s="478">
        <f>IF(C$4="X",'1M - RES'!C94+'Res DRENE'!C25,0)</f>
        <v>0</v>
      </c>
      <c r="D96" s="478">
        <f>IF(D$4="X",'1M - RES'!D94+'Res DRENE'!D25,0)</f>
        <v>51.457040823807539</v>
      </c>
      <c r="E96" s="478">
        <f>IF(E$4="X",'1M - RES'!E94+'Res DRENE'!E25,0)</f>
        <v>377.27337363936442</v>
      </c>
      <c r="F96" s="478">
        <f>IF(F$4="X",'1M - RES'!F94+'Res DRENE'!F25,0)</f>
        <v>638.44072541466448</v>
      </c>
      <c r="G96" s="478">
        <f>IF(G$4="X",'1M - RES'!G94+'Res DRENE'!G25,0)</f>
        <v>1007.5824716775354</v>
      </c>
      <c r="H96" s="478">
        <f>IF(H$4="X",'1M - RES'!H94+'Res DRENE'!H25,0)</f>
        <v>4505.9611963211746</v>
      </c>
      <c r="I96" s="478">
        <f>IF(I$4="X",'1M - RES'!I94+'Res DRENE'!I25,0)</f>
        <v>7192.2430810563874</v>
      </c>
      <c r="J96" s="478">
        <f>IF(J$4="X",'1M - RES'!J94+'Res DRENE'!J25,0)</f>
        <v>8768.0763806830782</v>
      </c>
      <c r="K96" s="478">
        <f>IF(K$4="X",'1M - RES'!K94+'Res DRENE'!K25,0)</f>
        <v>6828.8625703325888</v>
      </c>
      <c r="L96" s="478">
        <f>IF(L$4="X",'1M - RES'!L94+'Res DRENE'!L25,0)</f>
        <v>3215.4768768416093</v>
      </c>
      <c r="M96" s="478">
        <f>IF(M$4="X",'1M - RES'!M94+'Res DRENE'!M25,0)</f>
        <v>6296.422377280147</v>
      </c>
      <c r="N96" s="478">
        <f>IF(N$4="X",'1M - RES'!N94+'Res DRENE'!N25,0)</f>
        <v>11724.356989935817</v>
      </c>
      <c r="O96" s="478">
        <f>IF(O$4="X",'1M - RES'!O94+'Res DRENE'!O25,0)</f>
        <v>12696.396933691711</v>
      </c>
    </row>
    <row r="97" spans="2:15" x14ac:dyDescent="0.25">
      <c r="B97" s="31" t="s">
        <v>28</v>
      </c>
      <c r="C97" s="26">
        <f>IF(C$4="X",'2M - SGS'!C112+'Biz DRENE'!C85,0)</f>
        <v>0</v>
      </c>
      <c r="D97" s="26">
        <f>IF(D$4="X",'2M - SGS'!D112+'Biz DRENE'!D85,0)</f>
        <v>0</v>
      </c>
      <c r="E97" s="26">
        <f>IF(E$4="X",'2M - SGS'!E112+'Biz DRENE'!E85,0)</f>
        <v>490.98249306822504</v>
      </c>
      <c r="F97" s="26">
        <f>IF(F$4="X",'2M - SGS'!F112+'Biz DRENE'!F85,0)</f>
        <v>1112.6988653058959</v>
      </c>
      <c r="G97" s="26">
        <f>IF(G$4="X",'2M - SGS'!G112+'Biz DRENE'!G85,0)</f>
        <v>1517.523706653385</v>
      </c>
      <c r="H97" s="26">
        <f>IF(H$4="X",'2M - SGS'!H112+'Biz DRENE'!H85,0)</f>
        <v>3286.9187648203988</v>
      </c>
      <c r="I97" s="26">
        <f>IF(I$4="X",'2M - SGS'!I112+'Biz DRENE'!I85,0)</f>
        <v>5806.5266141938018</v>
      </c>
      <c r="J97" s="26">
        <f>IF(J$4="X",'2M - SGS'!J112+'Biz DRENE'!J85,0)</f>
        <v>9325.3865458603759</v>
      </c>
      <c r="K97" s="26">
        <f>IF(K$4="X",'2M - SGS'!K112+'Biz DRENE'!K85,0)</f>
        <v>8651.0383449467736</v>
      </c>
      <c r="L97" s="26">
        <f>IF(L$4="X",'2M - SGS'!L112+'Biz DRENE'!L85,0)</f>
        <v>4485.289124077196</v>
      </c>
      <c r="M97" s="26">
        <f>IF(M$4="X",'2M - SGS'!M112+'Biz DRENE'!M85,0)</f>
        <v>5173.3694278489056</v>
      </c>
      <c r="N97" s="26">
        <f>IF(N$4="X",'2M - SGS'!N112+'Biz DRENE'!N85,0)</f>
        <v>7755.1138842812079</v>
      </c>
      <c r="O97" s="26">
        <f>IF(O$4="X",'2M - SGS'!O112+'Biz DRENE'!O85,0)</f>
        <v>8781.6789824739626</v>
      </c>
    </row>
    <row r="98" spans="2:15" x14ac:dyDescent="0.25">
      <c r="B98" s="31" t="s">
        <v>29</v>
      </c>
      <c r="C98" s="26">
        <f>IF(C$4="X",'3M - LGS'!C124+'Biz DRENE'!C86,0)</f>
        <v>0</v>
      </c>
      <c r="D98" s="26">
        <f>IF(D$4="X",'3M - LGS'!D124+'Biz DRENE'!D86,0)</f>
        <v>0</v>
      </c>
      <c r="E98" s="26">
        <f>IF(E$4="X",'3M - LGS'!E124+'Biz DRENE'!E86,0)</f>
        <v>363.72383044846839</v>
      </c>
      <c r="F98" s="26">
        <f>IF(F$4="X",'3M - LGS'!F124+'Biz DRENE'!F86,0)</f>
        <v>798.90561849081087</v>
      </c>
      <c r="G98" s="26">
        <f>IF(G$4="X",'3M - LGS'!G124+'Biz DRENE'!G86,0)</f>
        <v>6486.8095818210459</v>
      </c>
      <c r="H98" s="26">
        <f>IF(H$4="X",'3M - LGS'!H124+'Biz DRENE'!H86,0)</f>
        <v>54540.701183355828</v>
      </c>
      <c r="I98" s="26">
        <f>IF(I$4="X",'3M - LGS'!I124+'Biz DRENE'!I86,0)</f>
        <v>100414.70944465455</v>
      </c>
      <c r="J98" s="26">
        <f>IF(J$4="X",'3M - LGS'!J124+'Biz DRENE'!J86,0)</f>
        <v>134829.2794519875</v>
      </c>
      <c r="K98" s="26">
        <f>IF(K$4="X",'3M - LGS'!K124+'Biz DRENE'!K86,0)</f>
        <v>85684.631452366841</v>
      </c>
      <c r="L98" s="26">
        <f>IF(L$4="X",'3M - LGS'!L124+'Biz DRENE'!L86,0)</f>
        <v>27558.7034039912</v>
      </c>
      <c r="M98" s="26">
        <f>IF(M$4="X",'3M - LGS'!M124+'Biz DRENE'!M86,0)</f>
        <v>33854.721092092928</v>
      </c>
      <c r="N98" s="26">
        <f>IF(N$4="X",'3M - LGS'!N124+'Biz DRENE'!N86,0)</f>
        <v>51697.829813733188</v>
      </c>
      <c r="O98" s="26">
        <f>IF(O$4="X",'3M - LGS'!O124+'Biz DRENE'!O86,0)</f>
        <v>61107.090034920016</v>
      </c>
    </row>
    <row r="99" spans="2:15" x14ac:dyDescent="0.25">
      <c r="B99" s="31" t="s">
        <v>30</v>
      </c>
      <c r="C99" s="26">
        <f>IF(C$4="X",'4M - SPS'!C124+'Biz DRENE'!C87,0)</f>
        <v>0</v>
      </c>
      <c r="D99" s="26">
        <f>IF(D$4="X",'4M - SPS'!D124+'Biz DRENE'!D87,0)</f>
        <v>0</v>
      </c>
      <c r="E99" s="26">
        <f>IF(E$4="X",'4M - SPS'!E124+'Biz DRENE'!E87,0)</f>
        <v>1016.0293267727436</v>
      </c>
      <c r="F99" s="26">
        <f>IF(F$4="X",'4M - SPS'!F124+'Biz DRENE'!F87,0)</f>
        <v>2127.0843402042487</v>
      </c>
      <c r="G99" s="26">
        <f>IF(G$4="X",'4M - SPS'!G124+'Biz DRENE'!G87,0)</f>
        <v>3092.5876214161776</v>
      </c>
      <c r="H99" s="26">
        <f>IF(H$4="X",'4M - SPS'!H124+'Biz DRENE'!H87,0)</f>
        <v>12055.071308627619</v>
      </c>
      <c r="I99" s="26">
        <f>IF(I$4="X",'4M - SPS'!I124+'Biz DRENE'!I87,0)</f>
        <v>38796.463825392108</v>
      </c>
      <c r="J99" s="26">
        <f>IF(J$4="X",'4M - SPS'!J124+'Biz DRENE'!J87,0)</f>
        <v>60164.718980095997</v>
      </c>
      <c r="K99" s="26">
        <f>IF(K$4="X",'4M - SPS'!K124+'Biz DRENE'!K87,0)</f>
        <v>32139.804150042812</v>
      </c>
      <c r="L99" s="26">
        <f>IF(L$4="X",'4M - SPS'!L124+'Biz DRENE'!L87,0)</f>
        <v>11562.209785471552</v>
      </c>
      <c r="M99" s="26">
        <f>IF(M$4="X",'4M - SPS'!M124+'Biz DRENE'!M87,0)</f>
        <v>14422.981032039939</v>
      </c>
      <c r="N99" s="26">
        <f>IF(N$4="X",'4M - SPS'!N124+'Biz DRENE'!N87,0)</f>
        <v>24540.882188297222</v>
      </c>
      <c r="O99" s="26">
        <f>IF(O$4="X",'4M - SPS'!O124+'Biz DRENE'!O87,0)</f>
        <v>30594.704433609066</v>
      </c>
    </row>
    <row r="100" spans="2:15" ht="15.75" thickBot="1" x14ac:dyDescent="0.3">
      <c r="B100" s="15" t="s">
        <v>31</v>
      </c>
      <c r="C100" s="27">
        <f>IF(C$4="X",'11M - LPS'!C124+'Biz DRENE'!C88,0)</f>
        <v>0</v>
      </c>
      <c r="D100" s="27">
        <f>IF(D$4="X",'11M - LPS'!D124+'Biz DRENE'!D88,0)</f>
        <v>0</v>
      </c>
      <c r="E100" s="27">
        <f>IF(E$4="X",'11M - LPS'!E124+'Biz DRENE'!E88,0)</f>
        <v>29.589625073325458</v>
      </c>
      <c r="F100" s="27">
        <f>IF(F$4="X",'11M - LPS'!F124+'Biz DRENE'!F88,0)</f>
        <v>251.62472836844682</v>
      </c>
      <c r="G100" s="27">
        <f>IF(G$4="X",'11M - LPS'!G124+'Biz DRENE'!G88,0)</f>
        <v>1186.1463606465541</v>
      </c>
      <c r="H100" s="27">
        <f>IF(H$4="X",'11M - LPS'!H124+'Biz DRENE'!H88,0)</f>
        <v>7562.2145510803775</v>
      </c>
      <c r="I100" s="27">
        <f>IF(I$4="X",'11M - LPS'!I124+'Biz DRENE'!I88,0)</f>
        <v>8035.3024838408182</v>
      </c>
      <c r="J100" s="27">
        <f>IF(J$4="X",'11M - LPS'!J124+'Biz DRENE'!J88,0)</f>
        <v>8268.2466918908794</v>
      </c>
      <c r="K100" s="27">
        <f>IF(K$4="X",'11M - LPS'!K124+'Biz DRENE'!K88,0)</f>
        <v>3803.9178336102918</v>
      </c>
      <c r="L100" s="27">
        <f>IF(L$4="X",'11M - LPS'!L124+'Biz DRENE'!L88,0)</f>
        <v>286.23907011859137</v>
      </c>
      <c r="M100" s="27">
        <f>IF(M$4="X",'11M - LPS'!M124+'Biz DRENE'!M88,0)</f>
        <v>82.022601012827565</v>
      </c>
      <c r="N100" s="27">
        <f>IF(N$4="X",'11M - LPS'!N124+'Biz DRENE'!N88,0)</f>
        <v>47.529879041188615</v>
      </c>
      <c r="O100" s="27">
        <f>IF(O$4="X",'11M - LPS'!O124+'Biz DRENE'!O88,0)</f>
        <v>68.254185845583848</v>
      </c>
    </row>
    <row r="101" spans="2:15" s="1" customFormat="1" ht="15.75" thickBot="1" x14ac:dyDescent="0.3">
      <c r="B101" s="32" t="s">
        <v>32</v>
      </c>
      <c r="C101" s="33">
        <f>SUM(C96:C100)</f>
        <v>0</v>
      </c>
      <c r="D101" s="22">
        <f t="shared" ref="D101:K101" si="73">SUM(D96:D100)</f>
        <v>51.457040823807539</v>
      </c>
      <c r="E101" s="22">
        <f t="shared" si="73"/>
        <v>2277.5986490021269</v>
      </c>
      <c r="F101" s="22">
        <f t="shared" si="73"/>
        <v>4928.7542777840672</v>
      </c>
      <c r="G101" s="22">
        <f t="shared" si="73"/>
        <v>13290.649742214697</v>
      </c>
      <c r="H101" s="22">
        <f t="shared" si="73"/>
        <v>81950.8670042054</v>
      </c>
      <c r="I101" s="22">
        <f t="shared" si="73"/>
        <v>160245.24544913767</v>
      </c>
      <c r="J101" s="22">
        <f t="shared" si="73"/>
        <v>221355.70805051783</v>
      </c>
      <c r="K101" s="22">
        <f t="shared" si="73"/>
        <v>137108.25435129931</v>
      </c>
      <c r="L101" s="22">
        <f t="shared" ref="L101:O101" si="74">SUM(L96:L100)</f>
        <v>47107.918260500155</v>
      </c>
      <c r="M101" s="22">
        <f t="shared" si="74"/>
        <v>59829.516530274748</v>
      </c>
      <c r="N101" s="22">
        <f t="shared" si="74"/>
        <v>95765.712755288638</v>
      </c>
      <c r="O101" s="22">
        <f t="shared" si="74"/>
        <v>113248.12457054033</v>
      </c>
    </row>
    <row r="102" spans="2:15" ht="15.75" thickBot="1" x14ac:dyDescent="0.3"/>
    <row r="103" spans="2:15" ht="15.75" thickBot="1" x14ac:dyDescent="0.3">
      <c r="B103" s="37" t="s">
        <v>144</v>
      </c>
      <c r="C103" s="34">
        <f>C95</f>
        <v>46023</v>
      </c>
      <c r="D103" s="34">
        <f t="shared" ref="D103:O103" si="75">D95</f>
        <v>46054</v>
      </c>
      <c r="E103" s="34">
        <f t="shared" si="75"/>
        <v>46082</v>
      </c>
      <c r="F103" s="34">
        <f t="shared" si="75"/>
        <v>46113</v>
      </c>
      <c r="G103" s="34">
        <f t="shared" si="75"/>
        <v>46143</v>
      </c>
      <c r="H103" s="34">
        <f t="shared" si="75"/>
        <v>46174</v>
      </c>
      <c r="I103" s="34">
        <f t="shared" si="75"/>
        <v>46204</v>
      </c>
      <c r="J103" s="34">
        <f t="shared" si="75"/>
        <v>46235</v>
      </c>
      <c r="K103" s="34">
        <f t="shared" si="75"/>
        <v>46266</v>
      </c>
      <c r="L103" s="34">
        <f t="shared" si="75"/>
        <v>46296</v>
      </c>
      <c r="M103" s="34">
        <f t="shared" si="75"/>
        <v>46327</v>
      </c>
      <c r="N103" s="34">
        <f t="shared" si="75"/>
        <v>46357</v>
      </c>
      <c r="O103" s="34">
        <f t="shared" si="75"/>
        <v>46388</v>
      </c>
    </row>
    <row r="104" spans="2:15" x14ac:dyDescent="0.25">
      <c r="B104" s="38" t="s">
        <v>27</v>
      </c>
      <c r="C104" s="35">
        <f>IF(C$4="X",'LI 1M - RES'!C94,0)</f>
        <v>0</v>
      </c>
      <c r="D104" s="35">
        <f>IF(D$4="X",'LI 1M - RES'!D94,0)</f>
        <v>1894.3346268436205</v>
      </c>
      <c r="E104" s="35">
        <f>IF(E$4="X",'LI 1M - RES'!E94,0)</f>
        <v>4507.0350836004236</v>
      </c>
      <c r="F104" s="35">
        <f>IF(F$4="X",'LI 1M - RES'!F94,0)</f>
        <v>3677.1167133081267</v>
      </c>
      <c r="G104" s="35">
        <f>IF(G$4="X",'LI 1M - RES'!G94,0)</f>
        <v>3661.9636452119212</v>
      </c>
      <c r="H104" s="35">
        <f>IF(H$4="X",'LI 1M - RES'!H94,0)</f>
        <v>17815.097823602719</v>
      </c>
      <c r="I104" s="35">
        <f>IF(I$4="X",'LI 1M - RES'!I94,0)</f>
        <v>29363.35195332257</v>
      </c>
      <c r="J104" s="35">
        <f>IF(J$4="X",'LI 1M - RES'!J94,0)</f>
        <v>33899.297151070707</v>
      </c>
      <c r="K104" s="35">
        <f>IF(K$4="X",'LI 1M - RES'!K94,0)</f>
        <v>22470.762059333079</v>
      </c>
      <c r="L104" s="35">
        <f>IF(L$4="X",'LI 1M - RES'!L94,0)</f>
        <v>12617.588520276873</v>
      </c>
      <c r="M104" s="35">
        <f>IF(M$4="X",'LI 1M - RES'!M94,0)</f>
        <v>29430.753873770696</v>
      </c>
      <c r="N104" s="35">
        <f>IF(N$4="X",'LI 1M - RES'!N94,0)</f>
        <v>60915.672468634897</v>
      </c>
      <c r="O104" s="35">
        <f>IF(O$4="X",'LI 1M - RES'!O94,0)</f>
        <v>66475.079618318428</v>
      </c>
    </row>
    <row r="105" spans="2:15" x14ac:dyDescent="0.25">
      <c r="B105" s="31" t="s">
        <v>28</v>
      </c>
      <c r="C105" s="26">
        <f>IF(C$4="X",'LI 2M - SGS'!C112,0)</f>
        <v>0</v>
      </c>
      <c r="D105" s="26">
        <f>IF(D$4="X",'LI 2M - SGS'!D112,0)</f>
        <v>0</v>
      </c>
      <c r="E105" s="26">
        <f>IF(E$4="X",'LI 2M - SGS'!E112,0)</f>
        <v>0</v>
      </c>
      <c r="F105" s="26">
        <f>IF(F$4="X",'LI 2M - SGS'!F112,0)</f>
        <v>0</v>
      </c>
      <c r="G105" s="26">
        <f>IF(G$4="X",'LI 2M - SGS'!G112,0)</f>
        <v>138.48266607766243</v>
      </c>
      <c r="H105" s="26">
        <f>IF(H$4="X",'LI 2M - SGS'!H112,0)</f>
        <v>321.69466194376059</v>
      </c>
      <c r="I105" s="26">
        <f>IF(I$4="X",'LI 2M - SGS'!I112,0)</f>
        <v>424.66640656126015</v>
      </c>
      <c r="J105" s="26">
        <f>IF(J$4="X",'LI 2M - SGS'!J112,0)</f>
        <v>352.51983550408499</v>
      </c>
      <c r="K105" s="26">
        <f>IF(K$4="X",'LI 2M - SGS'!K112,0)</f>
        <v>372.16779229234561</v>
      </c>
      <c r="L105" s="26">
        <f>IF(L$4="X",'LI 2M - SGS'!L112,0)</f>
        <v>275.81799067843684</v>
      </c>
      <c r="M105" s="26">
        <f>IF(M$4="X",'LI 2M - SGS'!M112,0)</f>
        <v>230.25915302388768</v>
      </c>
      <c r="N105" s="26">
        <f>IF(N$4="X",'LI 2M - SGS'!N112,0)</f>
        <v>297.73402621968643</v>
      </c>
      <c r="O105" s="26">
        <f>IF(O$4="X",'LI 2M - SGS'!O112,0)</f>
        <v>373.34244503332042</v>
      </c>
    </row>
    <row r="106" spans="2:15" x14ac:dyDescent="0.25">
      <c r="B106" s="31" t="s">
        <v>29</v>
      </c>
      <c r="C106" s="26">
        <f>IF(C$4="X",'LI 3M - LGS'!C124,0)</f>
        <v>0</v>
      </c>
      <c r="D106" s="26">
        <f>IF(D$4="X",'LI 3M - LGS'!D124,0)</f>
        <v>0</v>
      </c>
      <c r="E106" s="26">
        <f>IF(E$4="X",'LI 3M - LGS'!E124,0)</f>
        <v>0</v>
      </c>
      <c r="F106" s="26">
        <f>IF(F$4="X",'LI 3M - LGS'!F124,0)</f>
        <v>0</v>
      </c>
      <c r="G106" s="26">
        <f>IF(G$4="X",'LI 3M - LGS'!G124,0)</f>
        <v>3474.8416338710299</v>
      </c>
      <c r="H106" s="26">
        <f>IF(H$4="X",'LI 3M - LGS'!H124,0)</f>
        <v>17586.364015600073</v>
      </c>
      <c r="I106" s="26">
        <f>IF(I$4="X",'LI 3M - LGS'!I124,0)</f>
        <v>32591.603225436691</v>
      </c>
      <c r="J106" s="26">
        <f>IF(J$4="X",'LI 3M - LGS'!J124,0)</f>
        <v>29128.049490807738</v>
      </c>
      <c r="K106" s="26">
        <f>IF(K$4="X",'LI 3M - LGS'!K124,0)</f>
        <v>30111.579187133782</v>
      </c>
      <c r="L106" s="26">
        <f>IF(L$4="X",'LI 3M - LGS'!L124,0)</f>
        <v>19192.143397120792</v>
      </c>
      <c r="M106" s="26">
        <f>IF(M$4="X",'LI 3M - LGS'!M124,0)</f>
        <v>15699.30245389218</v>
      </c>
      <c r="N106" s="26">
        <f>IF(N$4="X",'LI 3M - LGS'!N124,0)</f>
        <v>20439.519863503501</v>
      </c>
      <c r="O106" s="26">
        <f>IF(O$4="X",'LI 3M - LGS'!O124,0)</f>
        <v>27001.888097541556</v>
      </c>
    </row>
    <row r="107" spans="2:15" x14ac:dyDescent="0.25">
      <c r="B107" s="31" t="s">
        <v>30</v>
      </c>
      <c r="C107" s="26">
        <f>IF(C$4="X",'LI 4M - SPS'!C124,0)</f>
        <v>0</v>
      </c>
      <c r="D107" s="26">
        <f>IF(D$4="X",'LI 4M - SPS'!D124,0)</f>
        <v>0</v>
      </c>
      <c r="E107" s="26">
        <f>IF(E$4="X",'LI 4M - SPS'!E124,0)</f>
        <v>0</v>
      </c>
      <c r="F107" s="26">
        <f>IF(F$4="X",'LI 4M - SPS'!F124,0)</f>
        <v>0</v>
      </c>
      <c r="G107" s="26">
        <f>IF(G$4="X",'LI 4M - SPS'!G124,0)</f>
        <v>0</v>
      </c>
      <c r="H107" s="26">
        <f>IF(H$4="X",'LI 4M - SPS'!H124,0)</f>
        <v>0</v>
      </c>
      <c r="I107" s="26">
        <f>IF(I$4="X",'LI 4M - SPS'!I124,0)</f>
        <v>0</v>
      </c>
      <c r="J107" s="26">
        <f>IF(J$4="X",'LI 4M - SPS'!J124,0)</f>
        <v>515.02028006562023</v>
      </c>
      <c r="K107" s="26">
        <f>IF(K$4="X",'LI 4M - SPS'!K124,0)</f>
        <v>1040.9828078957096</v>
      </c>
      <c r="L107" s="26">
        <f>IF(L$4="X",'LI 4M - SPS'!L124,0)</f>
        <v>962.26005032349326</v>
      </c>
      <c r="M107" s="26">
        <f>IF(M$4="X",'LI 4M - SPS'!M124,0)</f>
        <v>1014.9826705197113</v>
      </c>
      <c r="N107" s="26">
        <f>IF(N$4="X",'LI 4M - SPS'!N124,0)</f>
        <v>1271.8438972645631</v>
      </c>
      <c r="O107" s="26">
        <f>IF(O$4="X",'LI 4M - SPS'!O124,0)</f>
        <v>1737.49950532667</v>
      </c>
    </row>
    <row r="108" spans="2:15" ht="15.75" thickBot="1" x14ac:dyDescent="0.3">
      <c r="B108" s="15" t="s">
        <v>31</v>
      </c>
      <c r="C108" s="95">
        <f>IF(C$4="X",'LI 11M - LPS'!C124,0)</f>
        <v>0</v>
      </c>
      <c r="D108" s="95">
        <f>IF(D$4="X",'LI 11M - LPS'!D124,0)</f>
        <v>0</v>
      </c>
      <c r="E108" s="95">
        <f>IF(E$4="X",'LI 11M - LPS'!E124,0)</f>
        <v>0</v>
      </c>
      <c r="F108" s="95">
        <f>IF(F$4="X",'LI 11M - LPS'!F124,0)</f>
        <v>0</v>
      </c>
      <c r="G108" s="95">
        <f>IF(G$4="X",'LI 11M - LPS'!G124,0)</f>
        <v>0</v>
      </c>
      <c r="H108" s="95">
        <f>IF(H$4="X",'LI 11M - LPS'!H124,0)</f>
        <v>0</v>
      </c>
      <c r="I108" s="95">
        <f>IF(I$4="X",'LI 11M - LPS'!I124,0)</f>
        <v>0</v>
      </c>
      <c r="J108" s="95">
        <f>IF(J$4="X",'LI 11M - LPS'!J124,0)</f>
        <v>0</v>
      </c>
      <c r="K108" s="95">
        <f>IF(K$4="X",'LI 11M - LPS'!K124,0)</f>
        <v>0</v>
      </c>
      <c r="L108" s="95">
        <f>IF(L$4="X",'LI 11M - LPS'!L124,0)</f>
        <v>0</v>
      </c>
      <c r="M108" s="95">
        <f>IF(M$4="X",'LI 11M - LPS'!M124,0)</f>
        <v>0</v>
      </c>
      <c r="N108" s="95">
        <f>IF(N$4="X",'LI 11M - LPS'!N124,0)</f>
        <v>0</v>
      </c>
      <c r="O108" s="95">
        <f>IF(O$4="X",'LI 11M - LPS'!O124,0)</f>
        <v>0</v>
      </c>
    </row>
    <row r="109" spans="2:15" s="1" customFormat="1" ht="15.75" thickBot="1" x14ac:dyDescent="0.3">
      <c r="B109" s="32" t="s">
        <v>32</v>
      </c>
      <c r="C109" s="96">
        <f>SUM(C104:C108)</f>
        <v>0</v>
      </c>
      <c r="D109" s="97">
        <f t="shared" ref="D109:K109" si="76">SUM(D104:D108)</f>
        <v>1894.3346268436205</v>
      </c>
      <c r="E109" s="97">
        <f t="shared" si="76"/>
        <v>4507.0350836004236</v>
      </c>
      <c r="F109" s="97">
        <f t="shared" si="76"/>
        <v>3677.1167133081267</v>
      </c>
      <c r="G109" s="97">
        <f t="shared" si="76"/>
        <v>7275.2879451606132</v>
      </c>
      <c r="H109" s="97">
        <f t="shared" si="76"/>
        <v>35723.156501146557</v>
      </c>
      <c r="I109" s="97">
        <f t="shared" si="76"/>
        <v>62379.621585320521</v>
      </c>
      <c r="J109" s="97">
        <f t="shared" si="76"/>
        <v>63894.886757448148</v>
      </c>
      <c r="K109" s="97">
        <f t="shared" si="76"/>
        <v>53995.491846654913</v>
      </c>
      <c r="L109" s="97">
        <f t="shared" ref="L109:O109" si="77">SUM(L104:L108)</f>
        <v>33047.809958399594</v>
      </c>
      <c r="M109" s="97">
        <f t="shared" si="77"/>
        <v>46375.298151206473</v>
      </c>
      <c r="N109" s="97">
        <f t="shared" si="77"/>
        <v>82924.770255622658</v>
      </c>
      <c r="O109" s="97">
        <f t="shared" si="77"/>
        <v>95587.809666219982</v>
      </c>
    </row>
  </sheetData>
  <mergeCells count="9">
    <mergeCell ref="A57:B58"/>
    <mergeCell ref="A85:B86"/>
    <mergeCell ref="A3:B4"/>
    <mergeCell ref="A32:B34"/>
    <mergeCell ref="A43:A46"/>
    <mergeCell ref="A47:A50"/>
    <mergeCell ref="A51:A54"/>
    <mergeCell ref="A35:A38"/>
    <mergeCell ref="A39:A42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1BF89-575D-4254-85A7-89061A5CACA5}">
  <sheetPr>
    <tabColor rgb="FF92D050"/>
  </sheetPr>
  <dimension ref="A1:G46"/>
  <sheetViews>
    <sheetView tabSelected="1" workbookViewId="0">
      <selection activeCell="A41" sqref="A41"/>
    </sheetView>
  </sheetViews>
  <sheetFormatPr defaultRowHeight="15" x14ac:dyDescent="0.25"/>
  <cols>
    <col min="1" max="1" width="33.85546875" customWidth="1"/>
    <col min="2" max="5" width="20.7109375" customWidth="1"/>
    <col min="6" max="6" width="13.7109375" bestFit="1" customWidth="1"/>
  </cols>
  <sheetData>
    <row r="1" spans="1:7" ht="21" x14ac:dyDescent="0.35">
      <c r="A1" s="55" t="s">
        <v>282</v>
      </c>
    </row>
    <row r="5" spans="1:7" x14ac:dyDescent="0.25">
      <c r="B5" t="s">
        <v>304</v>
      </c>
    </row>
    <row r="6" spans="1:7" x14ac:dyDescent="0.25">
      <c r="A6" t="s">
        <v>284</v>
      </c>
      <c r="B6" s="626">
        <v>1897560.1841292037</v>
      </c>
    </row>
    <row r="7" spans="1:7" x14ac:dyDescent="0.25">
      <c r="A7" t="s">
        <v>302</v>
      </c>
      <c r="B7" s="626">
        <v>6900903.5643539028</v>
      </c>
    </row>
    <row r="8" spans="1:7" x14ac:dyDescent="0.25">
      <c r="A8" t="s">
        <v>303</v>
      </c>
      <c r="B8" s="626">
        <v>383665.86333333334</v>
      </c>
    </row>
    <row r="10" spans="1:7" x14ac:dyDescent="0.25">
      <c r="B10" t="s">
        <v>305</v>
      </c>
    </row>
    <row r="11" spans="1:7" x14ac:dyDescent="0.25">
      <c r="A11" t="s">
        <v>284</v>
      </c>
      <c r="B11" s="617">
        <v>0.94885615610181984</v>
      </c>
    </row>
    <row r="12" spans="1:7" x14ac:dyDescent="0.25">
      <c r="A12" t="s">
        <v>302</v>
      </c>
      <c r="B12" s="617">
        <v>0.94863190930478536</v>
      </c>
    </row>
    <row r="13" spans="1:7" x14ac:dyDescent="0.25">
      <c r="A13" t="s">
        <v>303</v>
      </c>
      <c r="B13" s="617">
        <v>0.9154666325721178</v>
      </c>
    </row>
    <row r="14" spans="1:7" ht="15.75" thickBot="1" x14ac:dyDescent="0.3"/>
    <row r="15" spans="1:7" ht="16.5" thickBot="1" x14ac:dyDescent="0.3">
      <c r="A15" s="602" t="s">
        <v>283</v>
      </c>
      <c r="B15" s="603" t="s">
        <v>32</v>
      </c>
      <c r="F15" s="118" t="s">
        <v>161</v>
      </c>
      <c r="G15" s="118" t="s">
        <v>161</v>
      </c>
    </row>
    <row r="16" spans="1:7" x14ac:dyDescent="0.25">
      <c r="A16" s="528" t="s">
        <v>248</v>
      </c>
      <c r="B16" s="540"/>
      <c r="F16" s="625"/>
      <c r="G16" s="521">
        <f t="shared" ref="G16:G21" si="0">B16-F16</f>
        <v>0</v>
      </c>
    </row>
    <row r="17" spans="1:7" x14ac:dyDescent="0.25">
      <c r="A17" s="528" t="s">
        <v>284</v>
      </c>
      <c r="B17" s="542">
        <f>B6*B11</f>
        <v>1800511.6622846976</v>
      </c>
      <c r="F17" s="625">
        <f>'RES kWh ENTRY'!U29</f>
        <v>1800511.6622846979</v>
      </c>
      <c r="G17" s="521">
        <f t="shared" si="0"/>
        <v>0</v>
      </c>
    </row>
    <row r="18" spans="1:7" x14ac:dyDescent="0.25">
      <c r="A18" s="538" t="s">
        <v>290</v>
      </c>
      <c r="B18" s="541"/>
      <c r="F18" s="625"/>
      <c r="G18" s="521">
        <f t="shared" si="0"/>
        <v>0</v>
      </c>
    </row>
    <row r="19" spans="1:7" x14ac:dyDescent="0.25">
      <c r="A19" s="537" t="s">
        <v>44</v>
      </c>
      <c r="B19" s="542">
        <f>B7*B12</f>
        <v>6546417.3241812419</v>
      </c>
      <c r="F19" s="625">
        <f>'RES kWh ENTRY'!U71</f>
        <v>6546417.3241812419</v>
      </c>
      <c r="G19" s="521">
        <f t="shared" si="0"/>
        <v>0</v>
      </c>
    </row>
    <row r="20" spans="1:7" x14ac:dyDescent="0.25">
      <c r="A20" s="537" t="s">
        <v>43</v>
      </c>
      <c r="B20" s="542">
        <f>B8*B13</f>
        <v>351233.29593864107</v>
      </c>
      <c r="F20" s="625">
        <f>'RES kWh ENTRY'!U85</f>
        <v>351233.29593864112</v>
      </c>
      <c r="G20" s="521">
        <f t="shared" si="0"/>
        <v>0</v>
      </c>
    </row>
    <row r="21" spans="1:7" x14ac:dyDescent="0.25">
      <c r="A21" s="537" t="s">
        <v>211</v>
      </c>
      <c r="B21" s="529"/>
      <c r="F21" s="625"/>
      <c r="G21" s="521">
        <f t="shared" si="0"/>
        <v>0</v>
      </c>
    </row>
    <row r="22" spans="1:7" ht="15.75" thickBot="1" x14ac:dyDescent="0.3">
      <c r="A22" s="531" t="s">
        <v>285</v>
      </c>
      <c r="B22" s="532">
        <f>SUM(B16:B21)</f>
        <v>8698162.2824045811</v>
      </c>
      <c r="F22" s="625">
        <f>SUM(F16:F21)</f>
        <v>8698162.2824045811</v>
      </c>
      <c r="G22" s="521"/>
    </row>
    <row r="23" spans="1:7" x14ac:dyDescent="0.25">
      <c r="A23" s="533" t="s">
        <v>58</v>
      </c>
      <c r="B23" s="543">
        <v>6461167.2994159022</v>
      </c>
      <c r="F23" s="625">
        <f>'BIZ SUM'!U17</f>
        <v>6461167.2994159013</v>
      </c>
      <c r="G23" s="521">
        <f>B23-F23</f>
        <v>0</v>
      </c>
    </row>
    <row r="24" spans="1:7" x14ac:dyDescent="0.25">
      <c r="A24" s="530" t="s">
        <v>291</v>
      </c>
      <c r="B24" s="544">
        <v>39858414.785119064</v>
      </c>
      <c r="F24" s="625">
        <f>'BIZ SUM'!U33</f>
        <v>39858414.785119064</v>
      </c>
      <c r="G24" s="521">
        <f>B24-F24</f>
        <v>0</v>
      </c>
    </row>
    <row r="25" spans="1:7" x14ac:dyDescent="0.25">
      <c r="A25" s="539" t="s">
        <v>286</v>
      </c>
      <c r="B25" s="541"/>
      <c r="F25" s="625"/>
      <c r="G25" s="521">
        <f>B25-F25</f>
        <v>0</v>
      </c>
    </row>
    <row r="26" spans="1:7" x14ac:dyDescent="0.25">
      <c r="A26" s="537" t="s">
        <v>287</v>
      </c>
      <c r="B26" s="529">
        <f>D19*E26</f>
        <v>0</v>
      </c>
      <c r="F26" s="625">
        <f>'BIZ SUM'!U65</f>
        <v>0</v>
      </c>
      <c r="G26" s="521">
        <f>B26-F26</f>
        <v>0</v>
      </c>
    </row>
    <row r="27" spans="1:7" ht="15.75" thickBot="1" x14ac:dyDescent="0.3">
      <c r="A27" s="531" t="s">
        <v>288</v>
      </c>
      <c r="B27" s="534">
        <f>SUM(B23:B26)</f>
        <v>46319582.084534965</v>
      </c>
      <c r="F27" s="625">
        <f>SUM(F23:F26)</f>
        <v>46319582.084534965</v>
      </c>
      <c r="G27" s="521"/>
    </row>
    <row r="28" spans="1:7" ht="15.75" thickBot="1" x14ac:dyDescent="0.3">
      <c r="A28" s="535" t="s">
        <v>289</v>
      </c>
      <c r="B28" s="536">
        <f>B22+B27</f>
        <v>55017744.366939545</v>
      </c>
      <c r="F28" s="625">
        <f>F22+F27</f>
        <v>55017744.366939545</v>
      </c>
      <c r="G28" s="521">
        <f>B28-F28</f>
        <v>0</v>
      </c>
    </row>
    <row r="31" spans="1:7" x14ac:dyDescent="0.25">
      <c r="A31" s="1"/>
    </row>
    <row r="32" spans="1:7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609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2" spans="1:1" x14ac:dyDescent="0.25">
      <c r="A42" s="1"/>
    </row>
    <row r="43" spans="1:1" x14ac:dyDescent="0.25">
      <c r="A43" s="604"/>
    </row>
    <row r="44" spans="1:1" x14ac:dyDescent="0.25">
      <c r="A44" s="605"/>
    </row>
    <row r="45" spans="1:1" x14ac:dyDescent="0.25">
      <c r="A45" s="604"/>
    </row>
    <row r="46" spans="1:1" x14ac:dyDescent="0.25">
      <c r="A46" s="604"/>
    </row>
  </sheetData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61CE5-6EC4-48C8-AD3C-51F326427EA2}">
  <sheetPr>
    <tabColor rgb="FF92D050"/>
  </sheetPr>
  <dimension ref="A3:AH45"/>
  <sheetViews>
    <sheetView tabSelected="1" workbookViewId="0">
      <selection activeCell="A41" sqref="A41"/>
    </sheetView>
  </sheetViews>
  <sheetFormatPr defaultRowHeight="15" x14ac:dyDescent="0.25"/>
  <cols>
    <col min="1" max="1" width="14" style="4" customWidth="1"/>
    <col min="2" max="2" width="5.7109375" customWidth="1"/>
    <col min="4" max="4" width="25.28515625" customWidth="1"/>
    <col min="5" max="17" width="7.7109375" customWidth="1"/>
    <col min="18" max="18" width="5.7109375" customWidth="1"/>
    <col min="20" max="20" width="25.28515625" customWidth="1"/>
    <col min="21" max="33" width="10.7109375" customWidth="1"/>
  </cols>
  <sheetData>
    <row r="3" spans="1:34" x14ac:dyDescent="0.25">
      <c r="A3" s="577" t="s">
        <v>293</v>
      </c>
    </row>
    <row r="4" spans="1:34" ht="15.75" thickBot="1" x14ac:dyDescent="0.3"/>
    <row r="5" spans="1:34" ht="21.75" thickBot="1" x14ac:dyDescent="0.3">
      <c r="A5" s="574">
        <f>'Forecast inputs'!B17</f>
        <v>1800511.6622846976</v>
      </c>
      <c r="C5" s="572"/>
      <c r="D5" s="181" t="s">
        <v>34</v>
      </c>
      <c r="E5" s="560" t="s">
        <v>167</v>
      </c>
      <c r="F5" s="560" t="s">
        <v>168</v>
      </c>
      <c r="G5" s="560" t="s">
        <v>169</v>
      </c>
      <c r="H5" s="560" t="s">
        <v>170</v>
      </c>
      <c r="I5" s="560" t="s">
        <v>42</v>
      </c>
      <c r="J5" s="560" t="s">
        <v>171</v>
      </c>
      <c r="K5" s="560" t="s">
        <v>172</v>
      </c>
      <c r="L5" s="560" t="s">
        <v>173</v>
      </c>
      <c r="M5" s="560" t="s">
        <v>174</v>
      </c>
      <c r="N5" s="560" t="s">
        <v>175</v>
      </c>
      <c r="O5" s="560" t="s">
        <v>176</v>
      </c>
      <c r="P5" s="560" t="s">
        <v>177</v>
      </c>
      <c r="Q5" s="390" t="s">
        <v>32</v>
      </c>
      <c r="S5" s="572"/>
      <c r="T5" s="181" t="s">
        <v>34</v>
      </c>
      <c r="U5" s="560" t="s">
        <v>167</v>
      </c>
      <c r="V5" s="560" t="s">
        <v>168</v>
      </c>
      <c r="W5" s="560" t="s">
        <v>169</v>
      </c>
      <c r="X5" s="560" t="s">
        <v>170</v>
      </c>
      <c r="Y5" s="560" t="s">
        <v>42</v>
      </c>
      <c r="Z5" s="560" t="s">
        <v>171</v>
      </c>
      <c r="AA5" s="560" t="s">
        <v>172</v>
      </c>
      <c r="AB5" s="560" t="s">
        <v>173</v>
      </c>
      <c r="AC5" s="560" t="s">
        <v>174</v>
      </c>
      <c r="AD5" s="560" t="s">
        <v>175</v>
      </c>
      <c r="AE5" s="560" t="s">
        <v>176</v>
      </c>
      <c r="AF5" s="560" t="s">
        <v>177</v>
      </c>
      <c r="AG5" s="390" t="s">
        <v>32</v>
      </c>
    </row>
    <row r="6" spans="1:34" ht="14.45" customHeight="1" x14ac:dyDescent="0.25">
      <c r="C6" s="659" t="s">
        <v>292</v>
      </c>
      <c r="D6" s="370" t="s">
        <v>0</v>
      </c>
      <c r="E6" s="556">
        <v>0</v>
      </c>
      <c r="F6" s="556">
        <v>0</v>
      </c>
      <c r="G6" s="556">
        <v>5.3283002728173271E-3</v>
      </c>
      <c r="H6" s="556">
        <v>5.5918261325146679E-3</v>
      </c>
      <c r="I6" s="556">
        <v>4.9614652721090688E-3</v>
      </c>
      <c r="J6" s="556">
        <v>7.0933106819530047E-3</v>
      </c>
      <c r="K6" s="556">
        <v>6.4787088430575453E-3</v>
      </c>
      <c r="L6" s="556">
        <v>2.8795234303805768E-3</v>
      </c>
      <c r="M6" s="556">
        <v>8.0222174498562546E-3</v>
      </c>
      <c r="N6" s="557">
        <v>4.0526950316909973E-3</v>
      </c>
      <c r="O6" s="557">
        <v>1.4227997054955564E-2</v>
      </c>
      <c r="P6" s="557">
        <v>1.1924944135775535E-2</v>
      </c>
      <c r="Q6" s="561">
        <f>SUM(E6:P6)</f>
        <v>7.0560988305110539E-2</v>
      </c>
      <c r="S6" s="659" t="s">
        <v>292</v>
      </c>
      <c r="T6" s="370" t="s">
        <v>0</v>
      </c>
      <c r="U6" s="185">
        <f>$A$5*E6</f>
        <v>0</v>
      </c>
      <c r="V6" s="185">
        <f t="shared" ref="V6:V16" si="0">$A$5*F6</f>
        <v>0</v>
      </c>
      <c r="W6" s="185">
        <f t="shared" ref="W6:W16" si="1">$A$5*G6</f>
        <v>9593.6667813623335</v>
      </c>
      <c r="X6" s="185">
        <f t="shared" ref="X6:X16" si="2">$A$5*H6</f>
        <v>10068.148165060997</v>
      </c>
      <c r="Y6" s="185">
        <f t="shared" ref="Y6:Y16" si="3">$A$5*I6</f>
        <v>8933.1760844528999</v>
      </c>
      <c r="Z6" s="185">
        <f t="shared" ref="Z6:Z16" si="4">$A$5*J6</f>
        <v>12771.588607065007</v>
      </c>
      <c r="AA6" s="185">
        <f t="shared" ref="AA6:AA16" si="5">$A$5*K6</f>
        <v>11664.990828472111</v>
      </c>
      <c r="AB6" s="185">
        <f t="shared" ref="AB6:AB16" si="6">$A$5*L6</f>
        <v>5184.6155182222674</v>
      </c>
      <c r="AC6" s="185">
        <f t="shared" ref="AC6:AC16" si="7">$A$5*M6</f>
        <v>14444.096075849993</v>
      </c>
      <c r="AD6" s="587">
        <f t="shared" ref="AD6:AD16" si="8">$A$5*N6</f>
        <v>7296.9246682428929</v>
      </c>
      <c r="AE6" s="587">
        <f t="shared" ref="AE6:AE16" si="9">$A$5*O6</f>
        <v>25617.674628399825</v>
      </c>
      <c r="AF6" s="587">
        <f t="shared" ref="AF6:AF16" si="10">$A$5*P6</f>
        <v>21471.000988557364</v>
      </c>
      <c r="AG6" s="433">
        <f>SUM(U6:AF6)</f>
        <v>127045.88234568568</v>
      </c>
    </row>
    <row r="7" spans="1:34" x14ac:dyDescent="0.25">
      <c r="C7" s="660"/>
      <c r="D7" s="7" t="s">
        <v>1</v>
      </c>
      <c r="E7" s="558">
        <v>0</v>
      </c>
      <c r="F7" s="558">
        <v>0</v>
      </c>
      <c r="G7" s="558">
        <v>1.7931139974954269E-2</v>
      </c>
      <c r="H7" s="558">
        <v>2.0539258034882437E-3</v>
      </c>
      <c r="I7" s="558">
        <v>2.3663921799865189E-2</v>
      </c>
      <c r="J7" s="558">
        <v>1.2620349726037098E-2</v>
      </c>
      <c r="K7" s="558">
        <v>1.6892279011969991E-2</v>
      </c>
      <c r="L7" s="558">
        <v>2.317203896347397E-2</v>
      </c>
      <c r="M7" s="558">
        <v>3.6339839586749433E-2</v>
      </c>
      <c r="N7" s="559">
        <v>7.2184732082925113E-2</v>
      </c>
      <c r="O7" s="559">
        <v>6.5635001742208723E-2</v>
      </c>
      <c r="P7" s="559">
        <v>5.5010816076515798E-2</v>
      </c>
      <c r="Q7" s="562">
        <f t="shared" ref="Q7:Q16" si="11">SUM(E7:P7)</f>
        <v>0.32550404476818784</v>
      </c>
      <c r="S7" s="660"/>
      <c r="T7" s="7" t="s">
        <v>1</v>
      </c>
      <c r="U7" s="64">
        <f t="shared" ref="U7:U16" si="12">$A$5*E7</f>
        <v>0</v>
      </c>
      <c r="V7" s="64">
        <f t="shared" si="0"/>
        <v>0</v>
      </c>
      <c r="W7" s="64">
        <f t="shared" si="1"/>
        <v>32285.226642964502</v>
      </c>
      <c r="X7" s="64">
        <f t="shared" si="2"/>
        <v>3698.1173626480509</v>
      </c>
      <c r="Y7" s="64">
        <f t="shared" si="3"/>
        <v>42607.167176050367</v>
      </c>
      <c r="Z7" s="64">
        <f t="shared" si="4"/>
        <v>22723.086863841283</v>
      </c>
      <c r="AA7" s="64">
        <f t="shared" si="5"/>
        <v>30414.745363618997</v>
      </c>
      <c r="AB7" s="64">
        <f t="shared" si="6"/>
        <v>41721.526392650296</v>
      </c>
      <c r="AC7" s="64">
        <f t="shared" si="7"/>
        <v>65430.30498149748</v>
      </c>
      <c r="AD7" s="588">
        <f t="shared" si="8"/>
        <v>129969.45195420303</v>
      </c>
      <c r="AE7" s="588">
        <f t="shared" si="9"/>
        <v>118176.58609092326</v>
      </c>
      <c r="AF7" s="588">
        <f t="shared" si="10"/>
        <v>99047.615897565222</v>
      </c>
      <c r="AG7" s="434">
        <f t="shared" ref="AG7:AG16" si="13">SUM(U7:AF7)</f>
        <v>586073.82872596255</v>
      </c>
    </row>
    <row r="8" spans="1:34" x14ac:dyDescent="0.25">
      <c r="C8" s="660"/>
      <c r="D8" s="6" t="s">
        <v>2</v>
      </c>
      <c r="E8" s="558">
        <v>0</v>
      </c>
      <c r="F8" s="558">
        <v>0</v>
      </c>
      <c r="G8" s="558">
        <v>0</v>
      </c>
      <c r="H8" s="558">
        <v>0</v>
      </c>
      <c r="I8" s="558">
        <v>0</v>
      </c>
      <c r="J8" s="558">
        <v>0</v>
      </c>
      <c r="K8" s="558">
        <v>0</v>
      </c>
      <c r="L8" s="558">
        <v>0</v>
      </c>
      <c r="M8" s="558">
        <v>0</v>
      </c>
      <c r="N8" s="559">
        <v>0</v>
      </c>
      <c r="O8" s="559">
        <v>0</v>
      </c>
      <c r="P8" s="559">
        <v>0</v>
      </c>
      <c r="Q8" s="562">
        <f t="shared" si="11"/>
        <v>0</v>
      </c>
      <c r="S8" s="660"/>
      <c r="T8" s="6" t="s">
        <v>2</v>
      </c>
      <c r="U8" s="64">
        <f t="shared" si="12"/>
        <v>0</v>
      </c>
      <c r="V8" s="64">
        <f t="shared" si="0"/>
        <v>0</v>
      </c>
      <c r="W8" s="64">
        <f t="shared" si="1"/>
        <v>0</v>
      </c>
      <c r="X8" s="64">
        <f t="shared" si="2"/>
        <v>0</v>
      </c>
      <c r="Y8" s="64">
        <f t="shared" si="3"/>
        <v>0</v>
      </c>
      <c r="Z8" s="64">
        <f t="shared" si="4"/>
        <v>0</v>
      </c>
      <c r="AA8" s="64">
        <f t="shared" si="5"/>
        <v>0</v>
      </c>
      <c r="AB8" s="64">
        <f t="shared" si="6"/>
        <v>0</v>
      </c>
      <c r="AC8" s="64">
        <f t="shared" si="7"/>
        <v>0</v>
      </c>
      <c r="AD8" s="588">
        <f t="shared" si="8"/>
        <v>0</v>
      </c>
      <c r="AE8" s="588">
        <f t="shared" si="9"/>
        <v>0</v>
      </c>
      <c r="AF8" s="588">
        <f t="shared" si="10"/>
        <v>0</v>
      </c>
      <c r="AG8" s="434">
        <f t="shared" si="13"/>
        <v>0</v>
      </c>
    </row>
    <row r="9" spans="1:34" x14ac:dyDescent="0.25">
      <c r="C9" s="660"/>
      <c r="D9" s="6" t="s">
        <v>9</v>
      </c>
      <c r="E9" s="558">
        <v>0</v>
      </c>
      <c r="F9" s="558">
        <v>0</v>
      </c>
      <c r="G9" s="558">
        <v>1.5866708157125931E-2</v>
      </c>
      <c r="H9" s="558">
        <v>1.3952862544838933E-2</v>
      </c>
      <c r="I9" s="558">
        <v>2.6210754776142809E-2</v>
      </c>
      <c r="J9" s="558">
        <v>9.9264325489981688E-3</v>
      </c>
      <c r="K9" s="558">
        <v>3.7615225952577012E-2</v>
      </c>
      <c r="L9" s="558">
        <v>1.9322355148881375E-2</v>
      </c>
      <c r="M9" s="558">
        <v>4.344603764629295E-2</v>
      </c>
      <c r="N9" s="559">
        <v>7.736806686787305E-2</v>
      </c>
      <c r="O9" s="559">
        <v>7.8082312637742388E-2</v>
      </c>
      <c r="P9" s="559">
        <v>6.5443309595916002E-2</v>
      </c>
      <c r="Q9" s="562">
        <f t="shared" si="11"/>
        <v>0.38723406587638859</v>
      </c>
      <c r="S9" s="660"/>
      <c r="T9" s="6" t="s">
        <v>9</v>
      </c>
      <c r="U9" s="64">
        <f t="shared" si="12"/>
        <v>0</v>
      </c>
      <c r="V9" s="64">
        <f t="shared" si="0"/>
        <v>0</v>
      </c>
      <c r="W9" s="64">
        <f t="shared" si="1"/>
        <v>28568.193078972981</v>
      </c>
      <c r="X9" s="64">
        <f t="shared" si="2"/>
        <v>25122.291734237842</v>
      </c>
      <c r="Y9" s="64">
        <f t="shared" si="3"/>
        <v>47192.769651729468</v>
      </c>
      <c r="Z9" s="64">
        <f t="shared" si="4"/>
        <v>17872.657569353622</v>
      </c>
      <c r="AA9" s="64">
        <f t="shared" si="5"/>
        <v>67726.653007088942</v>
      </c>
      <c r="AB9" s="64">
        <f t="shared" si="6"/>
        <v>34790.125788367688</v>
      </c>
      <c r="AC9" s="64">
        <f t="shared" si="7"/>
        <v>78225.09746221047</v>
      </c>
      <c r="AD9" s="588">
        <f t="shared" si="8"/>
        <v>139302.10668402773</v>
      </c>
      <c r="AE9" s="588">
        <f t="shared" si="9"/>
        <v>140588.11452241501</v>
      </c>
      <c r="AF9" s="588">
        <f t="shared" si="10"/>
        <v>117831.44214595483</v>
      </c>
      <c r="AG9" s="434">
        <f t="shared" si="13"/>
        <v>697219.45164435857</v>
      </c>
    </row>
    <row r="10" spans="1:34" x14ac:dyDescent="0.25">
      <c r="C10" s="660"/>
      <c r="D10" s="7" t="s">
        <v>3</v>
      </c>
      <c r="E10" s="558">
        <v>0</v>
      </c>
      <c r="F10" s="558">
        <v>0</v>
      </c>
      <c r="G10" s="558">
        <v>0</v>
      </c>
      <c r="H10" s="558">
        <v>0</v>
      </c>
      <c r="I10" s="558">
        <v>0</v>
      </c>
      <c r="J10" s="558">
        <v>0</v>
      </c>
      <c r="K10" s="558">
        <v>0</v>
      </c>
      <c r="L10" s="558">
        <v>0</v>
      </c>
      <c r="M10" s="558">
        <v>0</v>
      </c>
      <c r="N10" s="559">
        <v>0</v>
      </c>
      <c r="O10" s="559">
        <v>0</v>
      </c>
      <c r="P10" s="559">
        <v>0</v>
      </c>
      <c r="Q10" s="562">
        <f t="shared" si="11"/>
        <v>0</v>
      </c>
      <c r="S10" s="660"/>
      <c r="T10" s="7" t="s">
        <v>3</v>
      </c>
      <c r="U10" s="64">
        <f t="shared" si="12"/>
        <v>0</v>
      </c>
      <c r="V10" s="64">
        <f t="shared" si="0"/>
        <v>0</v>
      </c>
      <c r="W10" s="64">
        <f t="shared" si="1"/>
        <v>0</v>
      </c>
      <c r="X10" s="64">
        <f t="shared" si="2"/>
        <v>0</v>
      </c>
      <c r="Y10" s="64">
        <f t="shared" si="3"/>
        <v>0</v>
      </c>
      <c r="Z10" s="64">
        <f t="shared" si="4"/>
        <v>0</v>
      </c>
      <c r="AA10" s="64">
        <f t="shared" si="5"/>
        <v>0</v>
      </c>
      <c r="AB10" s="64">
        <f t="shared" si="6"/>
        <v>0</v>
      </c>
      <c r="AC10" s="64">
        <f t="shared" si="7"/>
        <v>0</v>
      </c>
      <c r="AD10" s="588">
        <f t="shared" si="8"/>
        <v>0</v>
      </c>
      <c r="AE10" s="588">
        <f t="shared" si="9"/>
        <v>0</v>
      </c>
      <c r="AF10" s="588">
        <f t="shared" si="10"/>
        <v>0</v>
      </c>
      <c r="AG10" s="434">
        <f t="shared" si="13"/>
        <v>0</v>
      </c>
    </row>
    <row r="11" spans="1:34" x14ac:dyDescent="0.25">
      <c r="C11" s="660"/>
      <c r="D11" s="6" t="s">
        <v>4</v>
      </c>
      <c r="E11" s="558">
        <v>0</v>
      </c>
      <c r="F11" s="558">
        <v>7.1970225535136247E-3</v>
      </c>
      <c r="G11" s="558">
        <v>1.2301842391293269E-2</v>
      </c>
      <c r="H11" s="558">
        <v>1.2961173586241674E-2</v>
      </c>
      <c r="I11" s="558">
        <v>9.0098528379206275E-3</v>
      </c>
      <c r="J11" s="558">
        <v>9.4382093076020822E-3</v>
      </c>
      <c r="K11" s="558">
        <v>1.0192471097125183E-2</v>
      </c>
      <c r="L11" s="558">
        <v>7.8522826679052454E-3</v>
      </c>
      <c r="M11" s="558">
        <v>5.776828290031762E-3</v>
      </c>
      <c r="N11" s="559">
        <v>8.3572367371379311E-3</v>
      </c>
      <c r="O11" s="559">
        <v>2.6620410540958525E-2</v>
      </c>
      <c r="P11" s="559">
        <v>2.2311426362136816E-2</v>
      </c>
      <c r="Q11" s="562">
        <f t="shared" si="11"/>
        <v>0.13201875637186672</v>
      </c>
      <c r="S11" s="660"/>
      <c r="T11" s="6" t="s">
        <v>4</v>
      </c>
      <c r="U11" s="64">
        <f t="shared" si="12"/>
        <v>0</v>
      </c>
      <c r="V11" s="64">
        <f t="shared" si="0"/>
        <v>12958.323041327276</v>
      </c>
      <c r="W11" s="64">
        <f t="shared" si="1"/>
        <v>22149.610693111805</v>
      </c>
      <c r="X11" s="64">
        <f t="shared" si="2"/>
        <v>23336.744198924513</v>
      </c>
      <c r="Y11" s="64">
        <f t="shared" si="3"/>
        <v>16222.34511014497</v>
      </c>
      <c r="Z11" s="64">
        <f t="shared" si="4"/>
        <v>16993.60592942153</v>
      </c>
      <c r="AA11" s="64">
        <f t="shared" si="5"/>
        <v>18351.6630778736</v>
      </c>
      <c r="AB11" s="64">
        <f t="shared" si="6"/>
        <v>14138.126519119394</v>
      </c>
      <c r="AC11" s="64">
        <f t="shared" si="7"/>
        <v>10401.246707218355</v>
      </c>
      <c r="AD11" s="588">
        <f t="shared" si="8"/>
        <v>15047.302209690959</v>
      </c>
      <c r="AE11" s="588">
        <f t="shared" si="9"/>
        <v>47930.35963380232</v>
      </c>
      <c r="AF11" s="588">
        <f t="shared" si="10"/>
        <v>40171.983367233581</v>
      </c>
      <c r="AG11" s="434">
        <f t="shared" si="13"/>
        <v>237701.31048786832</v>
      </c>
    </row>
    <row r="12" spans="1:34" x14ac:dyDescent="0.25">
      <c r="C12" s="660"/>
      <c r="D12" s="6" t="s">
        <v>5</v>
      </c>
      <c r="E12" s="558">
        <v>0</v>
      </c>
      <c r="F12" s="558">
        <v>2.0969304221870252E-3</v>
      </c>
      <c r="G12" s="558">
        <v>4.0466540734454435E-3</v>
      </c>
      <c r="H12" s="558">
        <v>3.821676531364295E-3</v>
      </c>
      <c r="I12" s="558">
        <v>3.2146477778056621E-3</v>
      </c>
      <c r="J12" s="558">
        <v>4.5086560540510559E-3</v>
      </c>
      <c r="K12" s="558">
        <v>4.5390797205775678E-3</v>
      </c>
      <c r="L12" s="558">
        <v>4.8559848881345328E-3</v>
      </c>
      <c r="M12" s="558">
        <v>4.1782506580670623E-3</v>
      </c>
      <c r="N12" s="559">
        <v>4.4792041938509853E-3</v>
      </c>
      <c r="O12" s="559">
        <v>1.1451168774180797E-2</v>
      </c>
      <c r="P12" s="559">
        <v>9.5975946153209046E-3</v>
      </c>
      <c r="Q12" s="562">
        <f t="shared" si="11"/>
        <v>5.6789847708985333E-2</v>
      </c>
      <c r="S12" s="660"/>
      <c r="T12" s="6" t="s">
        <v>5</v>
      </c>
      <c r="U12" s="64">
        <f t="shared" si="12"/>
        <v>0</v>
      </c>
      <c r="V12" s="64">
        <f t="shared" si="0"/>
        <v>3775.5476801473137</v>
      </c>
      <c r="W12" s="64">
        <f t="shared" si="1"/>
        <v>7286.0478524703985</v>
      </c>
      <c r="X12" s="64">
        <f t="shared" si="2"/>
        <v>6880.9731642011438</v>
      </c>
      <c r="Y12" s="64">
        <f t="shared" si="3"/>
        <v>5788.0108140766815</v>
      </c>
      <c r="Z12" s="64">
        <f t="shared" si="4"/>
        <v>8117.8878065494318</v>
      </c>
      <c r="AA12" s="64">
        <f t="shared" si="5"/>
        <v>8172.6659729398771</v>
      </c>
      <c r="AB12" s="64">
        <f t="shared" si="6"/>
        <v>8743.2574229644797</v>
      </c>
      <c r="AC12" s="64">
        <f t="shared" si="7"/>
        <v>7522.9890377984584</v>
      </c>
      <c r="AD12" s="588">
        <f t="shared" si="8"/>
        <v>8064.8593887832267</v>
      </c>
      <c r="AE12" s="588">
        <f t="shared" si="9"/>
        <v>20617.96292470289</v>
      </c>
      <c r="AF12" s="588">
        <f t="shared" si="10"/>
        <v>17280.581034766106</v>
      </c>
      <c r="AG12" s="434">
        <f t="shared" si="13"/>
        <v>102250.7830994</v>
      </c>
    </row>
    <row r="13" spans="1:34" x14ac:dyDescent="0.25">
      <c r="C13" s="660"/>
      <c r="D13" s="6" t="s">
        <v>6</v>
      </c>
      <c r="E13" s="558">
        <v>0</v>
      </c>
      <c r="F13" s="558">
        <v>0</v>
      </c>
      <c r="G13" s="558">
        <v>0</v>
      </c>
      <c r="H13" s="558">
        <v>0</v>
      </c>
      <c r="I13" s="558">
        <v>0</v>
      </c>
      <c r="J13" s="558">
        <v>0</v>
      </c>
      <c r="K13" s="558">
        <v>0</v>
      </c>
      <c r="L13" s="558">
        <v>0</v>
      </c>
      <c r="M13" s="558">
        <v>0</v>
      </c>
      <c r="N13" s="559">
        <v>0</v>
      </c>
      <c r="O13" s="559">
        <v>0</v>
      </c>
      <c r="P13" s="559">
        <v>0</v>
      </c>
      <c r="Q13" s="562">
        <f t="shared" si="11"/>
        <v>0</v>
      </c>
      <c r="S13" s="660"/>
      <c r="T13" s="6" t="s">
        <v>6</v>
      </c>
      <c r="U13" s="64">
        <f t="shared" si="12"/>
        <v>0</v>
      </c>
      <c r="V13" s="64">
        <f t="shared" si="0"/>
        <v>0</v>
      </c>
      <c r="W13" s="64">
        <f t="shared" si="1"/>
        <v>0</v>
      </c>
      <c r="X13" s="64">
        <f t="shared" si="2"/>
        <v>0</v>
      </c>
      <c r="Y13" s="64">
        <f t="shared" si="3"/>
        <v>0</v>
      </c>
      <c r="Z13" s="64">
        <f t="shared" si="4"/>
        <v>0</v>
      </c>
      <c r="AA13" s="64">
        <f t="shared" si="5"/>
        <v>0</v>
      </c>
      <c r="AB13" s="64">
        <f t="shared" si="6"/>
        <v>0</v>
      </c>
      <c r="AC13" s="64">
        <f t="shared" si="7"/>
        <v>0</v>
      </c>
      <c r="AD13" s="588">
        <f t="shared" si="8"/>
        <v>0</v>
      </c>
      <c r="AE13" s="588">
        <f t="shared" si="9"/>
        <v>0</v>
      </c>
      <c r="AF13" s="588">
        <f t="shared" si="10"/>
        <v>0</v>
      </c>
      <c r="AG13" s="434">
        <f t="shared" si="13"/>
        <v>0</v>
      </c>
    </row>
    <row r="14" spans="1:34" x14ac:dyDescent="0.25">
      <c r="C14" s="660"/>
      <c r="D14" s="6" t="s">
        <v>7</v>
      </c>
      <c r="E14" s="558">
        <v>0</v>
      </c>
      <c r="F14" s="558">
        <v>0</v>
      </c>
      <c r="G14" s="558">
        <v>0</v>
      </c>
      <c r="H14" s="558">
        <v>0</v>
      </c>
      <c r="I14" s="558">
        <v>0</v>
      </c>
      <c r="J14" s="558">
        <v>0</v>
      </c>
      <c r="K14" s="558">
        <v>0</v>
      </c>
      <c r="L14" s="558">
        <v>0</v>
      </c>
      <c r="M14" s="558">
        <v>0</v>
      </c>
      <c r="N14" s="559">
        <v>0</v>
      </c>
      <c r="O14" s="559">
        <v>0</v>
      </c>
      <c r="P14" s="559">
        <v>0</v>
      </c>
      <c r="Q14" s="562">
        <f t="shared" si="11"/>
        <v>0</v>
      </c>
      <c r="S14" s="660"/>
      <c r="T14" s="6" t="s">
        <v>7</v>
      </c>
      <c r="U14" s="64">
        <f t="shared" si="12"/>
        <v>0</v>
      </c>
      <c r="V14" s="64">
        <f t="shared" si="0"/>
        <v>0</v>
      </c>
      <c r="W14" s="64">
        <f t="shared" si="1"/>
        <v>0</v>
      </c>
      <c r="X14" s="64">
        <f t="shared" si="2"/>
        <v>0</v>
      </c>
      <c r="Y14" s="64">
        <f t="shared" si="3"/>
        <v>0</v>
      </c>
      <c r="Z14" s="64">
        <f t="shared" si="4"/>
        <v>0</v>
      </c>
      <c r="AA14" s="64">
        <f t="shared" si="5"/>
        <v>0</v>
      </c>
      <c r="AB14" s="64">
        <f t="shared" si="6"/>
        <v>0</v>
      </c>
      <c r="AC14" s="64">
        <f t="shared" si="7"/>
        <v>0</v>
      </c>
      <c r="AD14" s="588">
        <f t="shared" si="8"/>
        <v>0</v>
      </c>
      <c r="AE14" s="588">
        <f t="shared" si="9"/>
        <v>0</v>
      </c>
      <c r="AF14" s="588">
        <f t="shared" si="10"/>
        <v>0</v>
      </c>
      <c r="AG14" s="434">
        <f t="shared" si="13"/>
        <v>0</v>
      </c>
    </row>
    <row r="15" spans="1:34" x14ac:dyDescent="0.25">
      <c r="C15" s="660"/>
      <c r="D15" s="6" t="s">
        <v>8</v>
      </c>
      <c r="E15" s="558">
        <v>0</v>
      </c>
      <c r="F15" s="558">
        <v>1.2910315721823672E-3</v>
      </c>
      <c r="G15" s="558">
        <v>3.3295310446145739E-3</v>
      </c>
      <c r="H15" s="558">
        <v>3.1390219845808818E-3</v>
      </c>
      <c r="I15" s="558">
        <v>1.3660795346184338E-3</v>
      </c>
      <c r="J15" s="558">
        <v>9.3415977507329748E-4</v>
      </c>
      <c r="K15" s="558">
        <v>1.7029723944574262E-3</v>
      </c>
      <c r="L15" s="558">
        <v>1.9922905193596962E-3</v>
      </c>
      <c r="M15" s="558">
        <v>1.9200966908193547E-3</v>
      </c>
      <c r="N15" s="559">
        <v>1.8790269297615401E-3</v>
      </c>
      <c r="O15" s="559">
        <v>5.6242341365943431E-3</v>
      </c>
      <c r="P15" s="559">
        <v>4.7138523873990748E-3</v>
      </c>
      <c r="Q15" s="562">
        <f t="shared" si="11"/>
        <v>2.7892296969460991E-2</v>
      </c>
      <c r="S15" s="660"/>
      <c r="T15" s="6" t="s">
        <v>8</v>
      </c>
      <c r="U15" s="64">
        <f t="shared" si="12"/>
        <v>0</v>
      </c>
      <c r="V15" s="64">
        <f t="shared" si="0"/>
        <v>2324.5174020921008</v>
      </c>
      <c r="W15" s="64">
        <f t="shared" si="1"/>
        <v>5994.8594757674919</v>
      </c>
      <c r="X15" s="64">
        <f t="shared" si="2"/>
        <v>5651.8456914059343</v>
      </c>
      <c r="Y15" s="64">
        <f t="shared" si="3"/>
        <v>2459.6421336889425</v>
      </c>
      <c r="Z15" s="64">
        <f t="shared" si="4"/>
        <v>1681.9655694567221</v>
      </c>
      <c r="AA15" s="64">
        <f t="shared" si="5"/>
        <v>3066.2216567694923</v>
      </c>
      <c r="AB15" s="64">
        <f t="shared" si="6"/>
        <v>3587.14231476637</v>
      </c>
      <c r="AC15" s="64">
        <f t="shared" si="7"/>
        <v>3457.1564845345033</v>
      </c>
      <c r="AD15" s="588">
        <f t="shared" si="8"/>
        <v>3383.2099007826623</v>
      </c>
      <c r="AE15" s="588">
        <f t="shared" si="9"/>
        <v>10126.499154357822</v>
      </c>
      <c r="AF15" s="588">
        <f t="shared" si="10"/>
        <v>8487.346197800598</v>
      </c>
      <c r="AG15" s="434">
        <f t="shared" si="13"/>
        <v>50220.405981422635</v>
      </c>
    </row>
    <row r="16" spans="1:34" ht="15.75" thickBot="1" x14ac:dyDescent="0.3">
      <c r="C16" s="661"/>
      <c r="D16" s="545" t="s">
        <v>40</v>
      </c>
      <c r="E16" s="618">
        <v>0</v>
      </c>
      <c r="F16" s="618">
        <v>0</v>
      </c>
      <c r="G16" s="618">
        <v>0</v>
      </c>
      <c r="H16" s="618">
        <v>0</v>
      </c>
      <c r="I16" s="618">
        <v>0</v>
      </c>
      <c r="J16" s="618">
        <v>0</v>
      </c>
      <c r="K16" s="618">
        <v>0</v>
      </c>
      <c r="L16" s="618">
        <v>0</v>
      </c>
      <c r="M16" s="618">
        <v>0</v>
      </c>
      <c r="N16" s="619">
        <v>0</v>
      </c>
      <c r="O16" s="619">
        <v>0</v>
      </c>
      <c r="P16" s="619">
        <v>0</v>
      </c>
      <c r="Q16" s="562">
        <f t="shared" si="11"/>
        <v>0</v>
      </c>
      <c r="S16" s="661"/>
      <c r="T16" s="545" t="s">
        <v>40</v>
      </c>
      <c r="U16" s="378">
        <f t="shared" si="12"/>
        <v>0</v>
      </c>
      <c r="V16" s="378">
        <f t="shared" si="0"/>
        <v>0</v>
      </c>
      <c r="W16" s="378">
        <f t="shared" si="1"/>
        <v>0</v>
      </c>
      <c r="X16" s="378">
        <f t="shared" si="2"/>
        <v>0</v>
      </c>
      <c r="Y16" s="378">
        <f t="shared" si="3"/>
        <v>0</v>
      </c>
      <c r="Z16" s="378">
        <f t="shared" si="4"/>
        <v>0</v>
      </c>
      <c r="AA16" s="378">
        <f t="shared" si="5"/>
        <v>0</v>
      </c>
      <c r="AB16" s="378">
        <f t="shared" si="6"/>
        <v>0</v>
      </c>
      <c r="AC16" s="378">
        <f t="shared" si="7"/>
        <v>0</v>
      </c>
      <c r="AD16" s="589">
        <f t="shared" si="8"/>
        <v>0</v>
      </c>
      <c r="AE16" s="589">
        <f t="shared" si="9"/>
        <v>0</v>
      </c>
      <c r="AF16" s="589">
        <f t="shared" si="10"/>
        <v>0</v>
      </c>
      <c r="AG16" s="434">
        <f t="shared" si="13"/>
        <v>0</v>
      </c>
      <c r="AH16" s="575" t="s">
        <v>161</v>
      </c>
    </row>
    <row r="17" spans="1:34" ht="21.75" thickBot="1" x14ac:dyDescent="0.3">
      <c r="C17" s="573"/>
      <c r="D17" s="384" t="s">
        <v>41</v>
      </c>
      <c r="E17" s="563">
        <f>SUM(E6:E16)</f>
        <v>0</v>
      </c>
      <c r="F17" s="563">
        <f t="shared" ref="F17:P17" si="14">SUM(F6:F16)</f>
        <v>1.0584984547883017E-2</v>
      </c>
      <c r="G17" s="563">
        <f t="shared" si="14"/>
        <v>5.8804175914250807E-2</v>
      </c>
      <c r="H17" s="563">
        <f t="shared" si="14"/>
        <v>4.1520486583028697E-2</v>
      </c>
      <c r="I17" s="563">
        <f t="shared" si="14"/>
        <v>6.8426721998461795E-2</v>
      </c>
      <c r="J17" s="563">
        <f t="shared" si="14"/>
        <v>4.4521118093714701E-2</v>
      </c>
      <c r="K17" s="563">
        <f t="shared" si="14"/>
        <v>7.7420737019764721E-2</v>
      </c>
      <c r="L17" s="563">
        <f t="shared" si="14"/>
        <v>6.0074475618135399E-2</v>
      </c>
      <c r="M17" s="563">
        <f t="shared" si="14"/>
        <v>9.9683270321816814E-2</v>
      </c>
      <c r="N17" s="563">
        <f t="shared" si="14"/>
        <v>0.16832096184323961</v>
      </c>
      <c r="O17" s="563">
        <f t="shared" si="14"/>
        <v>0.20164112488664032</v>
      </c>
      <c r="P17" s="563">
        <f t="shared" si="14"/>
        <v>0.16900194317306413</v>
      </c>
      <c r="Q17" s="564">
        <f>SUM(Q6:Q16)</f>
        <v>1</v>
      </c>
      <c r="S17" s="573"/>
      <c r="T17" s="384" t="s">
        <v>41</v>
      </c>
      <c r="U17" s="385">
        <f>SUM(U6:U16)</f>
        <v>0</v>
      </c>
      <c r="V17" s="385">
        <f t="shared" ref="V17:AF17" si="15">SUM(V6:V16)</f>
        <v>19058.388123566689</v>
      </c>
      <c r="W17" s="385">
        <f t="shared" si="15"/>
        <v>105877.60452464952</v>
      </c>
      <c r="X17" s="385">
        <f t="shared" si="15"/>
        <v>74758.120316478482</v>
      </c>
      <c r="Y17" s="385">
        <f t="shared" si="15"/>
        <v>123203.11097014333</v>
      </c>
      <c r="Z17" s="385">
        <f t="shared" si="15"/>
        <v>80160.792345687601</v>
      </c>
      <c r="AA17" s="385">
        <f t="shared" si="15"/>
        <v>139396.939906763</v>
      </c>
      <c r="AB17" s="385">
        <f t="shared" si="15"/>
        <v>108164.79395609049</v>
      </c>
      <c r="AC17" s="385">
        <f t="shared" si="15"/>
        <v>179480.89074910924</v>
      </c>
      <c r="AD17" s="385">
        <f t="shared" si="15"/>
        <v>303063.85480573057</v>
      </c>
      <c r="AE17" s="385">
        <f t="shared" si="15"/>
        <v>363057.19695460115</v>
      </c>
      <c r="AF17" s="385">
        <f t="shared" si="15"/>
        <v>304289.96963187773</v>
      </c>
      <c r="AG17" s="435">
        <f>SUM(AG6:AG16)</f>
        <v>1800511.6622846976</v>
      </c>
      <c r="AH17" s="576">
        <f>AG17-A5</f>
        <v>0</v>
      </c>
    </row>
    <row r="18" spans="1:34" ht="15.75" thickBot="1" x14ac:dyDescent="0.3"/>
    <row r="19" spans="1:34" ht="21.75" thickBot="1" x14ac:dyDescent="0.3">
      <c r="A19" s="574">
        <f>'Forecast inputs'!B19</f>
        <v>6546417.3241812419</v>
      </c>
      <c r="C19" s="572"/>
      <c r="D19" s="181" t="s">
        <v>34</v>
      </c>
      <c r="E19" s="560" t="s">
        <v>167</v>
      </c>
      <c r="F19" s="560" t="s">
        <v>168</v>
      </c>
      <c r="G19" s="560" t="s">
        <v>169</v>
      </c>
      <c r="H19" s="560" t="s">
        <v>170</v>
      </c>
      <c r="I19" s="560" t="s">
        <v>42</v>
      </c>
      <c r="J19" s="560" t="s">
        <v>171</v>
      </c>
      <c r="K19" s="560" t="s">
        <v>172</v>
      </c>
      <c r="L19" s="560" t="s">
        <v>173</v>
      </c>
      <c r="M19" s="560" t="s">
        <v>174</v>
      </c>
      <c r="N19" s="560" t="s">
        <v>175</v>
      </c>
      <c r="O19" s="560" t="s">
        <v>176</v>
      </c>
      <c r="P19" s="560" t="s">
        <v>177</v>
      </c>
      <c r="Q19" s="390" t="s">
        <v>32</v>
      </c>
      <c r="S19" s="572"/>
      <c r="T19" s="181" t="s">
        <v>34</v>
      </c>
      <c r="U19" s="560" t="s">
        <v>167</v>
      </c>
      <c r="V19" s="560" t="s">
        <v>168</v>
      </c>
      <c r="W19" s="560" t="s">
        <v>169</v>
      </c>
      <c r="X19" s="560" t="s">
        <v>170</v>
      </c>
      <c r="Y19" s="560" t="s">
        <v>42</v>
      </c>
      <c r="Z19" s="560" t="s">
        <v>171</v>
      </c>
      <c r="AA19" s="560" t="s">
        <v>172</v>
      </c>
      <c r="AB19" s="560" t="s">
        <v>173</v>
      </c>
      <c r="AC19" s="560" t="s">
        <v>174</v>
      </c>
      <c r="AD19" s="560" t="s">
        <v>175</v>
      </c>
      <c r="AE19" s="560" t="s">
        <v>176</v>
      </c>
      <c r="AF19" s="560" t="s">
        <v>177</v>
      </c>
      <c r="AG19" s="390" t="s">
        <v>32</v>
      </c>
    </row>
    <row r="20" spans="1:34" ht="14.45" customHeight="1" x14ac:dyDescent="0.25">
      <c r="C20" s="656" t="s">
        <v>44</v>
      </c>
      <c r="D20" s="370" t="s">
        <v>0</v>
      </c>
      <c r="E20" s="547">
        <v>0</v>
      </c>
      <c r="F20" s="547">
        <v>0</v>
      </c>
      <c r="G20" s="547">
        <v>0</v>
      </c>
      <c r="H20" s="547">
        <v>0</v>
      </c>
      <c r="I20" s="547">
        <v>1.4085503981319065E-3</v>
      </c>
      <c r="J20" s="547">
        <v>0</v>
      </c>
      <c r="K20" s="547">
        <v>0</v>
      </c>
      <c r="L20" s="547">
        <v>0</v>
      </c>
      <c r="M20" s="547">
        <v>4.0378587175326913E-3</v>
      </c>
      <c r="N20" s="548">
        <v>4.1685880814034272E-4</v>
      </c>
      <c r="O20" s="548">
        <v>1.7302164537041915E-3</v>
      </c>
      <c r="P20" s="548">
        <v>1.6732592749909251E-3</v>
      </c>
      <c r="Q20" s="565">
        <f t="shared" ref="Q20:Q31" si="16">SUM(E20:P20)</f>
        <v>9.2667436525000584E-3</v>
      </c>
      <c r="S20" s="656" t="s">
        <v>44</v>
      </c>
      <c r="T20" s="370" t="s">
        <v>0</v>
      </c>
      <c r="U20" s="185">
        <f>$A$19*E20</f>
        <v>0</v>
      </c>
      <c r="V20" s="185">
        <f t="shared" ref="V20:V30" si="17">$A$19*F20</f>
        <v>0</v>
      </c>
      <c r="W20" s="185">
        <f t="shared" ref="W20:W30" si="18">$A$19*G20</f>
        <v>0</v>
      </c>
      <c r="X20" s="185">
        <f t="shared" ref="X20:X30" si="19">$A$19*H20</f>
        <v>0</v>
      </c>
      <c r="Y20" s="185">
        <f t="shared" ref="Y20:Y30" si="20">$A$19*I20</f>
        <v>9220.9587283130986</v>
      </c>
      <c r="Z20" s="185">
        <f t="shared" ref="Z20:Z30" si="21">$A$19*J20</f>
        <v>0</v>
      </c>
      <c r="AA20" s="185">
        <f t="shared" ref="AA20:AA30" si="22">$A$19*K20</f>
        <v>0</v>
      </c>
      <c r="AB20" s="185">
        <f t="shared" ref="AB20:AB30" si="23">$A$19*L20</f>
        <v>0</v>
      </c>
      <c r="AC20" s="185">
        <f t="shared" ref="AC20:AC30" si="24">$A$19*M20</f>
        <v>26433.508261052262</v>
      </c>
      <c r="AD20" s="587">
        <f t="shared" ref="AD20:AD30" si="25">$A$19*N20</f>
        <v>2728.931723347484</v>
      </c>
      <c r="AE20" s="587">
        <f t="shared" ref="AE20:AE30" si="26">$A$19*O20</f>
        <v>11326.718967112551</v>
      </c>
      <c r="AF20" s="587">
        <f t="shared" ref="AF20:AF30" si="27">$A$19*P20</f>
        <v>10953.853505647536</v>
      </c>
      <c r="AG20" s="433">
        <f>SUM(U20:AF20)</f>
        <v>60663.971185472939</v>
      </c>
    </row>
    <row r="21" spans="1:34" x14ac:dyDescent="0.25">
      <c r="C21" s="657"/>
      <c r="D21" s="7" t="s">
        <v>1</v>
      </c>
      <c r="E21" s="550">
        <v>0</v>
      </c>
      <c r="F21" s="550">
        <v>1.5930835003135517E-2</v>
      </c>
      <c r="G21" s="550">
        <v>1.5930835003135517E-2</v>
      </c>
      <c r="H21" s="550">
        <v>1.5930835003135517E-2</v>
      </c>
      <c r="I21" s="550">
        <v>1.5930835003135517E-2</v>
      </c>
      <c r="J21" s="550">
        <v>1.5930835003135517E-2</v>
      </c>
      <c r="K21" s="550">
        <v>1.5930835003135517E-2</v>
      </c>
      <c r="L21" s="550">
        <v>1.5930835003135517E-2</v>
      </c>
      <c r="M21" s="550">
        <v>1.5930835003135517E-2</v>
      </c>
      <c r="N21" s="551">
        <v>1.5930835003135517E-2</v>
      </c>
      <c r="O21" s="551">
        <v>4.2309875451173151E-2</v>
      </c>
      <c r="P21" s="551">
        <v>4.0917072179507748E-2</v>
      </c>
      <c r="Q21" s="566">
        <f t="shared" si="16"/>
        <v>0.22660446265890058</v>
      </c>
      <c r="S21" s="657"/>
      <c r="T21" s="7" t="s">
        <v>1</v>
      </c>
      <c r="U21" s="64">
        <f t="shared" ref="U21:U30" si="28">$A$19*E21</f>
        <v>0</v>
      </c>
      <c r="V21" s="64">
        <f t="shared" si="17"/>
        <v>104289.89425319928</v>
      </c>
      <c r="W21" s="64">
        <f t="shared" si="18"/>
        <v>104289.89425319928</v>
      </c>
      <c r="X21" s="64">
        <f t="shared" si="19"/>
        <v>104289.89425319928</v>
      </c>
      <c r="Y21" s="64">
        <f t="shared" si="20"/>
        <v>104289.89425319928</v>
      </c>
      <c r="Z21" s="64">
        <f t="shared" si="21"/>
        <v>104289.89425319928</v>
      </c>
      <c r="AA21" s="64">
        <f t="shared" si="22"/>
        <v>104289.89425319928</v>
      </c>
      <c r="AB21" s="64">
        <f t="shared" si="23"/>
        <v>104289.89425319928</v>
      </c>
      <c r="AC21" s="64">
        <f t="shared" si="24"/>
        <v>104289.89425319928</v>
      </c>
      <c r="AD21" s="588">
        <f t="shared" si="25"/>
        <v>104289.89425319928</v>
      </c>
      <c r="AE21" s="588">
        <f t="shared" si="26"/>
        <v>276978.10163751058</v>
      </c>
      <c r="AF21" s="588">
        <f t="shared" si="27"/>
        <v>267860.23017070384</v>
      </c>
      <c r="AG21" s="434">
        <f t="shared" ref="AG21:AG30" si="29">SUM(U21:AF21)</f>
        <v>1483447.3800870078</v>
      </c>
    </row>
    <row r="22" spans="1:34" x14ac:dyDescent="0.25">
      <c r="C22" s="657"/>
      <c r="D22" s="6" t="s">
        <v>2</v>
      </c>
      <c r="E22" s="550">
        <v>0</v>
      </c>
      <c r="F22" s="550">
        <v>0</v>
      </c>
      <c r="G22" s="550">
        <v>0</v>
      </c>
      <c r="H22" s="550">
        <v>0</v>
      </c>
      <c r="I22" s="550">
        <v>0</v>
      </c>
      <c r="J22" s="550">
        <v>0</v>
      </c>
      <c r="K22" s="550">
        <v>0</v>
      </c>
      <c r="L22" s="550">
        <v>0</v>
      </c>
      <c r="M22" s="550">
        <v>0</v>
      </c>
      <c r="N22" s="551">
        <v>0</v>
      </c>
      <c r="O22" s="551">
        <v>0</v>
      </c>
      <c r="P22" s="551">
        <v>0</v>
      </c>
      <c r="Q22" s="566">
        <f t="shared" si="16"/>
        <v>0</v>
      </c>
      <c r="S22" s="657"/>
      <c r="T22" s="6" t="s">
        <v>2</v>
      </c>
      <c r="U22" s="64">
        <f t="shared" si="28"/>
        <v>0</v>
      </c>
      <c r="V22" s="64">
        <f t="shared" si="17"/>
        <v>0</v>
      </c>
      <c r="W22" s="64">
        <f t="shared" si="18"/>
        <v>0</v>
      </c>
      <c r="X22" s="64">
        <f t="shared" si="19"/>
        <v>0</v>
      </c>
      <c r="Y22" s="64">
        <f t="shared" si="20"/>
        <v>0</v>
      </c>
      <c r="Z22" s="64">
        <f t="shared" si="21"/>
        <v>0</v>
      </c>
      <c r="AA22" s="64">
        <f t="shared" si="22"/>
        <v>0</v>
      </c>
      <c r="AB22" s="64">
        <f t="shared" si="23"/>
        <v>0</v>
      </c>
      <c r="AC22" s="64">
        <f t="shared" si="24"/>
        <v>0</v>
      </c>
      <c r="AD22" s="588">
        <f t="shared" si="25"/>
        <v>0</v>
      </c>
      <c r="AE22" s="588">
        <f t="shared" si="26"/>
        <v>0</v>
      </c>
      <c r="AF22" s="588">
        <f t="shared" si="27"/>
        <v>0</v>
      </c>
      <c r="AG22" s="434">
        <f t="shared" si="29"/>
        <v>0</v>
      </c>
    </row>
    <row r="23" spans="1:34" x14ac:dyDescent="0.25">
      <c r="C23" s="657"/>
      <c r="D23" s="6" t="s">
        <v>9</v>
      </c>
      <c r="E23" s="550">
        <v>0</v>
      </c>
      <c r="F23" s="550">
        <v>4.8387668524634928E-2</v>
      </c>
      <c r="G23" s="550">
        <v>4.8387668524634928E-2</v>
      </c>
      <c r="H23" s="550">
        <v>4.8387668524634928E-2</v>
      </c>
      <c r="I23" s="550">
        <v>4.8387668524634928E-2</v>
      </c>
      <c r="J23" s="550">
        <v>4.8387668524634928E-2</v>
      </c>
      <c r="K23" s="550">
        <v>4.8387668524634928E-2</v>
      </c>
      <c r="L23" s="550">
        <v>4.8387668524634928E-2</v>
      </c>
      <c r="M23" s="550">
        <v>4.8387668524634928E-2</v>
      </c>
      <c r="N23" s="551">
        <v>4.8387668524634928E-2</v>
      </c>
      <c r="O23" s="551">
        <v>0.12851029015409482</v>
      </c>
      <c r="P23" s="551">
        <v>0.1242798463000151</v>
      </c>
      <c r="Q23" s="566">
        <f t="shared" si="16"/>
        <v>0.68827915317582433</v>
      </c>
      <c r="S23" s="657"/>
      <c r="T23" s="6" t="s">
        <v>9</v>
      </c>
      <c r="U23" s="64">
        <f t="shared" si="28"/>
        <v>0</v>
      </c>
      <c r="V23" s="64">
        <f t="shared" si="17"/>
        <v>316765.87150640949</v>
      </c>
      <c r="W23" s="64">
        <f t="shared" si="18"/>
        <v>316765.87150640949</v>
      </c>
      <c r="X23" s="64">
        <f t="shared" si="19"/>
        <v>316765.87150640949</v>
      </c>
      <c r="Y23" s="64">
        <f t="shared" si="20"/>
        <v>316765.87150640949</v>
      </c>
      <c r="Z23" s="64">
        <f t="shared" si="21"/>
        <v>316765.87150640949</v>
      </c>
      <c r="AA23" s="64">
        <f t="shared" si="22"/>
        <v>316765.87150640949</v>
      </c>
      <c r="AB23" s="64">
        <f t="shared" si="23"/>
        <v>316765.87150640949</v>
      </c>
      <c r="AC23" s="64">
        <f t="shared" si="24"/>
        <v>316765.87150640949</v>
      </c>
      <c r="AD23" s="588">
        <f t="shared" si="25"/>
        <v>316765.87150640949</v>
      </c>
      <c r="AE23" s="588">
        <f t="shared" si="26"/>
        <v>841281.98980032443</v>
      </c>
      <c r="AF23" s="588">
        <f t="shared" si="27"/>
        <v>813587.73886500089</v>
      </c>
      <c r="AG23" s="434">
        <f t="shared" si="29"/>
        <v>4505762.5722230114</v>
      </c>
    </row>
    <row r="24" spans="1:34" x14ac:dyDescent="0.25">
      <c r="C24" s="657"/>
      <c r="D24" s="7" t="s">
        <v>3</v>
      </c>
      <c r="E24" s="550">
        <v>0</v>
      </c>
      <c r="F24" s="550">
        <v>4.4827963618040171E-3</v>
      </c>
      <c r="G24" s="550">
        <v>4.4827963618040171E-3</v>
      </c>
      <c r="H24" s="550">
        <v>4.4827963618040171E-3</v>
      </c>
      <c r="I24" s="550">
        <v>4.4827963618040171E-3</v>
      </c>
      <c r="J24" s="550">
        <v>4.4827963618040171E-3</v>
      </c>
      <c r="K24" s="550">
        <v>4.4827963618040171E-3</v>
      </c>
      <c r="L24" s="550">
        <v>4.4827963618040171E-3</v>
      </c>
      <c r="M24" s="550">
        <v>4.4827963618040171E-3</v>
      </c>
      <c r="N24" s="551">
        <v>4.4827963618040171E-3</v>
      </c>
      <c r="O24" s="551">
        <v>1.190562551828387E-2</v>
      </c>
      <c r="P24" s="551">
        <v>1.151370297073997E-2</v>
      </c>
      <c r="Q24" s="566">
        <f t="shared" si="16"/>
        <v>6.3764495745259997E-2</v>
      </c>
      <c r="S24" s="657"/>
      <c r="T24" s="7" t="s">
        <v>3</v>
      </c>
      <c r="U24" s="64">
        <f t="shared" si="28"/>
        <v>0</v>
      </c>
      <c r="V24" s="64">
        <f t="shared" si="17"/>
        <v>29346.25576369046</v>
      </c>
      <c r="W24" s="64">
        <f t="shared" si="18"/>
        <v>29346.25576369046</v>
      </c>
      <c r="X24" s="64">
        <f t="shared" si="19"/>
        <v>29346.25576369046</v>
      </c>
      <c r="Y24" s="64">
        <f t="shared" si="20"/>
        <v>29346.25576369046</v>
      </c>
      <c r="Z24" s="64">
        <f t="shared" si="21"/>
        <v>29346.25576369046</v>
      </c>
      <c r="AA24" s="64">
        <f t="shared" si="22"/>
        <v>29346.25576369046</v>
      </c>
      <c r="AB24" s="64">
        <f t="shared" si="23"/>
        <v>29346.25576369046</v>
      </c>
      <c r="AC24" s="64">
        <f t="shared" si="24"/>
        <v>29346.25576369046</v>
      </c>
      <c r="AD24" s="588">
        <f t="shared" si="25"/>
        <v>29346.25576369046</v>
      </c>
      <c r="AE24" s="588">
        <f t="shared" si="26"/>
        <v>77939.193148107806</v>
      </c>
      <c r="AF24" s="588">
        <f t="shared" si="27"/>
        <v>75373.504593129168</v>
      </c>
      <c r="AG24" s="434">
        <f t="shared" si="29"/>
        <v>417428.99961445108</v>
      </c>
    </row>
    <row r="25" spans="1:34" x14ac:dyDescent="0.25">
      <c r="C25" s="657"/>
      <c r="D25" s="6" t="s">
        <v>4</v>
      </c>
      <c r="E25" s="550">
        <v>0</v>
      </c>
      <c r="F25" s="550">
        <v>2.8803697389807084E-4</v>
      </c>
      <c r="G25" s="550">
        <v>0</v>
      </c>
      <c r="H25" s="550">
        <v>8.809989173382142E-4</v>
      </c>
      <c r="I25" s="550">
        <v>7.1971092881948436E-5</v>
      </c>
      <c r="J25" s="550">
        <v>6.4473229755665745E-4</v>
      </c>
      <c r="K25" s="550">
        <v>1.9053830217888139E-3</v>
      </c>
      <c r="L25" s="550">
        <v>0</v>
      </c>
      <c r="M25" s="550">
        <v>0</v>
      </c>
      <c r="N25" s="551">
        <v>0</v>
      </c>
      <c r="O25" s="551">
        <v>1.1187382655372682E-3</v>
      </c>
      <c r="P25" s="551">
        <v>1.0819104020713078E-3</v>
      </c>
      <c r="Q25" s="566">
        <f t="shared" si="16"/>
        <v>5.9917709710722812E-3</v>
      </c>
      <c r="S25" s="657"/>
      <c r="T25" s="6" t="s">
        <v>4</v>
      </c>
      <c r="U25" s="64">
        <f t="shared" si="28"/>
        <v>0</v>
      </c>
      <c r="V25" s="64">
        <f t="shared" si="17"/>
        <v>1885.6102359310712</v>
      </c>
      <c r="W25" s="64">
        <f t="shared" si="18"/>
        <v>0</v>
      </c>
      <c r="X25" s="64">
        <f t="shared" si="19"/>
        <v>5767.3865750478035</v>
      </c>
      <c r="Y25" s="64">
        <f t="shared" si="20"/>
        <v>471.15280928264451</v>
      </c>
      <c r="Z25" s="64">
        <f t="shared" si="21"/>
        <v>4220.6866821840777</v>
      </c>
      <c r="AA25" s="64">
        <f t="shared" si="22"/>
        <v>12473.432423039096</v>
      </c>
      <c r="AB25" s="64">
        <f t="shared" si="23"/>
        <v>0</v>
      </c>
      <c r="AC25" s="64">
        <f t="shared" si="24"/>
        <v>0</v>
      </c>
      <c r="AD25" s="588">
        <f t="shared" si="25"/>
        <v>0</v>
      </c>
      <c r="AE25" s="588">
        <f t="shared" si="26"/>
        <v>7323.7275627376466</v>
      </c>
      <c r="AF25" s="588">
        <f t="shared" si="27"/>
        <v>7082.6369993315029</v>
      </c>
      <c r="AG25" s="434">
        <f t="shared" si="29"/>
        <v>39224.633287553843</v>
      </c>
    </row>
    <row r="26" spans="1:34" x14ac:dyDescent="0.25">
      <c r="C26" s="657"/>
      <c r="D26" s="6" t="s">
        <v>5</v>
      </c>
      <c r="E26" s="550">
        <v>0</v>
      </c>
      <c r="F26" s="550">
        <v>0</v>
      </c>
      <c r="G26" s="550">
        <v>0</v>
      </c>
      <c r="H26" s="550">
        <v>0</v>
      </c>
      <c r="I26" s="550">
        <v>0</v>
      </c>
      <c r="J26" s="550">
        <v>0</v>
      </c>
      <c r="K26" s="550">
        <v>0</v>
      </c>
      <c r="L26" s="550">
        <v>0</v>
      </c>
      <c r="M26" s="550">
        <v>0</v>
      </c>
      <c r="N26" s="551">
        <v>0</v>
      </c>
      <c r="O26" s="551">
        <v>0</v>
      </c>
      <c r="P26" s="551">
        <v>0</v>
      </c>
      <c r="Q26" s="566">
        <f t="shared" si="16"/>
        <v>0</v>
      </c>
      <c r="S26" s="657"/>
      <c r="T26" s="6" t="s">
        <v>5</v>
      </c>
      <c r="U26" s="64">
        <f t="shared" si="28"/>
        <v>0</v>
      </c>
      <c r="V26" s="64">
        <f t="shared" si="17"/>
        <v>0</v>
      </c>
      <c r="W26" s="64">
        <f t="shared" si="18"/>
        <v>0</v>
      </c>
      <c r="X26" s="64">
        <f t="shared" si="19"/>
        <v>0</v>
      </c>
      <c r="Y26" s="64">
        <f t="shared" si="20"/>
        <v>0</v>
      </c>
      <c r="Z26" s="64">
        <f t="shared" si="21"/>
        <v>0</v>
      </c>
      <c r="AA26" s="64">
        <f t="shared" si="22"/>
        <v>0</v>
      </c>
      <c r="AB26" s="64">
        <f t="shared" si="23"/>
        <v>0</v>
      </c>
      <c r="AC26" s="64">
        <f t="shared" si="24"/>
        <v>0</v>
      </c>
      <c r="AD26" s="588">
        <f t="shared" si="25"/>
        <v>0</v>
      </c>
      <c r="AE26" s="588">
        <f t="shared" si="26"/>
        <v>0</v>
      </c>
      <c r="AF26" s="588">
        <f t="shared" si="27"/>
        <v>0</v>
      </c>
      <c r="AG26" s="434">
        <f t="shared" si="29"/>
        <v>0</v>
      </c>
    </row>
    <row r="27" spans="1:34" x14ac:dyDescent="0.25">
      <c r="C27" s="657"/>
      <c r="D27" s="6" t="s">
        <v>6</v>
      </c>
      <c r="E27" s="550">
        <v>0</v>
      </c>
      <c r="F27" s="550">
        <v>0</v>
      </c>
      <c r="G27" s="550">
        <v>0</v>
      </c>
      <c r="H27" s="550">
        <v>0</v>
      </c>
      <c r="I27" s="550">
        <v>0</v>
      </c>
      <c r="J27" s="550">
        <v>0</v>
      </c>
      <c r="K27" s="550">
        <v>0</v>
      </c>
      <c r="L27" s="550">
        <v>0</v>
      </c>
      <c r="M27" s="550">
        <v>0</v>
      </c>
      <c r="N27" s="551">
        <v>0</v>
      </c>
      <c r="O27" s="551">
        <v>0</v>
      </c>
      <c r="P27" s="551">
        <v>0</v>
      </c>
      <c r="Q27" s="566">
        <f t="shared" si="16"/>
        <v>0</v>
      </c>
      <c r="S27" s="657"/>
      <c r="T27" s="6" t="s">
        <v>6</v>
      </c>
      <c r="U27" s="64">
        <f t="shared" si="28"/>
        <v>0</v>
      </c>
      <c r="V27" s="64">
        <f t="shared" si="17"/>
        <v>0</v>
      </c>
      <c r="W27" s="64">
        <f t="shared" si="18"/>
        <v>0</v>
      </c>
      <c r="X27" s="64">
        <f t="shared" si="19"/>
        <v>0</v>
      </c>
      <c r="Y27" s="64">
        <f t="shared" si="20"/>
        <v>0</v>
      </c>
      <c r="Z27" s="64">
        <f t="shared" si="21"/>
        <v>0</v>
      </c>
      <c r="AA27" s="64">
        <f t="shared" si="22"/>
        <v>0</v>
      </c>
      <c r="AB27" s="64">
        <f t="shared" si="23"/>
        <v>0</v>
      </c>
      <c r="AC27" s="64">
        <f t="shared" si="24"/>
        <v>0</v>
      </c>
      <c r="AD27" s="588">
        <f t="shared" si="25"/>
        <v>0</v>
      </c>
      <c r="AE27" s="588">
        <f t="shared" si="26"/>
        <v>0</v>
      </c>
      <c r="AF27" s="588">
        <f t="shared" si="27"/>
        <v>0</v>
      </c>
      <c r="AG27" s="434">
        <f t="shared" si="29"/>
        <v>0</v>
      </c>
    </row>
    <row r="28" spans="1:34" x14ac:dyDescent="0.25">
      <c r="C28" s="657"/>
      <c r="D28" s="6" t="s">
        <v>7</v>
      </c>
      <c r="E28" s="550">
        <v>0</v>
      </c>
      <c r="F28" s="550">
        <v>0</v>
      </c>
      <c r="G28" s="550">
        <v>0</v>
      </c>
      <c r="H28" s="550">
        <v>0</v>
      </c>
      <c r="I28" s="550">
        <v>0</v>
      </c>
      <c r="J28" s="550">
        <v>0</v>
      </c>
      <c r="K28" s="550">
        <v>0</v>
      </c>
      <c r="L28" s="550">
        <v>0</v>
      </c>
      <c r="M28" s="550">
        <v>0</v>
      </c>
      <c r="N28" s="551">
        <v>0</v>
      </c>
      <c r="O28" s="551">
        <v>0</v>
      </c>
      <c r="P28" s="551">
        <v>0</v>
      </c>
      <c r="Q28" s="566">
        <f t="shared" si="16"/>
        <v>0</v>
      </c>
      <c r="S28" s="657"/>
      <c r="T28" s="6" t="s">
        <v>7</v>
      </c>
      <c r="U28" s="64">
        <f t="shared" si="28"/>
        <v>0</v>
      </c>
      <c r="V28" s="64">
        <f t="shared" si="17"/>
        <v>0</v>
      </c>
      <c r="W28" s="64">
        <f t="shared" si="18"/>
        <v>0</v>
      </c>
      <c r="X28" s="64">
        <f t="shared" si="19"/>
        <v>0</v>
      </c>
      <c r="Y28" s="64">
        <f t="shared" si="20"/>
        <v>0</v>
      </c>
      <c r="Z28" s="64">
        <f t="shared" si="21"/>
        <v>0</v>
      </c>
      <c r="AA28" s="64">
        <f t="shared" si="22"/>
        <v>0</v>
      </c>
      <c r="AB28" s="64">
        <f t="shared" si="23"/>
        <v>0</v>
      </c>
      <c r="AC28" s="64">
        <f t="shared" si="24"/>
        <v>0</v>
      </c>
      <c r="AD28" s="588">
        <f t="shared" si="25"/>
        <v>0</v>
      </c>
      <c r="AE28" s="588">
        <f t="shared" si="26"/>
        <v>0</v>
      </c>
      <c r="AF28" s="588">
        <f t="shared" si="27"/>
        <v>0</v>
      </c>
      <c r="AG28" s="434">
        <f t="shared" si="29"/>
        <v>0</v>
      </c>
    </row>
    <row r="29" spans="1:34" x14ac:dyDescent="0.25">
      <c r="C29" s="657"/>
      <c r="D29" s="6" t="s">
        <v>8</v>
      </c>
      <c r="E29" s="550">
        <v>0</v>
      </c>
      <c r="F29" s="550">
        <v>0</v>
      </c>
      <c r="G29" s="550">
        <v>0</v>
      </c>
      <c r="H29" s="550">
        <v>3.8554085953157809E-3</v>
      </c>
      <c r="I29" s="550">
        <v>0</v>
      </c>
      <c r="J29" s="550">
        <v>0</v>
      </c>
      <c r="K29" s="550">
        <v>0</v>
      </c>
      <c r="L29" s="550">
        <v>0</v>
      </c>
      <c r="M29" s="550">
        <v>0</v>
      </c>
      <c r="N29" s="551">
        <v>0</v>
      </c>
      <c r="O29" s="551">
        <v>1.1377087784586544E-3</v>
      </c>
      <c r="P29" s="551">
        <v>1.1002564226683768E-3</v>
      </c>
      <c r="Q29" s="566">
        <f t="shared" si="16"/>
        <v>6.0933737964428119E-3</v>
      </c>
      <c r="S29" s="657"/>
      <c r="T29" s="6" t="s">
        <v>8</v>
      </c>
      <c r="U29" s="64">
        <f t="shared" si="28"/>
        <v>0</v>
      </c>
      <c r="V29" s="64">
        <f t="shared" si="17"/>
        <v>0</v>
      </c>
      <c r="W29" s="64">
        <f t="shared" si="18"/>
        <v>0</v>
      </c>
      <c r="X29" s="64">
        <f t="shared" si="19"/>
        <v>25239.113620172495</v>
      </c>
      <c r="Y29" s="64">
        <f t="shared" si="20"/>
        <v>0</v>
      </c>
      <c r="Z29" s="64">
        <f t="shared" si="21"/>
        <v>0</v>
      </c>
      <c r="AA29" s="64">
        <f t="shared" si="22"/>
        <v>0</v>
      </c>
      <c r="AB29" s="64">
        <f t="shared" si="23"/>
        <v>0</v>
      </c>
      <c r="AC29" s="64">
        <f t="shared" si="24"/>
        <v>0</v>
      </c>
      <c r="AD29" s="588">
        <f t="shared" si="25"/>
        <v>0</v>
      </c>
      <c r="AE29" s="588">
        <f t="shared" si="26"/>
        <v>7447.9164571748133</v>
      </c>
      <c r="AF29" s="588">
        <f t="shared" si="27"/>
        <v>7202.7377063979411</v>
      </c>
      <c r="AG29" s="434">
        <f t="shared" si="29"/>
        <v>39889.76778374525</v>
      </c>
    </row>
    <row r="30" spans="1:34" ht="15.75" thickBot="1" x14ac:dyDescent="0.3">
      <c r="C30" s="658"/>
      <c r="D30" s="545" t="s">
        <v>40</v>
      </c>
      <c r="E30" s="553">
        <v>0</v>
      </c>
      <c r="F30" s="553">
        <v>0</v>
      </c>
      <c r="G30" s="553">
        <v>0</v>
      </c>
      <c r="H30" s="553">
        <v>0</v>
      </c>
      <c r="I30" s="553">
        <v>0</v>
      </c>
      <c r="J30" s="553">
        <v>0</v>
      </c>
      <c r="K30" s="553">
        <v>0</v>
      </c>
      <c r="L30" s="553">
        <v>0</v>
      </c>
      <c r="M30" s="553">
        <v>0</v>
      </c>
      <c r="N30" s="554">
        <v>0</v>
      </c>
      <c r="O30" s="554">
        <v>0</v>
      </c>
      <c r="P30" s="554">
        <v>0</v>
      </c>
      <c r="Q30" s="566">
        <f t="shared" si="16"/>
        <v>0</v>
      </c>
      <c r="S30" s="658"/>
      <c r="T30" s="545" t="s">
        <v>40</v>
      </c>
      <c r="U30" s="378">
        <f t="shared" si="28"/>
        <v>0</v>
      </c>
      <c r="V30" s="378">
        <f t="shared" si="17"/>
        <v>0</v>
      </c>
      <c r="W30" s="378">
        <f t="shared" si="18"/>
        <v>0</v>
      </c>
      <c r="X30" s="378">
        <f t="shared" si="19"/>
        <v>0</v>
      </c>
      <c r="Y30" s="378">
        <f t="shared" si="20"/>
        <v>0</v>
      </c>
      <c r="Z30" s="378">
        <f t="shared" si="21"/>
        <v>0</v>
      </c>
      <c r="AA30" s="378">
        <f t="shared" si="22"/>
        <v>0</v>
      </c>
      <c r="AB30" s="378">
        <f t="shared" si="23"/>
        <v>0</v>
      </c>
      <c r="AC30" s="378">
        <f t="shared" si="24"/>
        <v>0</v>
      </c>
      <c r="AD30" s="589">
        <f t="shared" si="25"/>
        <v>0</v>
      </c>
      <c r="AE30" s="589">
        <f t="shared" si="26"/>
        <v>0</v>
      </c>
      <c r="AF30" s="589">
        <f t="shared" si="27"/>
        <v>0</v>
      </c>
      <c r="AG30" s="434">
        <f t="shared" si="29"/>
        <v>0</v>
      </c>
      <c r="AH30" s="575" t="s">
        <v>161</v>
      </c>
    </row>
    <row r="31" spans="1:34" ht="21.75" thickBot="1" x14ac:dyDescent="0.3">
      <c r="C31" s="573"/>
      <c r="D31" s="384" t="s">
        <v>41</v>
      </c>
      <c r="E31" s="567">
        <f>SUM(E20:E30)</f>
        <v>0</v>
      </c>
      <c r="F31" s="567">
        <f t="shared" ref="F31:P31" si="30">SUM(F20:F30)</f>
        <v>6.9089336863472517E-2</v>
      </c>
      <c r="G31" s="567">
        <f t="shared" si="30"/>
        <v>6.8801299889574452E-2</v>
      </c>
      <c r="H31" s="567">
        <f t="shared" si="30"/>
        <v>7.3537707402228453E-2</v>
      </c>
      <c r="I31" s="567">
        <f t="shared" si="30"/>
        <v>7.0281821380588305E-2</v>
      </c>
      <c r="J31" s="567">
        <f t="shared" si="30"/>
        <v>6.9446032187131107E-2</v>
      </c>
      <c r="K31" s="567">
        <f t="shared" si="30"/>
        <v>7.0706682911363269E-2</v>
      </c>
      <c r="L31" s="567">
        <f t="shared" si="30"/>
        <v>6.8801299889574452E-2</v>
      </c>
      <c r="M31" s="567">
        <f t="shared" si="30"/>
        <v>7.2839158607107157E-2</v>
      </c>
      <c r="N31" s="567">
        <f t="shared" si="30"/>
        <v>6.9218158697714804E-2</v>
      </c>
      <c r="O31" s="567">
        <f t="shared" si="30"/>
        <v>0.18671245462125194</v>
      </c>
      <c r="P31" s="567">
        <f t="shared" si="30"/>
        <v>0.18056604754999342</v>
      </c>
      <c r="Q31" s="568">
        <f t="shared" si="16"/>
        <v>0.99999999999999989</v>
      </c>
      <c r="S31" s="573"/>
      <c r="T31" s="384" t="s">
        <v>41</v>
      </c>
      <c r="U31" s="385">
        <f>SUM(U20:U30)</f>
        <v>0</v>
      </c>
      <c r="V31" s="385">
        <f t="shared" ref="V31:AF31" si="31">SUM(V20:V30)</f>
        <v>452287.63175923028</v>
      </c>
      <c r="W31" s="385">
        <f t="shared" si="31"/>
        <v>450402.02152329922</v>
      </c>
      <c r="X31" s="385">
        <f t="shared" si="31"/>
        <v>481408.52171851951</v>
      </c>
      <c r="Y31" s="385">
        <f t="shared" si="31"/>
        <v>460094.13306089496</v>
      </c>
      <c r="Z31" s="385">
        <f t="shared" si="31"/>
        <v>454622.70820548327</v>
      </c>
      <c r="AA31" s="385">
        <f t="shared" si="31"/>
        <v>462875.45394633833</v>
      </c>
      <c r="AB31" s="385">
        <f t="shared" si="31"/>
        <v>450402.02152329922</v>
      </c>
      <c r="AC31" s="385">
        <f t="shared" si="31"/>
        <v>476835.52978435147</v>
      </c>
      <c r="AD31" s="385">
        <f t="shared" si="31"/>
        <v>453130.95324664668</v>
      </c>
      <c r="AE31" s="385">
        <f t="shared" si="31"/>
        <v>1222297.6475729677</v>
      </c>
      <c r="AF31" s="385">
        <f t="shared" si="31"/>
        <v>1182060.7018402109</v>
      </c>
      <c r="AG31" s="435">
        <f>SUM(AG20:AG30)</f>
        <v>6546417.3241812419</v>
      </c>
      <c r="AH31" s="576">
        <f>AG31-A19</f>
        <v>0</v>
      </c>
    </row>
    <row r="32" spans="1:34" ht="15.75" thickBot="1" x14ac:dyDescent="0.3"/>
    <row r="33" spans="1:34" ht="21.75" thickBot="1" x14ac:dyDescent="0.3">
      <c r="A33" s="574">
        <f>'Forecast inputs'!B20</f>
        <v>351233.29593864107</v>
      </c>
      <c r="C33" s="572"/>
      <c r="D33" s="181" t="s">
        <v>34</v>
      </c>
      <c r="E33" s="560" t="s">
        <v>167</v>
      </c>
      <c r="F33" s="560" t="s">
        <v>168</v>
      </c>
      <c r="G33" s="560" t="s">
        <v>169</v>
      </c>
      <c r="H33" s="560" t="s">
        <v>170</v>
      </c>
      <c r="I33" s="560" t="s">
        <v>42</v>
      </c>
      <c r="J33" s="560" t="s">
        <v>171</v>
      </c>
      <c r="K33" s="560" t="s">
        <v>172</v>
      </c>
      <c r="L33" s="560" t="s">
        <v>173</v>
      </c>
      <c r="M33" s="560" t="s">
        <v>174</v>
      </c>
      <c r="N33" s="560" t="s">
        <v>175</v>
      </c>
      <c r="O33" s="560" t="s">
        <v>176</v>
      </c>
      <c r="P33" s="569" t="s">
        <v>177</v>
      </c>
      <c r="Q33" s="432" t="s">
        <v>32</v>
      </c>
      <c r="S33" s="572"/>
      <c r="T33" s="181" t="s">
        <v>34</v>
      </c>
      <c r="U33" s="560" t="s">
        <v>167</v>
      </c>
      <c r="V33" s="560" t="s">
        <v>168</v>
      </c>
      <c r="W33" s="560" t="s">
        <v>169</v>
      </c>
      <c r="X33" s="560" t="s">
        <v>170</v>
      </c>
      <c r="Y33" s="560" t="s">
        <v>42</v>
      </c>
      <c r="Z33" s="560" t="s">
        <v>171</v>
      </c>
      <c r="AA33" s="560" t="s">
        <v>172</v>
      </c>
      <c r="AB33" s="560" t="s">
        <v>173</v>
      </c>
      <c r="AC33" s="560" t="s">
        <v>174</v>
      </c>
      <c r="AD33" s="560" t="s">
        <v>175</v>
      </c>
      <c r="AE33" s="560" t="s">
        <v>176</v>
      </c>
      <c r="AF33" s="569" t="s">
        <v>177</v>
      </c>
      <c r="AG33" s="432" t="s">
        <v>32</v>
      </c>
    </row>
    <row r="34" spans="1:34" ht="14.45" customHeight="1" x14ac:dyDescent="0.25">
      <c r="C34" s="656" t="s">
        <v>43</v>
      </c>
      <c r="D34" s="305" t="s">
        <v>0</v>
      </c>
      <c r="E34" s="547">
        <v>0</v>
      </c>
      <c r="F34" s="547">
        <v>0</v>
      </c>
      <c r="G34" s="547">
        <v>0</v>
      </c>
      <c r="H34" s="547">
        <v>6.5481024564836713E-4</v>
      </c>
      <c r="I34" s="547">
        <v>6.4901049775833866E-4</v>
      </c>
      <c r="J34" s="547">
        <v>0</v>
      </c>
      <c r="K34" s="547">
        <v>4.4521172230437859E-3</v>
      </c>
      <c r="L34" s="547">
        <v>3.9678382742264155E-3</v>
      </c>
      <c r="M34" s="547">
        <v>1.2656546605174868E-3</v>
      </c>
      <c r="N34" s="548">
        <v>1.9538290472536518E-3</v>
      </c>
      <c r="O34" s="548">
        <v>8.3310787867324737E-4</v>
      </c>
      <c r="P34" s="549">
        <v>7.9871425482381912E-4</v>
      </c>
      <c r="Q34" s="565">
        <f t="shared" ref="Q34:Q45" si="32">SUM(E34:P34)</f>
        <v>1.4575082081945112E-2</v>
      </c>
      <c r="S34" s="656" t="s">
        <v>43</v>
      </c>
      <c r="T34" s="305" t="s">
        <v>0</v>
      </c>
      <c r="U34" s="185">
        <f>$A$33*E34</f>
        <v>0</v>
      </c>
      <c r="V34" s="185">
        <f t="shared" ref="V34:V44" si="33">$A$33*F34</f>
        <v>0</v>
      </c>
      <c r="W34" s="185">
        <f t="shared" ref="W34:W44" si="34">$A$33*G34</f>
        <v>0</v>
      </c>
      <c r="X34" s="185">
        <f t="shared" ref="X34:X44" si="35">$A$33*H34</f>
        <v>229.99116079346717</v>
      </c>
      <c r="Y34" s="185">
        <f t="shared" ref="Y34:Y44" si="36">$A$33*I34</f>
        <v>227.9540962264393</v>
      </c>
      <c r="Z34" s="185">
        <f t="shared" ref="Z34:Z44" si="37">$A$33*J34</f>
        <v>0</v>
      </c>
      <c r="AA34" s="185">
        <f t="shared" ref="AA34:AA44" si="38">$A$33*K34</f>
        <v>1563.731806154859</v>
      </c>
      <c r="AB34" s="185">
        <f t="shared" ref="AB34:AB44" si="39">$A$33*L34</f>
        <v>1393.6369148080335</v>
      </c>
      <c r="AC34" s="185">
        <f t="shared" ref="AC34:AC44" si="40">$A$33*M34</f>
        <v>444.54005793365872</v>
      </c>
      <c r="AD34" s="587">
        <f t="shared" ref="AD34:AD44" si="41">$A$33*N34</f>
        <v>686.24981596755504</v>
      </c>
      <c r="AE34" s="587">
        <f t="shared" ref="AE34:AE44" si="42">$A$33*O34</f>
        <v>292.61522609885418</v>
      </c>
      <c r="AF34" s="587">
        <f t="shared" ref="AF34:AF44" si="43">$A$33*P34</f>
        <v>280.53504023494565</v>
      </c>
      <c r="AG34" s="433">
        <f>SUM(U34:AF34)</f>
        <v>5119.254118217812</v>
      </c>
    </row>
    <row r="35" spans="1:34" x14ac:dyDescent="0.25">
      <c r="C35" s="657"/>
      <c r="D35" s="7" t="s">
        <v>1</v>
      </c>
      <c r="E35" s="550">
        <v>0</v>
      </c>
      <c r="F35" s="550">
        <v>0</v>
      </c>
      <c r="G35" s="550">
        <v>4.7796470716290453E-3</v>
      </c>
      <c r="H35" s="550">
        <v>4.1537716434782691E-2</v>
      </c>
      <c r="I35" s="550">
        <v>2.9087419466266924E-2</v>
      </c>
      <c r="J35" s="550">
        <v>5.3337646512888422E-2</v>
      </c>
      <c r="K35" s="550">
        <v>3.9930905636282404E-2</v>
      </c>
      <c r="L35" s="550">
        <v>0.13633882078245324</v>
      </c>
      <c r="M35" s="550">
        <v>8.1654510227228555E-2</v>
      </c>
      <c r="N35" s="551">
        <v>8.1306587716707387E-2</v>
      </c>
      <c r="O35" s="551">
        <v>3.0121639088000435E-2</v>
      </c>
      <c r="P35" s="552">
        <v>2.8878111867767238E-2</v>
      </c>
      <c r="Q35" s="566">
        <f t="shared" si="32"/>
        <v>0.52697300480400644</v>
      </c>
      <c r="S35" s="657"/>
      <c r="T35" s="7" t="s">
        <v>1</v>
      </c>
      <c r="U35" s="64">
        <f t="shared" ref="U35:U44" si="44">$A$33*E35</f>
        <v>0</v>
      </c>
      <c r="V35" s="64">
        <f t="shared" si="33"/>
        <v>0</v>
      </c>
      <c r="W35" s="64">
        <f t="shared" si="34"/>
        <v>1678.7711943917436</v>
      </c>
      <c r="X35" s="64">
        <f t="shared" si="35"/>
        <v>14589.429049153383</v>
      </c>
      <c r="Y35" s="64">
        <f t="shared" si="36"/>
        <v>10216.470209486719</v>
      </c>
      <c r="Z35" s="64">
        <f t="shared" si="37"/>
        <v>18733.957382331966</v>
      </c>
      <c r="AA35" s="64">
        <f t="shared" si="38"/>
        <v>14025.063596446329</v>
      </c>
      <c r="AB35" s="64">
        <f t="shared" si="39"/>
        <v>47886.733387808745</v>
      </c>
      <c r="AC35" s="64">
        <f t="shared" si="40"/>
        <v>28679.782755364962</v>
      </c>
      <c r="AD35" s="588">
        <f t="shared" si="41"/>
        <v>28557.580785263366</v>
      </c>
      <c r="AE35" s="588">
        <f t="shared" si="42"/>
        <v>10579.722575952595</v>
      </c>
      <c r="AF35" s="588">
        <f t="shared" si="43"/>
        <v>10142.954411800672</v>
      </c>
      <c r="AG35" s="434">
        <f t="shared" ref="AG35:AG44" si="45">SUM(U35:AF35)</f>
        <v>185090.46534800046</v>
      </c>
    </row>
    <row r="36" spans="1:34" x14ac:dyDescent="0.25">
      <c r="C36" s="657"/>
      <c r="D36" s="6" t="s">
        <v>2</v>
      </c>
      <c r="E36" s="550">
        <v>0</v>
      </c>
      <c r="F36" s="550">
        <v>0</v>
      </c>
      <c r="G36" s="550">
        <v>0</v>
      </c>
      <c r="H36" s="550">
        <v>0</v>
      </c>
      <c r="I36" s="550">
        <v>0</v>
      </c>
      <c r="J36" s="550">
        <v>0</v>
      </c>
      <c r="K36" s="550">
        <v>0</v>
      </c>
      <c r="L36" s="550">
        <v>0</v>
      </c>
      <c r="M36" s="550">
        <v>0</v>
      </c>
      <c r="N36" s="551">
        <v>0</v>
      </c>
      <c r="O36" s="551">
        <v>0</v>
      </c>
      <c r="P36" s="552">
        <v>0</v>
      </c>
      <c r="Q36" s="566">
        <f t="shared" si="32"/>
        <v>0</v>
      </c>
      <c r="S36" s="657"/>
      <c r="T36" s="6" t="s">
        <v>2</v>
      </c>
      <c r="U36" s="64">
        <f t="shared" si="44"/>
        <v>0</v>
      </c>
      <c r="V36" s="64">
        <f t="shared" si="33"/>
        <v>0</v>
      </c>
      <c r="W36" s="64">
        <f t="shared" si="34"/>
        <v>0</v>
      </c>
      <c r="X36" s="64">
        <f t="shared" si="35"/>
        <v>0</v>
      </c>
      <c r="Y36" s="64">
        <f t="shared" si="36"/>
        <v>0</v>
      </c>
      <c r="Z36" s="64">
        <f t="shared" si="37"/>
        <v>0</v>
      </c>
      <c r="AA36" s="64">
        <f t="shared" si="38"/>
        <v>0</v>
      </c>
      <c r="AB36" s="64">
        <f t="shared" si="39"/>
        <v>0</v>
      </c>
      <c r="AC36" s="64">
        <f t="shared" si="40"/>
        <v>0</v>
      </c>
      <c r="AD36" s="588">
        <f t="shared" si="41"/>
        <v>0</v>
      </c>
      <c r="AE36" s="588">
        <f t="shared" si="42"/>
        <v>0</v>
      </c>
      <c r="AF36" s="588">
        <f t="shared" si="43"/>
        <v>0</v>
      </c>
      <c r="AG36" s="434">
        <f t="shared" si="45"/>
        <v>0</v>
      </c>
    </row>
    <row r="37" spans="1:34" x14ac:dyDescent="0.25">
      <c r="C37" s="657"/>
      <c r="D37" s="6" t="s">
        <v>9</v>
      </c>
      <c r="E37" s="550">
        <v>0</v>
      </c>
      <c r="F37" s="550">
        <v>0</v>
      </c>
      <c r="G37" s="550">
        <v>0</v>
      </c>
      <c r="H37" s="550">
        <v>1.3012435973684755E-2</v>
      </c>
      <c r="I37" s="550">
        <v>0</v>
      </c>
      <c r="J37" s="550">
        <v>2.6024871947369511E-2</v>
      </c>
      <c r="K37" s="550">
        <v>6.5062179868423775E-2</v>
      </c>
      <c r="L37" s="550">
        <v>9.1087051815793282E-2</v>
      </c>
      <c r="M37" s="550">
        <v>2.5682593277537029E-3</v>
      </c>
      <c r="N37" s="551">
        <v>1.3012435973684755E-2</v>
      </c>
      <c r="O37" s="551">
        <v>1.3566276553690729E-2</v>
      </c>
      <c r="P37" s="552">
        <v>1.30062129355576E-2</v>
      </c>
      <c r="Q37" s="566">
        <f t="shared" si="32"/>
        <v>0.2373397243959581</v>
      </c>
      <c r="S37" s="657"/>
      <c r="T37" s="6" t="s">
        <v>9</v>
      </c>
      <c r="U37" s="64">
        <f t="shared" si="44"/>
        <v>0</v>
      </c>
      <c r="V37" s="64">
        <f t="shared" si="33"/>
        <v>0</v>
      </c>
      <c r="W37" s="64">
        <f t="shared" si="34"/>
        <v>0</v>
      </c>
      <c r="X37" s="64">
        <f t="shared" si="35"/>
        <v>4570.4007752278367</v>
      </c>
      <c r="Y37" s="64">
        <f t="shared" si="36"/>
        <v>0</v>
      </c>
      <c r="Z37" s="64">
        <f t="shared" si="37"/>
        <v>9140.8015504556734</v>
      </c>
      <c r="AA37" s="64">
        <f t="shared" si="38"/>
        <v>22852.003876139184</v>
      </c>
      <c r="AB37" s="64">
        <f t="shared" si="39"/>
        <v>31992.805426594856</v>
      </c>
      <c r="AC37" s="64">
        <f t="shared" si="40"/>
        <v>902.05818851209165</v>
      </c>
      <c r="AD37" s="588">
        <f t="shared" si="41"/>
        <v>4570.4007752278367</v>
      </c>
      <c r="AE37" s="588">
        <f t="shared" si="42"/>
        <v>4764.9280275679039</v>
      </c>
      <c r="AF37" s="588">
        <f t="shared" si="43"/>
        <v>4568.215037035684</v>
      </c>
      <c r="AG37" s="434">
        <f t="shared" si="45"/>
        <v>83361.613656761067</v>
      </c>
    </row>
    <row r="38" spans="1:34" x14ac:dyDescent="0.25">
      <c r="C38" s="657"/>
      <c r="D38" s="7" t="s">
        <v>3</v>
      </c>
      <c r="E38" s="550">
        <v>0</v>
      </c>
      <c r="F38" s="550">
        <v>0</v>
      </c>
      <c r="G38" s="550">
        <v>1.8102229240949108E-3</v>
      </c>
      <c r="H38" s="550">
        <v>1.1736959159482543E-2</v>
      </c>
      <c r="I38" s="550">
        <v>6.319901085875216E-3</v>
      </c>
      <c r="J38" s="550">
        <v>1.1736959159482543E-2</v>
      </c>
      <c r="K38" s="550">
        <v>7.4168485638174408E-3</v>
      </c>
      <c r="L38" s="550">
        <v>2.8890976392572414E-2</v>
      </c>
      <c r="M38" s="550">
        <v>2.5279604343500864E-2</v>
      </c>
      <c r="N38" s="551">
        <v>3.1599505429376083E-2</v>
      </c>
      <c r="O38" s="551">
        <v>8.0323153972493896E-3</v>
      </c>
      <c r="P38" s="552">
        <v>7.7007131624308688E-3</v>
      </c>
      <c r="Q38" s="566">
        <f t="shared" si="32"/>
        <v>0.14052400561788228</v>
      </c>
      <c r="S38" s="657"/>
      <c r="T38" s="7" t="s">
        <v>3</v>
      </c>
      <c r="U38" s="64">
        <f t="shared" si="44"/>
        <v>0</v>
      </c>
      <c r="V38" s="64">
        <f t="shared" si="33"/>
        <v>0</v>
      </c>
      <c r="W38" s="64">
        <f t="shared" si="34"/>
        <v>635.81056401353999</v>
      </c>
      <c r="X38" s="64">
        <f t="shared" si="35"/>
        <v>4122.4108498822761</v>
      </c>
      <c r="Y38" s="64">
        <f t="shared" si="36"/>
        <v>2219.7596883981487</v>
      </c>
      <c r="Z38" s="64">
        <f t="shared" si="37"/>
        <v>4122.4108498822761</v>
      </c>
      <c r="AA38" s="64">
        <f t="shared" si="38"/>
        <v>2605.0441665473763</v>
      </c>
      <c r="AB38" s="64">
        <f t="shared" si="39"/>
        <v>10147.47286124868</v>
      </c>
      <c r="AC38" s="64">
        <f t="shared" si="40"/>
        <v>8879.0387535925947</v>
      </c>
      <c r="AD38" s="588">
        <f t="shared" si="41"/>
        <v>11098.798441990744</v>
      </c>
      <c r="AE38" s="588">
        <f t="shared" si="42"/>
        <v>2821.2166109945983</v>
      </c>
      <c r="AF38" s="588">
        <f t="shared" si="43"/>
        <v>2704.74686511867</v>
      </c>
      <c r="AG38" s="434">
        <f t="shared" si="45"/>
        <v>49356.709651668905</v>
      </c>
    </row>
    <row r="39" spans="1:34" x14ac:dyDescent="0.25">
      <c r="C39" s="657"/>
      <c r="D39" s="6" t="s">
        <v>4</v>
      </c>
      <c r="E39" s="550">
        <v>0</v>
      </c>
      <c r="F39" s="550">
        <v>0</v>
      </c>
      <c r="G39" s="550">
        <v>3.8106838152708068E-4</v>
      </c>
      <c r="H39" s="550">
        <v>4.0465714109055645E-4</v>
      </c>
      <c r="I39" s="550">
        <v>1.4333172648437378E-3</v>
      </c>
      <c r="J39" s="550">
        <v>3.5643192557056761E-3</v>
      </c>
      <c r="K39" s="550">
        <v>4.3321778130491935E-3</v>
      </c>
      <c r="L39" s="550">
        <v>2.8073274302958949E-3</v>
      </c>
      <c r="M39" s="550">
        <v>1.2746972781954881E-3</v>
      </c>
      <c r="N39" s="551">
        <v>4.0456047862572264E-3</v>
      </c>
      <c r="O39" s="551">
        <v>1.174242669836937E-3</v>
      </c>
      <c r="P39" s="552">
        <v>1.1257658018007869E-3</v>
      </c>
      <c r="Q39" s="566">
        <f t="shared" si="32"/>
        <v>2.0543177822602576E-2</v>
      </c>
      <c r="S39" s="657"/>
      <c r="T39" s="6" t="s">
        <v>4</v>
      </c>
      <c r="U39" s="64">
        <f t="shared" si="44"/>
        <v>0</v>
      </c>
      <c r="V39" s="64">
        <f t="shared" si="33"/>
        <v>0</v>
      </c>
      <c r="W39" s="64">
        <f t="shared" si="34"/>
        <v>133.84390362176012</v>
      </c>
      <c r="X39" s="64">
        <f t="shared" si="35"/>
        <v>142.12906139034385</v>
      </c>
      <c r="Y39" s="64">
        <f t="shared" si="36"/>
        <v>503.42874705682414</v>
      </c>
      <c r="Z39" s="64">
        <f t="shared" si="37"/>
        <v>1251.9075999590686</v>
      </c>
      <c r="AA39" s="64">
        <f t="shared" si="38"/>
        <v>1521.6050918695223</v>
      </c>
      <c r="AB39" s="64">
        <f t="shared" si="39"/>
        <v>986.02686612178286</v>
      </c>
      <c r="AC39" s="64">
        <f t="shared" si="40"/>
        <v>447.71612634461616</v>
      </c>
      <c r="AD39" s="588">
        <f t="shared" si="41"/>
        <v>1420.9511031422671</v>
      </c>
      <c r="AE39" s="588">
        <f t="shared" si="42"/>
        <v>412.43312315861692</v>
      </c>
      <c r="AF39" s="588">
        <f t="shared" si="43"/>
        <v>395.40643302149732</v>
      </c>
      <c r="AG39" s="434">
        <f t="shared" si="45"/>
        <v>7215.4480556862991</v>
      </c>
    </row>
    <row r="40" spans="1:34" x14ac:dyDescent="0.25">
      <c r="C40" s="657"/>
      <c r="D40" s="6" t="s">
        <v>5</v>
      </c>
      <c r="E40" s="550">
        <v>0</v>
      </c>
      <c r="F40" s="550">
        <v>0</v>
      </c>
      <c r="G40" s="550">
        <v>0</v>
      </c>
      <c r="H40" s="550">
        <v>0</v>
      </c>
      <c r="I40" s="550">
        <v>0</v>
      </c>
      <c r="J40" s="550">
        <v>0</v>
      </c>
      <c r="K40" s="550">
        <v>0</v>
      </c>
      <c r="L40" s="550">
        <v>0</v>
      </c>
      <c r="M40" s="550">
        <v>0</v>
      </c>
      <c r="N40" s="551">
        <v>2.7608047214145918E-4</v>
      </c>
      <c r="O40" s="551">
        <v>1.7770238518346239E-5</v>
      </c>
      <c r="P40" s="552">
        <v>1.7036620562064335E-5</v>
      </c>
      <c r="Q40" s="566">
        <f t="shared" si="32"/>
        <v>3.1088733122186979E-4</v>
      </c>
      <c r="S40" s="657"/>
      <c r="T40" s="6" t="s">
        <v>5</v>
      </c>
      <c r="U40" s="64">
        <f t="shared" si="44"/>
        <v>0</v>
      </c>
      <c r="V40" s="64">
        <f t="shared" si="33"/>
        <v>0</v>
      </c>
      <c r="W40" s="64">
        <f t="shared" si="34"/>
        <v>0</v>
      </c>
      <c r="X40" s="64">
        <f t="shared" si="35"/>
        <v>0</v>
      </c>
      <c r="Y40" s="64">
        <f t="shared" si="36"/>
        <v>0</v>
      </c>
      <c r="Z40" s="64">
        <f t="shared" si="37"/>
        <v>0</v>
      </c>
      <c r="AA40" s="64">
        <f t="shared" si="38"/>
        <v>0</v>
      </c>
      <c r="AB40" s="64">
        <f t="shared" si="39"/>
        <v>0</v>
      </c>
      <c r="AC40" s="64">
        <f t="shared" si="40"/>
        <v>0</v>
      </c>
      <c r="AD40" s="588">
        <f t="shared" si="41"/>
        <v>96.968654174540887</v>
      </c>
      <c r="AE40" s="588">
        <f t="shared" si="42"/>
        <v>6.2414994444145435</v>
      </c>
      <c r="AF40" s="588">
        <f t="shared" si="43"/>
        <v>5.9838283916698805</v>
      </c>
      <c r="AG40" s="434">
        <f t="shared" si="45"/>
        <v>109.19398201062531</v>
      </c>
    </row>
    <row r="41" spans="1:34" x14ac:dyDescent="0.25">
      <c r="C41" s="657"/>
      <c r="D41" s="6" t="s">
        <v>6</v>
      </c>
      <c r="E41" s="550">
        <v>0</v>
      </c>
      <c r="F41" s="550">
        <v>0</v>
      </c>
      <c r="G41" s="550">
        <v>0</v>
      </c>
      <c r="H41" s="550">
        <v>0</v>
      </c>
      <c r="I41" s="550">
        <v>0</v>
      </c>
      <c r="J41" s="550">
        <v>0</v>
      </c>
      <c r="K41" s="550">
        <v>0</v>
      </c>
      <c r="L41" s="550">
        <v>0</v>
      </c>
      <c r="M41" s="550">
        <v>0</v>
      </c>
      <c r="N41" s="551">
        <v>0</v>
      </c>
      <c r="O41" s="551">
        <v>0</v>
      </c>
      <c r="P41" s="552">
        <v>0</v>
      </c>
      <c r="Q41" s="566">
        <f t="shared" si="32"/>
        <v>0</v>
      </c>
      <c r="S41" s="657"/>
      <c r="T41" s="6" t="s">
        <v>6</v>
      </c>
      <c r="U41" s="64">
        <f t="shared" si="44"/>
        <v>0</v>
      </c>
      <c r="V41" s="64">
        <f t="shared" si="33"/>
        <v>0</v>
      </c>
      <c r="W41" s="64">
        <f t="shared" si="34"/>
        <v>0</v>
      </c>
      <c r="X41" s="64">
        <f t="shared" si="35"/>
        <v>0</v>
      </c>
      <c r="Y41" s="64">
        <f t="shared" si="36"/>
        <v>0</v>
      </c>
      <c r="Z41" s="64">
        <f t="shared" si="37"/>
        <v>0</v>
      </c>
      <c r="AA41" s="64">
        <f t="shared" si="38"/>
        <v>0</v>
      </c>
      <c r="AB41" s="64">
        <f t="shared" si="39"/>
        <v>0</v>
      </c>
      <c r="AC41" s="64">
        <f t="shared" si="40"/>
        <v>0</v>
      </c>
      <c r="AD41" s="588">
        <f t="shared" si="41"/>
        <v>0</v>
      </c>
      <c r="AE41" s="588">
        <f t="shared" si="42"/>
        <v>0</v>
      </c>
      <c r="AF41" s="588">
        <f t="shared" si="43"/>
        <v>0</v>
      </c>
      <c r="AG41" s="434">
        <f t="shared" si="45"/>
        <v>0</v>
      </c>
    </row>
    <row r="42" spans="1:34" x14ac:dyDescent="0.25">
      <c r="C42" s="657"/>
      <c r="D42" s="6" t="s">
        <v>7</v>
      </c>
      <c r="E42" s="550">
        <v>0</v>
      </c>
      <c r="F42" s="550">
        <v>0</v>
      </c>
      <c r="G42" s="550">
        <v>3.009788521962316E-3</v>
      </c>
      <c r="H42" s="550">
        <v>1.0032628406541054E-2</v>
      </c>
      <c r="I42" s="550">
        <v>6.0195770439246321E-3</v>
      </c>
      <c r="J42" s="550">
        <v>7.0228398845787379E-3</v>
      </c>
      <c r="K42" s="550">
        <v>1.0032628406541054E-2</v>
      </c>
      <c r="L42" s="550">
        <v>3.009788521962316E-3</v>
      </c>
      <c r="M42" s="550">
        <v>1.0032628406541053E-3</v>
      </c>
      <c r="N42" s="551">
        <v>9.0293655658869477E-3</v>
      </c>
      <c r="O42" s="551">
        <v>3.1642324138312313E-3</v>
      </c>
      <c r="P42" s="552">
        <v>3.0336017689899003E-3</v>
      </c>
      <c r="Q42" s="566">
        <f t="shared" si="32"/>
        <v>5.5357713374872289E-2</v>
      </c>
      <c r="S42" s="657"/>
      <c r="T42" s="6" t="s">
        <v>7</v>
      </c>
      <c r="U42" s="64">
        <f t="shared" si="44"/>
        <v>0</v>
      </c>
      <c r="V42" s="64">
        <f t="shared" si="33"/>
        <v>0</v>
      </c>
      <c r="W42" s="64">
        <f t="shared" si="34"/>
        <v>1057.1379426471153</v>
      </c>
      <c r="X42" s="64">
        <f t="shared" si="35"/>
        <v>3523.7931421570511</v>
      </c>
      <c r="Y42" s="64">
        <f t="shared" si="36"/>
        <v>2114.2758852942306</v>
      </c>
      <c r="Z42" s="64">
        <f t="shared" si="37"/>
        <v>2466.6551995099358</v>
      </c>
      <c r="AA42" s="64">
        <f t="shared" si="38"/>
        <v>3523.7931421570511</v>
      </c>
      <c r="AB42" s="64">
        <f t="shared" si="39"/>
        <v>1057.1379426471153</v>
      </c>
      <c r="AC42" s="64">
        <f t="shared" si="40"/>
        <v>352.37931421570505</v>
      </c>
      <c r="AD42" s="588">
        <f t="shared" si="41"/>
        <v>3171.4138279413455</v>
      </c>
      <c r="AE42" s="588">
        <f t="shared" si="42"/>
        <v>1111.3837798258255</v>
      </c>
      <c r="AF42" s="588">
        <f t="shared" si="43"/>
        <v>1065.5019478876147</v>
      </c>
      <c r="AG42" s="434">
        <f t="shared" si="45"/>
        <v>19443.472124282984</v>
      </c>
    </row>
    <row r="43" spans="1:34" x14ac:dyDescent="0.25">
      <c r="C43" s="657"/>
      <c r="D43" s="6" t="s">
        <v>8</v>
      </c>
      <c r="E43" s="550">
        <v>0</v>
      </c>
      <c r="F43" s="550">
        <v>0</v>
      </c>
      <c r="G43" s="550">
        <v>0</v>
      </c>
      <c r="H43" s="550">
        <v>0</v>
      </c>
      <c r="I43" s="550">
        <v>3.7788787461964579E-4</v>
      </c>
      <c r="J43" s="550">
        <v>1.7272335208190475E-3</v>
      </c>
      <c r="K43" s="550">
        <v>7.0170713181289782E-4</v>
      </c>
      <c r="L43" s="550">
        <v>5.1276319450307495E-4</v>
      </c>
      <c r="M43" s="550">
        <v>1.8894393730982289E-4</v>
      </c>
      <c r="N43" s="551">
        <v>3.7788787461964579E-4</v>
      </c>
      <c r="O43" s="551">
        <v>2.5015414035330433E-4</v>
      </c>
      <c r="P43" s="552">
        <v>2.3982689747403845E-4</v>
      </c>
      <c r="Q43" s="566">
        <f t="shared" si="32"/>
        <v>4.3764045715114774E-3</v>
      </c>
      <c r="S43" s="657"/>
      <c r="T43" s="6" t="s">
        <v>8</v>
      </c>
      <c r="U43" s="64">
        <f t="shared" si="44"/>
        <v>0</v>
      </c>
      <c r="V43" s="64">
        <f t="shared" si="33"/>
        <v>0</v>
      </c>
      <c r="W43" s="64">
        <f t="shared" si="34"/>
        <v>0</v>
      </c>
      <c r="X43" s="64">
        <f t="shared" si="35"/>
        <v>0</v>
      </c>
      <c r="Y43" s="64">
        <f t="shared" si="36"/>
        <v>132.72680369790615</v>
      </c>
      <c r="Z43" s="64">
        <f t="shared" si="37"/>
        <v>606.66192237297741</v>
      </c>
      <c r="AA43" s="64">
        <f t="shared" si="38"/>
        <v>246.46290869029454</v>
      </c>
      <c r="AB43" s="64">
        <f t="shared" si="39"/>
        <v>180.09950684134151</v>
      </c>
      <c r="AC43" s="64">
        <f t="shared" si="40"/>
        <v>66.363401848953075</v>
      </c>
      <c r="AD43" s="588">
        <f t="shared" si="41"/>
        <v>132.72680369790615</v>
      </c>
      <c r="AE43" s="588">
        <f t="shared" si="42"/>
        <v>87.862463208988487</v>
      </c>
      <c r="AF43" s="588">
        <f t="shared" si="43"/>
        <v>84.235191654545076</v>
      </c>
      <c r="AG43" s="434">
        <f t="shared" si="45"/>
        <v>1537.1390020129124</v>
      </c>
    </row>
    <row r="44" spans="1:34" ht="15.75" thickBot="1" x14ac:dyDescent="0.3">
      <c r="C44" s="658"/>
      <c r="D44" s="546" t="s">
        <v>40</v>
      </c>
      <c r="E44" s="553">
        <v>0</v>
      </c>
      <c r="F44" s="553">
        <v>0</v>
      </c>
      <c r="G44" s="553">
        <v>0</v>
      </c>
      <c r="H44" s="553">
        <v>0</v>
      </c>
      <c r="I44" s="553">
        <v>0</v>
      </c>
      <c r="J44" s="553">
        <v>0</v>
      </c>
      <c r="K44" s="553">
        <v>0</v>
      </c>
      <c r="L44" s="553">
        <v>0</v>
      </c>
      <c r="M44" s="553">
        <v>0</v>
      </c>
      <c r="N44" s="554">
        <v>0</v>
      </c>
      <c r="O44" s="554">
        <v>0</v>
      </c>
      <c r="P44" s="555">
        <v>0</v>
      </c>
      <c r="Q44" s="570">
        <f t="shared" si="32"/>
        <v>0</v>
      </c>
      <c r="S44" s="658"/>
      <c r="T44" s="546" t="s">
        <v>40</v>
      </c>
      <c r="U44" s="378">
        <f t="shared" si="44"/>
        <v>0</v>
      </c>
      <c r="V44" s="378">
        <f t="shared" si="33"/>
        <v>0</v>
      </c>
      <c r="W44" s="378">
        <f t="shared" si="34"/>
        <v>0</v>
      </c>
      <c r="X44" s="378">
        <f t="shared" si="35"/>
        <v>0</v>
      </c>
      <c r="Y44" s="378">
        <f t="shared" si="36"/>
        <v>0</v>
      </c>
      <c r="Z44" s="378">
        <f t="shared" si="37"/>
        <v>0</v>
      </c>
      <c r="AA44" s="378">
        <f t="shared" si="38"/>
        <v>0</v>
      </c>
      <c r="AB44" s="378">
        <f t="shared" si="39"/>
        <v>0</v>
      </c>
      <c r="AC44" s="378">
        <f t="shared" si="40"/>
        <v>0</v>
      </c>
      <c r="AD44" s="589">
        <f t="shared" si="41"/>
        <v>0</v>
      </c>
      <c r="AE44" s="589">
        <f t="shared" si="42"/>
        <v>0</v>
      </c>
      <c r="AF44" s="589">
        <f t="shared" si="43"/>
        <v>0</v>
      </c>
      <c r="AG44" s="434">
        <f t="shared" si="45"/>
        <v>0</v>
      </c>
      <c r="AH44" s="575" t="s">
        <v>161</v>
      </c>
    </row>
    <row r="45" spans="1:34" ht="21.75" thickBot="1" x14ac:dyDescent="0.3">
      <c r="C45" s="573"/>
      <c r="D45" s="307" t="s">
        <v>41</v>
      </c>
      <c r="E45" s="567">
        <f>SUM(E34:E44)</f>
        <v>0</v>
      </c>
      <c r="F45" s="567">
        <f t="shared" ref="F45:P45" si="46">SUM(F34:F44)</f>
        <v>0</v>
      </c>
      <c r="G45" s="567">
        <f t="shared" si="46"/>
        <v>9.9807268992133536E-3</v>
      </c>
      <c r="H45" s="567">
        <f t="shared" si="46"/>
        <v>7.7379207361229968E-2</v>
      </c>
      <c r="I45" s="567">
        <f t="shared" si="46"/>
        <v>4.3887113233288505E-2</v>
      </c>
      <c r="J45" s="567">
        <f t="shared" si="46"/>
        <v>0.10341387028084394</v>
      </c>
      <c r="K45" s="567">
        <f t="shared" si="46"/>
        <v>0.13192856464297054</v>
      </c>
      <c r="L45" s="567">
        <f t="shared" si="46"/>
        <v>0.26661456641180664</v>
      </c>
      <c r="M45" s="567">
        <f t="shared" si="46"/>
        <v>0.11323493261516003</v>
      </c>
      <c r="N45" s="567">
        <f t="shared" si="46"/>
        <v>0.14160129686592718</v>
      </c>
      <c r="O45" s="567">
        <f t="shared" si="46"/>
        <v>5.7159738380153619E-2</v>
      </c>
      <c r="P45" s="571">
        <f t="shared" si="46"/>
        <v>5.4799983309406324E-2</v>
      </c>
      <c r="Q45" s="568">
        <f t="shared" si="32"/>
        <v>1</v>
      </c>
      <c r="S45" s="573"/>
      <c r="T45" s="307" t="s">
        <v>41</v>
      </c>
      <c r="U45" s="385">
        <f>SUM(U34:U44)</f>
        <v>0</v>
      </c>
      <c r="V45" s="385">
        <f t="shared" ref="V45:AF45" si="47">SUM(V34:V44)</f>
        <v>0</v>
      </c>
      <c r="W45" s="385">
        <f t="shared" si="47"/>
        <v>3505.5636046741593</v>
      </c>
      <c r="X45" s="385">
        <f t="shared" si="47"/>
        <v>27178.154038604356</v>
      </c>
      <c r="Y45" s="385">
        <f t="shared" si="47"/>
        <v>15414.615430160267</v>
      </c>
      <c r="Z45" s="385">
        <f t="shared" si="47"/>
        <v>36322.394504511904</v>
      </c>
      <c r="AA45" s="385">
        <f t="shared" si="47"/>
        <v>46337.704588004621</v>
      </c>
      <c r="AB45" s="385">
        <f t="shared" si="47"/>
        <v>93643.91290607056</v>
      </c>
      <c r="AC45" s="385">
        <f t="shared" si="47"/>
        <v>39771.878597812589</v>
      </c>
      <c r="AD45" s="385">
        <f t="shared" si="47"/>
        <v>49735.090207405563</v>
      </c>
      <c r="AE45" s="385">
        <f t="shared" si="47"/>
        <v>20076.403306251799</v>
      </c>
      <c r="AF45" s="385">
        <f t="shared" si="47"/>
        <v>19247.578755145296</v>
      </c>
      <c r="AG45" s="435">
        <f>SUM(AG34:AG44)</f>
        <v>351233.29593864112</v>
      </c>
      <c r="AH45" s="576">
        <f>AG45-A33</f>
        <v>0</v>
      </c>
    </row>
  </sheetData>
  <mergeCells count="6">
    <mergeCell ref="C20:C30"/>
    <mergeCell ref="C34:C44"/>
    <mergeCell ref="C6:C16"/>
    <mergeCell ref="S6:S16"/>
    <mergeCell ref="S20:S30"/>
    <mergeCell ref="S34:S44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39DE5-2EAB-4C41-A924-9AE0C1CFF75C}">
  <sheetPr>
    <tabColor rgb="FF92D050"/>
  </sheetPr>
  <dimension ref="A1:EA51"/>
  <sheetViews>
    <sheetView tabSelected="1" workbookViewId="0">
      <selection activeCell="A41" sqref="A41"/>
    </sheetView>
  </sheetViews>
  <sheetFormatPr defaultRowHeight="15" x14ac:dyDescent="0.25"/>
  <cols>
    <col min="1" max="1" width="16.28515625" customWidth="1"/>
    <col min="2" max="2" width="5.7109375" customWidth="1"/>
    <col min="4" max="4" width="16.7109375" customWidth="1"/>
    <col min="5" max="17" width="6.7109375" customWidth="1"/>
    <col min="18" max="18" width="5.7109375" customWidth="1"/>
    <col min="20" max="20" width="16.7109375" customWidth="1"/>
    <col min="21" max="33" width="6.7109375" customWidth="1"/>
    <col min="34" max="34" width="5.7109375" customWidth="1"/>
    <col min="36" max="36" width="16.7109375" customWidth="1"/>
    <col min="37" max="49" width="6.7109375" customWidth="1"/>
    <col min="50" max="50" width="5.7109375" customWidth="1"/>
    <col min="52" max="52" width="16.7109375" customWidth="1"/>
    <col min="53" max="65" width="6.7109375" customWidth="1"/>
    <col min="68" max="68" width="16.7109375" customWidth="1"/>
    <col min="69" max="81" width="10.7109375" customWidth="1"/>
    <col min="82" max="82" width="5.7109375" customWidth="1"/>
    <col min="84" max="84" width="16.7109375" customWidth="1"/>
    <col min="85" max="96" width="10.7109375" customWidth="1"/>
    <col min="97" max="97" width="11.7109375" customWidth="1"/>
    <col min="98" max="98" width="5.7109375" customWidth="1"/>
    <col min="100" max="100" width="16.7109375" customWidth="1"/>
    <col min="101" max="113" width="10.7109375" customWidth="1"/>
    <col min="114" max="114" width="5.7109375" customWidth="1"/>
    <col min="116" max="116" width="16.7109375" customWidth="1"/>
    <col min="117" max="129" width="10.7109375" customWidth="1"/>
    <col min="130" max="130" width="11.7109375" customWidth="1"/>
  </cols>
  <sheetData>
    <row r="1" spans="1:129" ht="19.5" x14ac:dyDescent="0.25">
      <c r="E1" s="665" t="s">
        <v>295</v>
      </c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7"/>
      <c r="Q1" s="583"/>
      <c r="R1" s="584"/>
      <c r="S1" s="585"/>
      <c r="T1" s="583"/>
      <c r="U1" s="665" t="s">
        <v>296</v>
      </c>
      <c r="V1" s="666"/>
      <c r="W1" s="666"/>
      <c r="X1" s="666"/>
      <c r="Y1" s="666"/>
      <c r="Z1" s="666"/>
      <c r="AA1" s="666"/>
      <c r="AB1" s="666"/>
      <c r="AC1" s="666"/>
      <c r="AD1" s="666"/>
      <c r="AE1" s="666"/>
      <c r="AF1" s="667"/>
      <c r="AG1" s="583"/>
      <c r="AH1" s="584"/>
      <c r="AI1" s="585"/>
      <c r="AJ1" s="583"/>
      <c r="AK1" s="665" t="s">
        <v>297</v>
      </c>
      <c r="AL1" s="668"/>
      <c r="AM1" s="668"/>
      <c r="AN1" s="668"/>
      <c r="AO1" s="668"/>
      <c r="AP1" s="668"/>
      <c r="AQ1" s="668"/>
      <c r="AR1" s="668"/>
      <c r="AS1" s="668"/>
      <c r="AT1" s="668"/>
      <c r="AU1" s="668"/>
      <c r="AV1" s="669"/>
      <c r="AW1" s="583"/>
      <c r="AX1" s="586"/>
      <c r="AY1" s="585"/>
      <c r="AZ1" s="583"/>
      <c r="BA1" s="665" t="s">
        <v>298</v>
      </c>
      <c r="BB1" s="666"/>
      <c r="BC1" s="666"/>
      <c r="BD1" s="666"/>
      <c r="BE1" s="666"/>
      <c r="BF1" s="666"/>
      <c r="BG1" s="666"/>
      <c r="BH1" s="666"/>
      <c r="BI1" s="666"/>
      <c r="BJ1" s="666"/>
      <c r="BK1" s="666"/>
      <c r="BL1" s="667"/>
      <c r="BQ1" s="665" t="s">
        <v>295</v>
      </c>
      <c r="BR1" s="666"/>
      <c r="BS1" s="666"/>
      <c r="BT1" s="666"/>
      <c r="BU1" s="666"/>
      <c r="BV1" s="666"/>
      <c r="BW1" s="666"/>
      <c r="BX1" s="666"/>
      <c r="BY1" s="666"/>
      <c r="BZ1" s="666"/>
      <c r="CA1" s="666"/>
      <c r="CB1" s="667"/>
      <c r="CC1" s="583"/>
      <c r="CD1" s="584"/>
      <c r="CE1" s="585"/>
      <c r="CF1" s="583"/>
      <c r="CG1" s="665" t="s">
        <v>296</v>
      </c>
      <c r="CH1" s="666"/>
      <c r="CI1" s="666"/>
      <c r="CJ1" s="666"/>
      <c r="CK1" s="666"/>
      <c r="CL1" s="666"/>
      <c r="CM1" s="666"/>
      <c r="CN1" s="666"/>
      <c r="CO1" s="666"/>
      <c r="CP1" s="666"/>
      <c r="CQ1" s="666"/>
      <c r="CR1" s="667"/>
      <c r="CS1" s="583"/>
      <c r="CT1" s="584"/>
      <c r="CU1" s="585"/>
      <c r="CV1" s="583"/>
      <c r="CW1" s="665" t="s">
        <v>297</v>
      </c>
      <c r="CX1" s="668"/>
      <c r="CY1" s="668"/>
      <c r="CZ1" s="668"/>
      <c r="DA1" s="668"/>
      <c r="DB1" s="668"/>
      <c r="DC1" s="668"/>
      <c r="DD1" s="668"/>
      <c r="DE1" s="668"/>
      <c r="DF1" s="668"/>
      <c r="DG1" s="668"/>
      <c r="DH1" s="669"/>
      <c r="DI1" s="583"/>
      <c r="DJ1" s="586"/>
      <c r="DK1" s="585"/>
      <c r="DL1" s="583"/>
      <c r="DM1" s="665" t="s">
        <v>298</v>
      </c>
      <c r="DN1" s="666"/>
      <c r="DO1" s="666"/>
      <c r="DP1" s="666"/>
      <c r="DQ1" s="666"/>
      <c r="DR1" s="666"/>
      <c r="DS1" s="666"/>
      <c r="DT1" s="666"/>
      <c r="DU1" s="666"/>
      <c r="DV1" s="666"/>
      <c r="DW1" s="666"/>
      <c r="DX1" s="667"/>
    </row>
    <row r="3" spans="1:129" x14ac:dyDescent="0.25">
      <c r="A3" s="577" t="s">
        <v>293</v>
      </c>
    </row>
    <row r="4" spans="1:129" ht="15.75" thickBot="1" x14ac:dyDescent="0.3">
      <c r="A4" s="4"/>
    </row>
    <row r="5" spans="1:129" ht="21.6" customHeight="1" thickBot="1" x14ac:dyDescent="0.3">
      <c r="A5" s="574">
        <f>'Forecast inputs'!B23</f>
        <v>6461167.2994159022</v>
      </c>
      <c r="C5" s="582"/>
      <c r="D5" s="181" t="s">
        <v>34</v>
      </c>
      <c r="E5" s="560" t="s">
        <v>167</v>
      </c>
      <c r="F5" s="560" t="s">
        <v>168</v>
      </c>
      <c r="G5" s="560" t="s">
        <v>169</v>
      </c>
      <c r="H5" s="560" t="s">
        <v>170</v>
      </c>
      <c r="I5" s="560" t="s">
        <v>42</v>
      </c>
      <c r="J5" s="560" t="s">
        <v>171</v>
      </c>
      <c r="K5" s="560" t="s">
        <v>172</v>
      </c>
      <c r="L5" s="560" t="s">
        <v>173</v>
      </c>
      <c r="M5" s="560" t="s">
        <v>174</v>
      </c>
      <c r="N5" s="560" t="s">
        <v>175</v>
      </c>
      <c r="O5" s="560" t="s">
        <v>176</v>
      </c>
      <c r="P5" s="560" t="s">
        <v>177</v>
      </c>
      <c r="Q5" s="390" t="s">
        <v>32</v>
      </c>
      <c r="R5" s="182"/>
      <c r="S5" s="582"/>
      <c r="T5" s="181" t="s">
        <v>34</v>
      </c>
      <c r="U5" s="560" t="s">
        <v>167</v>
      </c>
      <c r="V5" s="560" t="s">
        <v>168</v>
      </c>
      <c r="W5" s="560" t="s">
        <v>169</v>
      </c>
      <c r="X5" s="560" t="s">
        <v>170</v>
      </c>
      <c r="Y5" s="560" t="s">
        <v>42</v>
      </c>
      <c r="Z5" s="560" t="s">
        <v>171</v>
      </c>
      <c r="AA5" s="560" t="s">
        <v>172</v>
      </c>
      <c r="AB5" s="560" t="s">
        <v>173</v>
      </c>
      <c r="AC5" s="560" t="s">
        <v>174</v>
      </c>
      <c r="AD5" s="560" t="s">
        <v>175</v>
      </c>
      <c r="AE5" s="560" t="s">
        <v>176</v>
      </c>
      <c r="AF5" s="560" t="s">
        <v>177</v>
      </c>
      <c r="AG5" s="390" t="s">
        <v>32</v>
      </c>
      <c r="AH5" s="182"/>
      <c r="AI5" s="582"/>
      <c r="AJ5" s="181" t="s">
        <v>34</v>
      </c>
      <c r="AK5" s="560" t="s">
        <v>167</v>
      </c>
      <c r="AL5" s="560" t="s">
        <v>168</v>
      </c>
      <c r="AM5" s="560" t="s">
        <v>169</v>
      </c>
      <c r="AN5" s="560" t="s">
        <v>170</v>
      </c>
      <c r="AO5" s="560" t="s">
        <v>42</v>
      </c>
      <c r="AP5" s="560" t="s">
        <v>171</v>
      </c>
      <c r="AQ5" s="560" t="s">
        <v>172</v>
      </c>
      <c r="AR5" s="560" t="s">
        <v>173</v>
      </c>
      <c r="AS5" s="560" t="s">
        <v>174</v>
      </c>
      <c r="AT5" s="560" t="s">
        <v>175</v>
      </c>
      <c r="AU5" s="560" t="s">
        <v>176</v>
      </c>
      <c r="AV5" s="560" t="s">
        <v>177</v>
      </c>
      <c r="AW5" s="390" t="s">
        <v>32</v>
      </c>
      <c r="AX5" s="183"/>
      <c r="AY5" s="582"/>
      <c r="AZ5" s="181" t="s">
        <v>34</v>
      </c>
      <c r="BA5" s="560" t="s">
        <v>167</v>
      </c>
      <c r="BB5" s="560" t="s">
        <v>168</v>
      </c>
      <c r="BC5" s="560" t="s">
        <v>169</v>
      </c>
      <c r="BD5" s="560" t="s">
        <v>170</v>
      </c>
      <c r="BE5" s="560" t="s">
        <v>42</v>
      </c>
      <c r="BF5" s="560" t="s">
        <v>171</v>
      </c>
      <c r="BG5" s="560" t="s">
        <v>172</v>
      </c>
      <c r="BH5" s="560" t="s">
        <v>173</v>
      </c>
      <c r="BI5" s="560" t="s">
        <v>174</v>
      </c>
      <c r="BJ5" s="560" t="s">
        <v>175</v>
      </c>
      <c r="BK5" s="560" t="s">
        <v>176</v>
      </c>
      <c r="BL5" s="560" t="s">
        <v>177</v>
      </c>
      <c r="BM5" s="390" t="s">
        <v>32</v>
      </c>
      <c r="BO5" s="582"/>
      <c r="BP5" s="181" t="s">
        <v>34</v>
      </c>
      <c r="BQ5" s="560" t="s">
        <v>167</v>
      </c>
      <c r="BR5" s="560" t="s">
        <v>168</v>
      </c>
      <c r="BS5" s="560" t="s">
        <v>169</v>
      </c>
      <c r="BT5" s="560" t="s">
        <v>170</v>
      </c>
      <c r="BU5" s="560" t="s">
        <v>42</v>
      </c>
      <c r="BV5" s="560" t="s">
        <v>171</v>
      </c>
      <c r="BW5" s="560" t="s">
        <v>172</v>
      </c>
      <c r="BX5" s="560" t="s">
        <v>173</v>
      </c>
      <c r="BY5" s="560" t="s">
        <v>174</v>
      </c>
      <c r="BZ5" s="560" t="s">
        <v>175</v>
      </c>
      <c r="CA5" s="560" t="s">
        <v>176</v>
      </c>
      <c r="CB5" s="560" t="s">
        <v>177</v>
      </c>
      <c r="CC5" s="390" t="s">
        <v>32</v>
      </c>
      <c r="CD5" s="182"/>
      <c r="CE5" s="582"/>
      <c r="CF5" s="181" t="s">
        <v>34</v>
      </c>
      <c r="CG5" s="560" t="s">
        <v>167</v>
      </c>
      <c r="CH5" s="560" t="s">
        <v>168</v>
      </c>
      <c r="CI5" s="560" t="s">
        <v>169</v>
      </c>
      <c r="CJ5" s="560" t="s">
        <v>170</v>
      </c>
      <c r="CK5" s="560" t="s">
        <v>42</v>
      </c>
      <c r="CL5" s="560" t="s">
        <v>171</v>
      </c>
      <c r="CM5" s="560" t="s">
        <v>172</v>
      </c>
      <c r="CN5" s="560" t="s">
        <v>173</v>
      </c>
      <c r="CO5" s="560" t="s">
        <v>174</v>
      </c>
      <c r="CP5" s="560" t="s">
        <v>175</v>
      </c>
      <c r="CQ5" s="560" t="s">
        <v>176</v>
      </c>
      <c r="CR5" s="560" t="s">
        <v>177</v>
      </c>
      <c r="CS5" s="390" t="s">
        <v>32</v>
      </c>
      <c r="CT5" s="182"/>
      <c r="CU5" s="582"/>
      <c r="CV5" s="181" t="s">
        <v>34</v>
      </c>
      <c r="CW5" s="560" t="s">
        <v>167</v>
      </c>
      <c r="CX5" s="560" t="s">
        <v>168</v>
      </c>
      <c r="CY5" s="560" t="s">
        <v>169</v>
      </c>
      <c r="CZ5" s="560" t="s">
        <v>170</v>
      </c>
      <c r="DA5" s="560" t="s">
        <v>42</v>
      </c>
      <c r="DB5" s="560" t="s">
        <v>171</v>
      </c>
      <c r="DC5" s="560" t="s">
        <v>172</v>
      </c>
      <c r="DD5" s="560" t="s">
        <v>173</v>
      </c>
      <c r="DE5" s="560" t="s">
        <v>174</v>
      </c>
      <c r="DF5" s="560" t="s">
        <v>175</v>
      </c>
      <c r="DG5" s="560" t="s">
        <v>176</v>
      </c>
      <c r="DH5" s="560" t="s">
        <v>177</v>
      </c>
      <c r="DI5" s="390" t="s">
        <v>32</v>
      </c>
      <c r="DJ5" s="183"/>
      <c r="DK5" s="582"/>
      <c r="DL5" s="181" t="s">
        <v>34</v>
      </c>
      <c r="DM5" s="560" t="s">
        <v>167</v>
      </c>
      <c r="DN5" s="560" t="s">
        <v>168</v>
      </c>
      <c r="DO5" s="560" t="s">
        <v>169</v>
      </c>
      <c r="DP5" s="560" t="s">
        <v>170</v>
      </c>
      <c r="DQ5" s="560" t="s">
        <v>42</v>
      </c>
      <c r="DR5" s="560" t="s">
        <v>171</v>
      </c>
      <c r="DS5" s="560" t="s">
        <v>172</v>
      </c>
      <c r="DT5" s="560" t="s">
        <v>173</v>
      </c>
      <c r="DU5" s="560" t="s">
        <v>174</v>
      </c>
      <c r="DV5" s="560" t="s">
        <v>175</v>
      </c>
      <c r="DW5" s="560" t="s">
        <v>176</v>
      </c>
      <c r="DX5" s="560" t="s">
        <v>177</v>
      </c>
      <c r="DY5" s="390" t="s">
        <v>32</v>
      </c>
    </row>
    <row r="6" spans="1:129" x14ac:dyDescent="0.25">
      <c r="C6" s="656" t="s">
        <v>58</v>
      </c>
      <c r="D6" s="51" t="s">
        <v>57</v>
      </c>
      <c r="E6" s="547">
        <v>0</v>
      </c>
      <c r="F6" s="547">
        <v>0</v>
      </c>
      <c r="G6" s="547">
        <v>0</v>
      </c>
      <c r="H6" s="547">
        <v>0</v>
      </c>
      <c r="I6" s="547">
        <v>0</v>
      </c>
      <c r="J6" s="547">
        <v>0</v>
      </c>
      <c r="K6" s="547">
        <v>0</v>
      </c>
      <c r="L6" s="547">
        <v>0</v>
      </c>
      <c r="M6" s="547">
        <v>0</v>
      </c>
      <c r="N6" s="547">
        <v>0</v>
      </c>
      <c r="O6" s="547">
        <v>0</v>
      </c>
      <c r="P6" s="547">
        <v>0</v>
      </c>
      <c r="Q6" s="578">
        <f t="shared" ref="Q6:Q19" si="0">SUM(E6:P6)</f>
        <v>0</v>
      </c>
      <c r="R6" s="179"/>
      <c r="S6" s="656" t="s">
        <v>58</v>
      </c>
      <c r="T6" s="51" t="s">
        <v>57</v>
      </c>
      <c r="U6" s="547">
        <v>0</v>
      </c>
      <c r="V6" s="547">
        <v>0</v>
      </c>
      <c r="W6" s="547">
        <v>0</v>
      </c>
      <c r="X6" s="547">
        <v>0</v>
      </c>
      <c r="Y6" s="547">
        <v>0</v>
      </c>
      <c r="Z6" s="547">
        <v>0</v>
      </c>
      <c r="AA6" s="547">
        <v>0</v>
      </c>
      <c r="AB6" s="547">
        <v>0</v>
      </c>
      <c r="AC6" s="547">
        <v>0</v>
      </c>
      <c r="AD6" s="547">
        <v>0</v>
      </c>
      <c r="AE6" s="547">
        <v>0</v>
      </c>
      <c r="AF6" s="547">
        <v>0</v>
      </c>
      <c r="AG6" s="578">
        <f t="shared" ref="AG6:AG19" si="1">SUM(U6:AF6)</f>
        <v>0</v>
      </c>
      <c r="AH6" s="179"/>
      <c r="AI6" s="656" t="s">
        <v>58</v>
      </c>
      <c r="AJ6" s="51" t="s">
        <v>57</v>
      </c>
      <c r="AK6" s="547">
        <v>0</v>
      </c>
      <c r="AL6" s="547">
        <v>0</v>
      </c>
      <c r="AM6" s="547">
        <v>0</v>
      </c>
      <c r="AN6" s="547">
        <v>0</v>
      </c>
      <c r="AO6" s="547">
        <v>0</v>
      </c>
      <c r="AP6" s="547">
        <v>0</v>
      </c>
      <c r="AQ6" s="547">
        <v>0</v>
      </c>
      <c r="AR6" s="547">
        <v>0</v>
      </c>
      <c r="AS6" s="547">
        <v>0</v>
      </c>
      <c r="AT6" s="547">
        <v>0</v>
      </c>
      <c r="AU6" s="547">
        <v>0</v>
      </c>
      <c r="AV6" s="547">
        <v>0</v>
      </c>
      <c r="AW6" s="578">
        <f t="shared" ref="AW6:AW19" si="2">SUM(AK6:AV6)</f>
        <v>0</v>
      </c>
      <c r="AX6" s="180"/>
      <c r="AY6" s="656" t="s">
        <v>58</v>
      </c>
      <c r="AZ6" s="51" t="s">
        <v>57</v>
      </c>
      <c r="BA6" s="547">
        <v>0</v>
      </c>
      <c r="BB6" s="547">
        <v>0</v>
      </c>
      <c r="BC6" s="547">
        <v>0</v>
      </c>
      <c r="BD6" s="547">
        <v>0</v>
      </c>
      <c r="BE6" s="547">
        <v>0</v>
      </c>
      <c r="BF6" s="547">
        <v>0</v>
      </c>
      <c r="BG6" s="547">
        <v>0</v>
      </c>
      <c r="BH6" s="547">
        <v>0</v>
      </c>
      <c r="BI6" s="547">
        <v>0</v>
      </c>
      <c r="BJ6" s="547">
        <v>0</v>
      </c>
      <c r="BK6" s="547">
        <v>0</v>
      </c>
      <c r="BL6" s="547">
        <v>0</v>
      </c>
      <c r="BM6" s="578">
        <f t="shared" ref="BM6:BM19" si="3">SUM(BA6:BL6)</f>
        <v>0</v>
      </c>
      <c r="BO6" s="656" t="s">
        <v>58</v>
      </c>
      <c r="BP6" s="51" t="s">
        <v>57</v>
      </c>
      <c r="BQ6" s="185">
        <f>$A$5*E6</f>
        <v>0</v>
      </c>
      <c r="BR6" s="185">
        <f t="shared" ref="BR6:BR18" si="4">$A$5*F6</f>
        <v>0</v>
      </c>
      <c r="BS6" s="185">
        <f t="shared" ref="BS6:BS18" si="5">$A$5*G6</f>
        <v>0</v>
      </c>
      <c r="BT6" s="185">
        <f t="shared" ref="BT6:BT18" si="6">$A$5*H6</f>
        <v>0</v>
      </c>
      <c r="BU6" s="185">
        <f t="shared" ref="BU6:BU18" si="7">$A$5*I6</f>
        <v>0</v>
      </c>
      <c r="BV6" s="185">
        <f t="shared" ref="BV6:BV18" si="8">$A$5*J6</f>
        <v>0</v>
      </c>
      <c r="BW6" s="185">
        <f t="shared" ref="BW6:BW18" si="9">$A$5*K6</f>
        <v>0</v>
      </c>
      <c r="BX6" s="185">
        <f t="shared" ref="BX6:BX18" si="10">$A$5*L6</f>
        <v>0</v>
      </c>
      <c r="BY6" s="185">
        <f t="shared" ref="BY6:BY18" si="11">$A$5*M6</f>
        <v>0</v>
      </c>
      <c r="BZ6" s="185">
        <f t="shared" ref="BZ6:BZ18" si="12">$A$5*N6</f>
        <v>0</v>
      </c>
      <c r="CA6" s="185">
        <f t="shared" ref="CA6:CA18" si="13">$A$5*O6</f>
        <v>0</v>
      </c>
      <c r="CB6" s="185">
        <f t="shared" ref="CB6:CB18" si="14">$A$5*P6</f>
        <v>0</v>
      </c>
      <c r="CC6" s="590">
        <f t="shared" ref="CC6:CC19" si="15">SUM(BQ6:CB6)</f>
        <v>0</v>
      </c>
      <c r="CD6" s="179"/>
      <c r="CE6" s="656" t="s">
        <v>58</v>
      </c>
      <c r="CF6" s="51" t="s">
        <v>57</v>
      </c>
      <c r="CG6" s="185">
        <f>$A$5*U6</f>
        <v>0</v>
      </c>
      <c r="CH6" s="185">
        <f t="shared" ref="CH6:CH18" si="16">$A$5*V6</f>
        <v>0</v>
      </c>
      <c r="CI6" s="185">
        <f t="shared" ref="CI6:CI18" si="17">$A$5*W6</f>
        <v>0</v>
      </c>
      <c r="CJ6" s="185">
        <f t="shared" ref="CJ6:CJ18" si="18">$A$5*X6</f>
        <v>0</v>
      </c>
      <c r="CK6" s="185">
        <f t="shared" ref="CK6:CK18" si="19">$A$5*Y6</f>
        <v>0</v>
      </c>
      <c r="CL6" s="185">
        <f t="shared" ref="CL6:CL18" si="20">$A$5*Z6</f>
        <v>0</v>
      </c>
      <c r="CM6" s="185">
        <f t="shared" ref="CM6:CM18" si="21">$A$5*AA6</f>
        <v>0</v>
      </c>
      <c r="CN6" s="185">
        <f t="shared" ref="CN6:CN18" si="22">$A$5*AB6</f>
        <v>0</v>
      </c>
      <c r="CO6" s="185">
        <f t="shared" ref="CO6:CO18" si="23">$A$5*AC6</f>
        <v>0</v>
      </c>
      <c r="CP6" s="185">
        <f t="shared" ref="CP6:CP18" si="24">$A$5*AD6</f>
        <v>0</v>
      </c>
      <c r="CQ6" s="185">
        <f t="shared" ref="CQ6:CQ18" si="25">$A$5*AE6</f>
        <v>0</v>
      </c>
      <c r="CR6" s="185">
        <f t="shared" ref="CR6:CR18" si="26">$A$5*AF6</f>
        <v>0</v>
      </c>
      <c r="CS6" s="590">
        <f t="shared" ref="CS6:CS19" si="27">SUM(CG6:CR6)</f>
        <v>0</v>
      </c>
      <c r="CT6" s="179"/>
      <c r="CU6" s="656" t="s">
        <v>58</v>
      </c>
      <c r="CV6" s="51" t="s">
        <v>57</v>
      </c>
      <c r="CW6" s="185">
        <f>$A$5*AK6</f>
        <v>0</v>
      </c>
      <c r="CX6" s="185">
        <f t="shared" ref="CX6:CX18" si="28">$A$5*AL6</f>
        <v>0</v>
      </c>
      <c r="CY6" s="185">
        <f t="shared" ref="CY6:CY18" si="29">$A$5*AM6</f>
        <v>0</v>
      </c>
      <c r="CZ6" s="185">
        <f t="shared" ref="CZ6:CZ18" si="30">$A$5*AN6</f>
        <v>0</v>
      </c>
      <c r="DA6" s="185">
        <f t="shared" ref="DA6:DA18" si="31">$A$5*AO6</f>
        <v>0</v>
      </c>
      <c r="DB6" s="185">
        <f t="shared" ref="DB6:DB18" si="32">$A$5*AP6</f>
        <v>0</v>
      </c>
      <c r="DC6" s="185">
        <f t="shared" ref="DC6:DC18" si="33">$A$5*AQ6</f>
        <v>0</v>
      </c>
      <c r="DD6" s="185">
        <f t="shared" ref="DD6:DD18" si="34">$A$5*AR6</f>
        <v>0</v>
      </c>
      <c r="DE6" s="185">
        <f t="shared" ref="DE6:DE18" si="35">$A$5*AS6</f>
        <v>0</v>
      </c>
      <c r="DF6" s="185">
        <f t="shared" ref="DF6:DF18" si="36">$A$5*AT6</f>
        <v>0</v>
      </c>
      <c r="DG6" s="185">
        <f t="shared" ref="DG6:DG18" si="37">$A$5*AU6</f>
        <v>0</v>
      </c>
      <c r="DH6" s="185">
        <f t="shared" ref="DH6:DH18" si="38">$A$5*AV6</f>
        <v>0</v>
      </c>
      <c r="DI6" s="590">
        <f t="shared" ref="DI6:DI19" si="39">SUM(CW6:DH6)</f>
        <v>0</v>
      </c>
      <c r="DJ6" s="180"/>
      <c r="DK6" s="656" t="s">
        <v>58</v>
      </c>
      <c r="DL6" s="51" t="s">
        <v>57</v>
      </c>
      <c r="DM6" s="185">
        <f>$A$5*BA6</f>
        <v>0</v>
      </c>
      <c r="DN6" s="185">
        <f t="shared" ref="DN6:DN18" si="40">$A$5*BB6</f>
        <v>0</v>
      </c>
      <c r="DO6" s="185">
        <f t="shared" ref="DO6:DO18" si="41">$A$5*BC6</f>
        <v>0</v>
      </c>
      <c r="DP6" s="185">
        <f t="shared" ref="DP6:DP18" si="42">$A$5*BD6</f>
        <v>0</v>
      </c>
      <c r="DQ6" s="185">
        <f t="shared" ref="DQ6:DQ18" si="43">$A$5*BE6</f>
        <v>0</v>
      </c>
      <c r="DR6" s="185">
        <f t="shared" ref="DR6:DR18" si="44">$A$5*BF6</f>
        <v>0</v>
      </c>
      <c r="DS6" s="185">
        <f t="shared" ref="DS6:DS18" si="45">$A$5*BG6</f>
        <v>0</v>
      </c>
      <c r="DT6" s="185">
        <f t="shared" ref="DT6:DT18" si="46">$A$5*BH6</f>
        <v>0</v>
      </c>
      <c r="DU6" s="185">
        <f t="shared" ref="DU6:DU18" si="47">$A$5*BI6</f>
        <v>0</v>
      </c>
      <c r="DV6" s="185">
        <f t="shared" ref="DV6:DV18" si="48">$A$5*BJ6</f>
        <v>0</v>
      </c>
      <c r="DW6" s="185">
        <f t="shared" ref="DW6:DW18" si="49">$A$5*BK6</f>
        <v>0</v>
      </c>
      <c r="DX6" s="185">
        <f t="shared" ref="DX6:DX18" si="50">$A$5*BL6</f>
        <v>0</v>
      </c>
      <c r="DY6" s="590">
        <f t="shared" ref="DY6:DY19" si="51">SUM(DM6:DX6)</f>
        <v>0</v>
      </c>
    </row>
    <row r="7" spans="1:129" x14ac:dyDescent="0.25">
      <c r="C7" s="657"/>
      <c r="D7" s="2" t="s">
        <v>56</v>
      </c>
      <c r="E7" s="550">
        <v>0</v>
      </c>
      <c r="F7" s="550">
        <v>0</v>
      </c>
      <c r="G7" s="550">
        <v>0</v>
      </c>
      <c r="H7" s="550">
        <v>0</v>
      </c>
      <c r="I7" s="550">
        <v>0</v>
      </c>
      <c r="J7" s="550">
        <v>0</v>
      </c>
      <c r="K7" s="550">
        <v>0</v>
      </c>
      <c r="L7" s="550">
        <v>0</v>
      </c>
      <c r="M7" s="550">
        <v>0</v>
      </c>
      <c r="N7" s="550">
        <v>0</v>
      </c>
      <c r="O7" s="550">
        <v>0</v>
      </c>
      <c r="P7" s="550">
        <v>0</v>
      </c>
      <c r="Q7" s="579">
        <f t="shared" si="0"/>
        <v>0</v>
      </c>
      <c r="R7" s="179"/>
      <c r="S7" s="657"/>
      <c r="T7" s="2" t="s">
        <v>56</v>
      </c>
      <c r="U7" s="550">
        <v>0</v>
      </c>
      <c r="V7" s="550">
        <v>0</v>
      </c>
      <c r="W7" s="550">
        <v>0</v>
      </c>
      <c r="X7" s="550">
        <v>0</v>
      </c>
      <c r="Y7" s="550">
        <v>0</v>
      </c>
      <c r="Z7" s="550">
        <v>0</v>
      </c>
      <c r="AA7" s="550">
        <v>0</v>
      </c>
      <c r="AB7" s="550">
        <v>0</v>
      </c>
      <c r="AC7" s="550">
        <v>0</v>
      </c>
      <c r="AD7" s="550">
        <v>0</v>
      </c>
      <c r="AE7" s="550">
        <v>0</v>
      </c>
      <c r="AF7" s="550">
        <v>0</v>
      </c>
      <c r="AG7" s="579">
        <f t="shared" si="1"/>
        <v>0</v>
      </c>
      <c r="AH7" s="179"/>
      <c r="AI7" s="657"/>
      <c r="AJ7" s="2" t="s">
        <v>56</v>
      </c>
      <c r="AK7" s="550">
        <v>0</v>
      </c>
      <c r="AL7" s="550">
        <v>0</v>
      </c>
      <c r="AM7" s="550">
        <v>0</v>
      </c>
      <c r="AN7" s="550">
        <v>0</v>
      </c>
      <c r="AO7" s="550">
        <v>0</v>
      </c>
      <c r="AP7" s="550">
        <v>0</v>
      </c>
      <c r="AQ7" s="550">
        <v>0</v>
      </c>
      <c r="AR7" s="550">
        <v>0</v>
      </c>
      <c r="AS7" s="550">
        <v>0</v>
      </c>
      <c r="AT7" s="550">
        <v>0</v>
      </c>
      <c r="AU7" s="550">
        <v>0</v>
      </c>
      <c r="AV7" s="550">
        <v>0</v>
      </c>
      <c r="AW7" s="579">
        <f t="shared" si="2"/>
        <v>0</v>
      </c>
      <c r="AX7" s="180"/>
      <c r="AY7" s="657"/>
      <c r="AZ7" s="2" t="s">
        <v>56</v>
      </c>
      <c r="BA7" s="550">
        <v>0</v>
      </c>
      <c r="BB7" s="550">
        <v>0</v>
      </c>
      <c r="BC7" s="550">
        <v>0</v>
      </c>
      <c r="BD7" s="550">
        <v>0</v>
      </c>
      <c r="BE7" s="550">
        <v>0</v>
      </c>
      <c r="BF7" s="550">
        <v>0</v>
      </c>
      <c r="BG7" s="550">
        <v>0</v>
      </c>
      <c r="BH7" s="550">
        <v>0</v>
      </c>
      <c r="BI7" s="550">
        <v>0</v>
      </c>
      <c r="BJ7" s="550">
        <v>0</v>
      </c>
      <c r="BK7" s="550">
        <v>0</v>
      </c>
      <c r="BL7" s="550">
        <v>0</v>
      </c>
      <c r="BM7" s="579">
        <f t="shared" si="3"/>
        <v>0</v>
      </c>
      <c r="BO7" s="657"/>
      <c r="BP7" s="2" t="s">
        <v>56</v>
      </c>
      <c r="BQ7" s="64">
        <f t="shared" ref="BQ7:BQ18" si="52">$A$5*E7</f>
        <v>0</v>
      </c>
      <c r="BR7" s="64">
        <f t="shared" si="4"/>
        <v>0</v>
      </c>
      <c r="BS7" s="64">
        <f t="shared" si="5"/>
        <v>0</v>
      </c>
      <c r="BT7" s="64">
        <f t="shared" si="6"/>
        <v>0</v>
      </c>
      <c r="BU7" s="64">
        <f t="shared" si="7"/>
        <v>0</v>
      </c>
      <c r="BV7" s="64">
        <f t="shared" si="8"/>
        <v>0</v>
      </c>
      <c r="BW7" s="64">
        <f t="shared" si="9"/>
        <v>0</v>
      </c>
      <c r="BX7" s="64">
        <f t="shared" si="10"/>
        <v>0</v>
      </c>
      <c r="BY7" s="64">
        <f t="shared" si="11"/>
        <v>0</v>
      </c>
      <c r="BZ7" s="64">
        <f t="shared" si="12"/>
        <v>0</v>
      </c>
      <c r="CA7" s="64">
        <f t="shared" si="13"/>
        <v>0</v>
      </c>
      <c r="CB7" s="64">
        <f t="shared" si="14"/>
        <v>0</v>
      </c>
      <c r="CC7" s="187">
        <f t="shared" si="15"/>
        <v>0</v>
      </c>
      <c r="CD7" s="179"/>
      <c r="CE7" s="657"/>
      <c r="CF7" s="2" t="s">
        <v>56</v>
      </c>
      <c r="CG7" s="64">
        <f t="shared" ref="CG7:CG18" si="53">$A$5*U7</f>
        <v>0</v>
      </c>
      <c r="CH7" s="64">
        <f t="shared" si="16"/>
        <v>0</v>
      </c>
      <c r="CI7" s="64">
        <f t="shared" si="17"/>
        <v>0</v>
      </c>
      <c r="CJ7" s="64">
        <f t="shared" si="18"/>
        <v>0</v>
      </c>
      <c r="CK7" s="64">
        <f t="shared" si="19"/>
        <v>0</v>
      </c>
      <c r="CL7" s="64">
        <f t="shared" si="20"/>
        <v>0</v>
      </c>
      <c r="CM7" s="64">
        <f t="shared" si="21"/>
        <v>0</v>
      </c>
      <c r="CN7" s="64">
        <f t="shared" si="22"/>
        <v>0</v>
      </c>
      <c r="CO7" s="64">
        <f t="shared" si="23"/>
        <v>0</v>
      </c>
      <c r="CP7" s="64">
        <f t="shared" si="24"/>
        <v>0</v>
      </c>
      <c r="CQ7" s="64">
        <f t="shared" si="25"/>
        <v>0</v>
      </c>
      <c r="CR7" s="64">
        <f t="shared" si="26"/>
        <v>0</v>
      </c>
      <c r="CS7" s="187">
        <f t="shared" si="27"/>
        <v>0</v>
      </c>
      <c r="CT7" s="179"/>
      <c r="CU7" s="657"/>
      <c r="CV7" s="2" t="s">
        <v>56</v>
      </c>
      <c r="CW7" s="64">
        <f t="shared" ref="CW7:CW18" si="54">$A$5*AK7</f>
        <v>0</v>
      </c>
      <c r="CX7" s="64">
        <f t="shared" si="28"/>
        <v>0</v>
      </c>
      <c r="CY7" s="64">
        <f t="shared" si="29"/>
        <v>0</v>
      </c>
      <c r="CZ7" s="64">
        <f t="shared" si="30"/>
        <v>0</v>
      </c>
      <c r="DA7" s="64">
        <f t="shared" si="31"/>
        <v>0</v>
      </c>
      <c r="DB7" s="64">
        <f t="shared" si="32"/>
        <v>0</v>
      </c>
      <c r="DC7" s="64">
        <f t="shared" si="33"/>
        <v>0</v>
      </c>
      <c r="DD7" s="64">
        <f t="shared" si="34"/>
        <v>0</v>
      </c>
      <c r="DE7" s="64">
        <f t="shared" si="35"/>
        <v>0</v>
      </c>
      <c r="DF7" s="64">
        <f t="shared" si="36"/>
        <v>0</v>
      </c>
      <c r="DG7" s="64">
        <f t="shared" si="37"/>
        <v>0</v>
      </c>
      <c r="DH7" s="64">
        <f t="shared" si="38"/>
        <v>0</v>
      </c>
      <c r="DI7" s="187">
        <f t="shared" si="39"/>
        <v>0</v>
      </c>
      <c r="DJ7" s="180"/>
      <c r="DK7" s="657"/>
      <c r="DL7" s="2" t="s">
        <v>56</v>
      </c>
      <c r="DM7" s="64">
        <f t="shared" ref="DM7:DM18" si="55">$A$5*BA7</f>
        <v>0</v>
      </c>
      <c r="DN7" s="64">
        <f t="shared" si="40"/>
        <v>0</v>
      </c>
      <c r="DO7" s="64">
        <f t="shared" si="41"/>
        <v>0</v>
      </c>
      <c r="DP7" s="64">
        <f t="shared" si="42"/>
        <v>0</v>
      </c>
      <c r="DQ7" s="64">
        <f t="shared" si="43"/>
        <v>0</v>
      </c>
      <c r="DR7" s="64">
        <f t="shared" si="44"/>
        <v>0</v>
      </c>
      <c r="DS7" s="64">
        <f t="shared" si="45"/>
        <v>0</v>
      </c>
      <c r="DT7" s="64">
        <f t="shared" si="46"/>
        <v>0</v>
      </c>
      <c r="DU7" s="64">
        <f t="shared" si="47"/>
        <v>0</v>
      </c>
      <c r="DV7" s="64">
        <f t="shared" si="48"/>
        <v>0</v>
      </c>
      <c r="DW7" s="64">
        <f t="shared" si="49"/>
        <v>0</v>
      </c>
      <c r="DX7" s="64">
        <f t="shared" si="50"/>
        <v>0</v>
      </c>
      <c r="DY7" s="187">
        <f t="shared" si="51"/>
        <v>0</v>
      </c>
    </row>
    <row r="8" spans="1:129" x14ac:dyDescent="0.25">
      <c r="C8" s="657"/>
      <c r="D8" s="2" t="s">
        <v>55</v>
      </c>
      <c r="E8" s="550">
        <v>0</v>
      </c>
      <c r="F8" s="550">
        <v>0</v>
      </c>
      <c r="G8" s="550">
        <v>0</v>
      </c>
      <c r="H8" s="550">
        <v>0</v>
      </c>
      <c r="I8" s="550">
        <v>0</v>
      </c>
      <c r="J8" s="550">
        <v>0</v>
      </c>
      <c r="K8" s="550">
        <v>0</v>
      </c>
      <c r="L8" s="550">
        <v>0</v>
      </c>
      <c r="M8" s="550">
        <v>0</v>
      </c>
      <c r="N8" s="550">
        <v>0</v>
      </c>
      <c r="O8" s="550">
        <v>0</v>
      </c>
      <c r="P8" s="550">
        <v>0</v>
      </c>
      <c r="Q8" s="579">
        <f t="shared" si="0"/>
        <v>0</v>
      </c>
      <c r="R8" s="179"/>
      <c r="S8" s="657"/>
      <c r="T8" s="2" t="s">
        <v>55</v>
      </c>
      <c r="U8" s="550">
        <v>0</v>
      </c>
      <c r="V8" s="550">
        <v>0</v>
      </c>
      <c r="W8" s="550">
        <v>0</v>
      </c>
      <c r="X8" s="550">
        <v>0</v>
      </c>
      <c r="Y8" s="550">
        <v>0</v>
      </c>
      <c r="Z8" s="550">
        <v>0</v>
      </c>
      <c r="AA8" s="550">
        <v>0</v>
      </c>
      <c r="AB8" s="550">
        <v>0</v>
      </c>
      <c r="AC8" s="550">
        <v>0</v>
      </c>
      <c r="AD8" s="550">
        <v>0</v>
      </c>
      <c r="AE8" s="550">
        <v>0</v>
      </c>
      <c r="AF8" s="550">
        <v>0</v>
      </c>
      <c r="AG8" s="579">
        <f t="shared" si="1"/>
        <v>0</v>
      </c>
      <c r="AH8" s="179"/>
      <c r="AI8" s="657"/>
      <c r="AJ8" s="2" t="s">
        <v>55</v>
      </c>
      <c r="AK8" s="550">
        <v>0</v>
      </c>
      <c r="AL8" s="550">
        <v>0</v>
      </c>
      <c r="AM8" s="550">
        <v>0</v>
      </c>
      <c r="AN8" s="550">
        <v>0</v>
      </c>
      <c r="AO8" s="550">
        <v>0</v>
      </c>
      <c r="AP8" s="550">
        <v>0</v>
      </c>
      <c r="AQ8" s="550">
        <v>0</v>
      </c>
      <c r="AR8" s="550">
        <v>0</v>
      </c>
      <c r="AS8" s="550">
        <v>0</v>
      </c>
      <c r="AT8" s="550">
        <v>0</v>
      </c>
      <c r="AU8" s="550">
        <v>0</v>
      </c>
      <c r="AV8" s="550">
        <v>0</v>
      </c>
      <c r="AW8" s="579">
        <f t="shared" si="2"/>
        <v>0</v>
      </c>
      <c r="AX8" s="180"/>
      <c r="AY8" s="657"/>
      <c r="AZ8" s="2" t="s">
        <v>55</v>
      </c>
      <c r="BA8" s="550">
        <v>0</v>
      </c>
      <c r="BB8" s="550">
        <v>0</v>
      </c>
      <c r="BC8" s="550">
        <v>0</v>
      </c>
      <c r="BD8" s="550">
        <v>0</v>
      </c>
      <c r="BE8" s="550">
        <v>0</v>
      </c>
      <c r="BF8" s="550">
        <v>0</v>
      </c>
      <c r="BG8" s="550">
        <v>0</v>
      </c>
      <c r="BH8" s="550">
        <v>0</v>
      </c>
      <c r="BI8" s="550">
        <v>0</v>
      </c>
      <c r="BJ8" s="550">
        <v>0</v>
      </c>
      <c r="BK8" s="550">
        <v>0</v>
      </c>
      <c r="BL8" s="550">
        <v>0</v>
      </c>
      <c r="BM8" s="579">
        <f t="shared" si="3"/>
        <v>0</v>
      </c>
      <c r="BO8" s="657"/>
      <c r="BP8" s="2" t="s">
        <v>55</v>
      </c>
      <c r="BQ8" s="64">
        <f t="shared" si="52"/>
        <v>0</v>
      </c>
      <c r="BR8" s="64">
        <f t="shared" si="4"/>
        <v>0</v>
      </c>
      <c r="BS8" s="64">
        <f t="shared" si="5"/>
        <v>0</v>
      </c>
      <c r="BT8" s="64">
        <f t="shared" si="6"/>
        <v>0</v>
      </c>
      <c r="BU8" s="64">
        <f t="shared" si="7"/>
        <v>0</v>
      </c>
      <c r="BV8" s="64">
        <f t="shared" si="8"/>
        <v>0</v>
      </c>
      <c r="BW8" s="64">
        <f t="shared" si="9"/>
        <v>0</v>
      </c>
      <c r="BX8" s="64">
        <f t="shared" si="10"/>
        <v>0</v>
      </c>
      <c r="BY8" s="64">
        <f t="shared" si="11"/>
        <v>0</v>
      </c>
      <c r="BZ8" s="64">
        <f t="shared" si="12"/>
        <v>0</v>
      </c>
      <c r="CA8" s="64">
        <f t="shared" si="13"/>
        <v>0</v>
      </c>
      <c r="CB8" s="64">
        <f t="shared" si="14"/>
        <v>0</v>
      </c>
      <c r="CC8" s="187">
        <f t="shared" si="15"/>
        <v>0</v>
      </c>
      <c r="CD8" s="179"/>
      <c r="CE8" s="657"/>
      <c r="CF8" s="2" t="s">
        <v>55</v>
      </c>
      <c r="CG8" s="64">
        <f t="shared" si="53"/>
        <v>0</v>
      </c>
      <c r="CH8" s="64">
        <f t="shared" si="16"/>
        <v>0</v>
      </c>
      <c r="CI8" s="64">
        <f t="shared" si="17"/>
        <v>0</v>
      </c>
      <c r="CJ8" s="64">
        <f t="shared" si="18"/>
        <v>0</v>
      </c>
      <c r="CK8" s="64">
        <f t="shared" si="19"/>
        <v>0</v>
      </c>
      <c r="CL8" s="64">
        <f t="shared" si="20"/>
        <v>0</v>
      </c>
      <c r="CM8" s="64">
        <f t="shared" si="21"/>
        <v>0</v>
      </c>
      <c r="CN8" s="64">
        <f t="shared" si="22"/>
        <v>0</v>
      </c>
      <c r="CO8" s="64">
        <f t="shared" si="23"/>
        <v>0</v>
      </c>
      <c r="CP8" s="64">
        <f t="shared" si="24"/>
        <v>0</v>
      </c>
      <c r="CQ8" s="64">
        <f t="shared" si="25"/>
        <v>0</v>
      </c>
      <c r="CR8" s="64">
        <f t="shared" si="26"/>
        <v>0</v>
      </c>
      <c r="CS8" s="187">
        <f t="shared" si="27"/>
        <v>0</v>
      </c>
      <c r="CT8" s="179"/>
      <c r="CU8" s="657"/>
      <c r="CV8" s="2" t="s">
        <v>55</v>
      </c>
      <c r="CW8" s="64">
        <f t="shared" si="54"/>
        <v>0</v>
      </c>
      <c r="CX8" s="64">
        <f t="shared" si="28"/>
        <v>0</v>
      </c>
      <c r="CY8" s="64">
        <f t="shared" si="29"/>
        <v>0</v>
      </c>
      <c r="CZ8" s="64">
        <f t="shared" si="30"/>
        <v>0</v>
      </c>
      <c r="DA8" s="64">
        <f t="shared" si="31"/>
        <v>0</v>
      </c>
      <c r="DB8" s="64">
        <f t="shared" si="32"/>
        <v>0</v>
      </c>
      <c r="DC8" s="64">
        <f t="shared" si="33"/>
        <v>0</v>
      </c>
      <c r="DD8" s="64">
        <f t="shared" si="34"/>
        <v>0</v>
      </c>
      <c r="DE8" s="64">
        <f t="shared" si="35"/>
        <v>0</v>
      </c>
      <c r="DF8" s="64">
        <f t="shared" si="36"/>
        <v>0</v>
      </c>
      <c r="DG8" s="64">
        <f t="shared" si="37"/>
        <v>0</v>
      </c>
      <c r="DH8" s="64">
        <f t="shared" si="38"/>
        <v>0</v>
      </c>
      <c r="DI8" s="187">
        <f t="shared" si="39"/>
        <v>0</v>
      </c>
      <c r="DJ8" s="180"/>
      <c r="DK8" s="657"/>
      <c r="DL8" s="2" t="s">
        <v>55</v>
      </c>
      <c r="DM8" s="64">
        <f t="shared" si="55"/>
        <v>0</v>
      </c>
      <c r="DN8" s="64">
        <f t="shared" si="40"/>
        <v>0</v>
      </c>
      <c r="DO8" s="64">
        <f t="shared" si="41"/>
        <v>0</v>
      </c>
      <c r="DP8" s="64">
        <f t="shared" si="42"/>
        <v>0</v>
      </c>
      <c r="DQ8" s="64">
        <f t="shared" si="43"/>
        <v>0</v>
      </c>
      <c r="DR8" s="64">
        <f t="shared" si="44"/>
        <v>0</v>
      </c>
      <c r="DS8" s="64">
        <f t="shared" si="45"/>
        <v>0</v>
      </c>
      <c r="DT8" s="64">
        <f t="shared" si="46"/>
        <v>0</v>
      </c>
      <c r="DU8" s="64">
        <f t="shared" si="47"/>
        <v>0</v>
      </c>
      <c r="DV8" s="64">
        <f t="shared" si="48"/>
        <v>0</v>
      </c>
      <c r="DW8" s="64">
        <f t="shared" si="49"/>
        <v>0</v>
      </c>
      <c r="DX8" s="64">
        <f t="shared" si="50"/>
        <v>0</v>
      </c>
      <c r="DY8" s="187">
        <f t="shared" si="51"/>
        <v>0</v>
      </c>
    </row>
    <row r="9" spans="1:129" x14ac:dyDescent="0.25">
      <c r="C9" s="657"/>
      <c r="D9" s="2" t="s">
        <v>54</v>
      </c>
      <c r="E9" s="550">
        <v>0</v>
      </c>
      <c r="F9" s="550">
        <v>0</v>
      </c>
      <c r="G9" s="550">
        <v>0</v>
      </c>
      <c r="H9" s="550">
        <v>0</v>
      </c>
      <c r="I9" s="550">
        <v>0</v>
      </c>
      <c r="J9" s="550">
        <v>0</v>
      </c>
      <c r="K9" s="550">
        <v>0</v>
      </c>
      <c r="L9" s="550">
        <v>0</v>
      </c>
      <c r="M9" s="550">
        <v>0</v>
      </c>
      <c r="N9" s="550">
        <v>0</v>
      </c>
      <c r="O9" s="550">
        <v>0</v>
      </c>
      <c r="P9" s="550">
        <v>0</v>
      </c>
      <c r="Q9" s="579">
        <f t="shared" si="0"/>
        <v>0</v>
      </c>
      <c r="R9" s="179"/>
      <c r="S9" s="657"/>
      <c r="T9" s="2" t="s">
        <v>54</v>
      </c>
      <c r="U9" s="550">
        <v>0</v>
      </c>
      <c r="V9" s="550">
        <v>0</v>
      </c>
      <c r="W9" s="550">
        <v>0</v>
      </c>
      <c r="X9" s="550">
        <v>0</v>
      </c>
      <c r="Y9" s="550">
        <v>0</v>
      </c>
      <c r="Z9" s="550">
        <v>0</v>
      </c>
      <c r="AA9" s="550">
        <v>0</v>
      </c>
      <c r="AB9" s="550">
        <v>0</v>
      </c>
      <c r="AC9" s="550">
        <v>0</v>
      </c>
      <c r="AD9" s="550">
        <v>0</v>
      </c>
      <c r="AE9" s="550">
        <v>0</v>
      </c>
      <c r="AF9" s="550">
        <v>0</v>
      </c>
      <c r="AG9" s="579">
        <f t="shared" si="1"/>
        <v>0</v>
      </c>
      <c r="AH9" s="179"/>
      <c r="AI9" s="657"/>
      <c r="AJ9" s="2" t="s">
        <v>54</v>
      </c>
      <c r="AK9" s="550">
        <v>0</v>
      </c>
      <c r="AL9" s="550">
        <v>0</v>
      </c>
      <c r="AM9" s="550">
        <v>0</v>
      </c>
      <c r="AN9" s="550">
        <v>0</v>
      </c>
      <c r="AO9" s="550">
        <v>0</v>
      </c>
      <c r="AP9" s="550">
        <v>0</v>
      </c>
      <c r="AQ9" s="550">
        <v>0</v>
      </c>
      <c r="AR9" s="550">
        <v>0</v>
      </c>
      <c r="AS9" s="550">
        <v>0</v>
      </c>
      <c r="AT9" s="550">
        <v>0</v>
      </c>
      <c r="AU9" s="550">
        <v>0</v>
      </c>
      <c r="AV9" s="550">
        <v>0</v>
      </c>
      <c r="AW9" s="579">
        <f t="shared" si="2"/>
        <v>0</v>
      </c>
      <c r="AX9" s="180"/>
      <c r="AY9" s="657"/>
      <c r="AZ9" s="2" t="s">
        <v>54</v>
      </c>
      <c r="BA9" s="550">
        <v>0</v>
      </c>
      <c r="BB9" s="550">
        <v>0</v>
      </c>
      <c r="BC9" s="550">
        <v>0</v>
      </c>
      <c r="BD9" s="550">
        <v>0</v>
      </c>
      <c r="BE9" s="550">
        <v>0</v>
      </c>
      <c r="BF9" s="550">
        <v>0</v>
      </c>
      <c r="BG9" s="550">
        <v>0</v>
      </c>
      <c r="BH9" s="550">
        <v>0</v>
      </c>
      <c r="BI9" s="550">
        <v>0</v>
      </c>
      <c r="BJ9" s="550">
        <v>0</v>
      </c>
      <c r="BK9" s="550">
        <v>0</v>
      </c>
      <c r="BL9" s="550">
        <v>0</v>
      </c>
      <c r="BM9" s="579">
        <f t="shared" si="3"/>
        <v>0</v>
      </c>
      <c r="BO9" s="657"/>
      <c r="BP9" s="2" t="s">
        <v>54</v>
      </c>
      <c r="BQ9" s="64">
        <f t="shared" si="52"/>
        <v>0</v>
      </c>
      <c r="BR9" s="64">
        <f t="shared" si="4"/>
        <v>0</v>
      </c>
      <c r="BS9" s="64">
        <f t="shared" si="5"/>
        <v>0</v>
      </c>
      <c r="BT9" s="64">
        <f t="shared" si="6"/>
        <v>0</v>
      </c>
      <c r="BU9" s="64">
        <f t="shared" si="7"/>
        <v>0</v>
      </c>
      <c r="BV9" s="64">
        <f t="shared" si="8"/>
        <v>0</v>
      </c>
      <c r="BW9" s="64">
        <f t="shared" si="9"/>
        <v>0</v>
      </c>
      <c r="BX9" s="64">
        <f t="shared" si="10"/>
        <v>0</v>
      </c>
      <c r="BY9" s="64">
        <f t="shared" si="11"/>
        <v>0</v>
      </c>
      <c r="BZ9" s="64">
        <f t="shared" si="12"/>
        <v>0</v>
      </c>
      <c r="CA9" s="64">
        <f t="shared" si="13"/>
        <v>0</v>
      </c>
      <c r="CB9" s="64">
        <f t="shared" si="14"/>
        <v>0</v>
      </c>
      <c r="CC9" s="187">
        <f t="shared" si="15"/>
        <v>0</v>
      </c>
      <c r="CD9" s="179"/>
      <c r="CE9" s="657"/>
      <c r="CF9" s="2" t="s">
        <v>54</v>
      </c>
      <c r="CG9" s="64">
        <f t="shared" si="53"/>
        <v>0</v>
      </c>
      <c r="CH9" s="64">
        <f t="shared" si="16"/>
        <v>0</v>
      </c>
      <c r="CI9" s="64">
        <f t="shared" si="17"/>
        <v>0</v>
      </c>
      <c r="CJ9" s="64">
        <f t="shared" si="18"/>
        <v>0</v>
      </c>
      <c r="CK9" s="64">
        <f t="shared" si="19"/>
        <v>0</v>
      </c>
      <c r="CL9" s="64">
        <f t="shared" si="20"/>
        <v>0</v>
      </c>
      <c r="CM9" s="64">
        <f t="shared" si="21"/>
        <v>0</v>
      </c>
      <c r="CN9" s="64">
        <f t="shared" si="22"/>
        <v>0</v>
      </c>
      <c r="CO9" s="64">
        <f t="shared" si="23"/>
        <v>0</v>
      </c>
      <c r="CP9" s="64">
        <f t="shared" si="24"/>
        <v>0</v>
      </c>
      <c r="CQ9" s="64">
        <f t="shared" si="25"/>
        <v>0</v>
      </c>
      <c r="CR9" s="64">
        <f t="shared" si="26"/>
        <v>0</v>
      </c>
      <c r="CS9" s="187">
        <f t="shared" si="27"/>
        <v>0</v>
      </c>
      <c r="CT9" s="179"/>
      <c r="CU9" s="657"/>
      <c r="CV9" s="2" t="s">
        <v>54</v>
      </c>
      <c r="CW9" s="64">
        <f t="shared" si="54"/>
        <v>0</v>
      </c>
      <c r="CX9" s="64">
        <f t="shared" si="28"/>
        <v>0</v>
      </c>
      <c r="CY9" s="64">
        <f t="shared" si="29"/>
        <v>0</v>
      </c>
      <c r="CZ9" s="64">
        <f t="shared" si="30"/>
        <v>0</v>
      </c>
      <c r="DA9" s="64">
        <f t="shared" si="31"/>
        <v>0</v>
      </c>
      <c r="DB9" s="64">
        <f t="shared" si="32"/>
        <v>0</v>
      </c>
      <c r="DC9" s="64">
        <f t="shared" si="33"/>
        <v>0</v>
      </c>
      <c r="DD9" s="64">
        <f t="shared" si="34"/>
        <v>0</v>
      </c>
      <c r="DE9" s="64">
        <f t="shared" si="35"/>
        <v>0</v>
      </c>
      <c r="DF9" s="64">
        <f t="shared" si="36"/>
        <v>0</v>
      </c>
      <c r="DG9" s="64">
        <f t="shared" si="37"/>
        <v>0</v>
      </c>
      <c r="DH9" s="64">
        <f t="shared" si="38"/>
        <v>0</v>
      </c>
      <c r="DI9" s="187">
        <f t="shared" si="39"/>
        <v>0</v>
      </c>
      <c r="DJ9" s="180"/>
      <c r="DK9" s="657"/>
      <c r="DL9" s="2" t="s">
        <v>54</v>
      </c>
      <c r="DM9" s="64">
        <f t="shared" si="55"/>
        <v>0</v>
      </c>
      <c r="DN9" s="64">
        <f t="shared" si="40"/>
        <v>0</v>
      </c>
      <c r="DO9" s="64">
        <f t="shared" si="41"/>
        <v>0</v>
      </c>
      <c r="DP9" s="64">
        <f t="shared" si="42"/>
        <v>0</v>
      </c>
      <c r="DQ9" s="64">
        <f t="shared" si="43"/>
        <v>0</v>
      </c>
      <c r="DR9" s="64">
        <f t="shared" si="44"/>
        <v>0</v>
      </c>
      <c r="DS9" s="64">
        <f t="shared" si="45"/>
        <v>0</v>
      </c>
      <c r="DT9" s="64">
        <f t="shared" si="46"/>
        <v>0</v>
      </c>
      <c r="DU9" s="64">
        <f t="shared" si="47"/>
        <v>0</v>
      </c>
      <c r="DV9" s="64">
        <f t="shared" si="48"/>
        <v>0</v>
      </c>
      <c r="DW9" s="64">
        <f t="shared" si="49"/>
        <v>0</v>
      </c>
      <c r="DX9" s="64">
        <f t="shared" si="50"/>
        <v>0</v>
      </c>
      <c r="DY9" s="187">
        <f t="shared" si="51"/>
        <v>0</v>
      </c>
    </row>
    <row r="10" spans="1:129" x14ac:dyDescent="0.25">
      <c r="C10" s="657"/>
      <c r="D10" s="2" t="s">
        <v>53</v>
      </c>
      <c r="E10" s="550">
        <v>0</v>
      </c>
      <c r="F10" s="550">
        <v>0</v>
      </c>
      <c r="G10" s="550">
        <v>0</v>
      </c>
      <c r="H10" s="550">
        <v>0</v>
      </c>
      <c r="I10" s="550">
        <v>0</v>
      </c>
      <c r="J10" s="550">
        <v>0</v>
      </c>
      <c r="K10" s="550">
        <v>0</v>
      </c>
      <c r="L10" s="550">
        <v>0</v>
      </c>
      <c r="M10" s="550">
        <v>0</v>
      </c>
      <c r="N10" s="550">
        <v>0</v>
      </c>
      <c r="O10" s="550">
        <v>0</v>
      </c>
      <c r="P10" s="550">
        <v>0</v>
      </c>
      <c r="Q10" s="579">
        <f t="shared" si="0"/>
        <v>0</v>
      </c>
      <c r="R10" s="179"/>
      <c r="S10" s="657"/>
      <c r="T10" s="2" t="s">
        <v>53</v>
      </c>
      <c r="U10" s="550">
        <v>0</v>
      </c>
      <c r="V10" s="550">
        <v>0</v>
      </c>
      <c r="W10" s="550">
        <v>0</v>
      </c>
      <c r="X10" s="550">
        <v>0</v>
      </c>
      <c r="Y10" s="550">
        <v>0</v>
      </c>
      <c r="Z10" s="550">
        <v>0</v>
      </c>
      <c r="AA10" s="550">
        <v>0</v>
      </c>
      <c r="AB10" s="550">
        <v>0</v>
      </c>
      <c r="AC10" s="550">
        <v>0</v>
      </c>
      <c r="AD10" s="550">
        <v>0</v>
      </c>
      <c r="AE10" s="550">
        <v>0</v>
      </c>
      <c r="AF10" s="550">
        <v>0</v>
      </c>
      <c r="AG10" s="579">
        <f t="shared" si="1"/>
        <v>0</v>
      </c>
      <c r="AH10" s="179"/>
      <c r="AI10" s="657"/>
      <c r="AJ10" s="2" t="s">
        <v>53</v>
      </c>
      <c r="AK10" s="550">
        <v>0</v>
      </c>
      <c r="AL10" s="550">
        <v>0</v>
      </c>
      <c r="AM10" s="550">
        <v>0</v>
      </c>
      <c r="AN10" s="550">
        <v>0</v>
      </c>
      <c r="AO10" s="550">
        <v>0</v>
      </c>
      <c r="AP10" s="550">
        <v>0</v>
      </c>
      <c r="AQ10" s="550">
        <v>0</v>
      </c>
      <c r="AR10" s="550">
        <v>0</v>
      </c>
      <c r="AS10" s="550">
        <v>0</v>
      </c>
      <c r="AT10" s="550">
        <v>0</v>
      </c>
      <c r="AU10" s="550">
        <v>0</v>
      </c>
      <c r="AV10" s="550">
        <v>0</v>
      </c>
      <c r="AW10" s="579">
        <f t="shared" si="2"/>
        <v>0</v>
      </c>
      <c r="AX10" s="180"/>
      <c r="AY10" s="657"/>
      <c r="AZ10" s="2" t="s">
        <v>53</v>
      </c>
      <c r="BA10" s="550">
        <v>0</v>
      </c>
      <c r="BB10" s="550">
        <v>0</v>
      </c>
      <c r="BC10" s="550">
        <v>0</v>
      </c>
      <c r="BD10" s="550">
        <v>0</v>
      </c>
      <c r="BE10" s="550">
        <v>0</v>
      </c>
      <c r="BF10" s="550">
        <v>0</v>
      </c>
      <c r="BG10" s="550">
        <v>0</v>
      </c>
      <c r="BH10" s="550">
        <v>0</v>
      </c>
      <c r="BI10" s="550">
        <v>0</v>
      </c>
      <c r="BJ10" s="550">
        <v>0</v>
      </c>
      <c r="BK10" s="550">
        <v>0</v>
      </c>
      <c r="BL10" s="550">
        <v>0</v>
      </c>
      <c r="BM10" s="579">
        <f t="shared" si="3"/>
        <v>0</v>
      </c>
      <c r="BO10" s="657"/>
      <c r="BP10" s="2" t="s">
        <v>53</v>
      </c>
      <c r="BQ10" s="64">
        <f t="shared" si="52"/>
        <v>0</v>
      </c>
      <c r="BR10" s="64">
        <f t="shared" si="4"/>
        <v>0</v>
      </c>
      <c r="BS10" s="64">
        <f t="shared" si="5"/>
        <v>0</v>
      </c>
      <c r="BT10" s="64">
        <f t="shared" si="6"/>
        <v>0</v>
      </c>
      <c r="BU10" s="64">
        <f t="shared" si="7"/>
        <v>0</v>
      </c>
      <c r="BV10" s="64">
        <f t="shared" si="8"/>
        <v>0</v>
      </c>
      <c r="BW10" s="64">
        <f t="shared" si="9"/>
        <v>0</v>
      </c>
      <c r="BX10" s="64">
        <f t="shared" si="10"/>
        <v>0</v>
      </c>
      <c r="BY10" s="64">
        <f t="shared" si="11"/>
        <v>0</v>
      </c>
      <c r="BZ10" s="64">
        <f t="shared" si="12"/>
        <v>0</v>
      </c>
      <c r="CA10" s="64">
        <f t="shared" si="13"/>
        <v>0</v>
      </c>
      <c r="CB10" s="64">
        <f t="shared" si="14"/>
        <v>0</v>
      </c>
      <c r="CC10" s="187">
        <f t="shared" si="15"/>
        <v>0</v>
      </c>
      <c r="CD10" s="179"/>
      <c r="CE10" s="657"/>
      <c r="CF10" s="2" t="s">
        <v>53</v>
      </c>
      <c r="CG10" s="64">
        <f t="shared" si="53"/>
        <v>0</v>
      </c>
      <c r="CH10" s="64">
        <f t="shared" si="16"/>
        <v>0</v>
      </c>
      <c r="CI10" s="64">
        <f t="shared" si="17"/>
        <v>0</v>
      </c>
      <c r="CJ10" s="64">
        <f t="shared" si="18"/>
        <v>0</v>
      </c>
      <c r="CK10" s="64">
        <f t="shared" si="19"/>
        <v>0</v>
      </c>
      <c r="CL10" s="64">
        <f t="shared" si="20"/>
        <v>0</v>
      </c>
      <c r="CM10" s="64">
        <f t="shared" si="21"/>
        <v>0</v>
      </c>
      <c r="CN10" s="64">
        <f t="shared" si="22"/>
        <v>0</v>
      </c>
      <c r="CO10" s="64">
        <f t="shared" si="23"/>
        <v>0</v>
      </c>
      <c r="CP10" s="64">
        <f t="shared" si="24"/>
        <v>0</v>
      </c>
      <c r="CQ10" s="64">
        <f t="shared" si="25"/>
        <v>0</v>
      </c>
      <c r="CR10" s="64">
        <f t="shared" si="26"/>
        <v>0</v>
      </c>
      <c r="CS10" s="187">
        <f t="shared" si="27"/>
        <v>0</v>
      </c>
      <c r="CT10" s="179"/>
      <c r="CU10" s="657"/>
      <c r="CV10" s="2" t="s">
        <v>53</v>
      </c>
      <c r="CW10" s="64">
        <f t="shared" si="54"/>
        <v>0</v>
      </c>
      <c r="CX10" s="64">
        <f t="shared" si="28"/>
        <v>0</v>
      </c>
      <c r="CY10" s="64">
        <f t="shared" si="29"/>
        <v>0</v>
      </c>
      <c r="CZ10" s="64">
        <f t="shared" si="30"/>
        <v>0</v>
      </c>
      <c r="DA10" s="64">
        <f t="shared" si="31"/>
        <v>0</v>
      </c>
      <c r="DB10" s="64">
        <f t="shared" si="32"/>
        <v>0</v>
      </c>
      <c r="DC10" s="64">
        <f t="shared" si="33"/>
        <v>0</v>
      </c>
      <c r="DD10" s="64">
        <f t="shared" si="34"/>
        <v>0</v>
      </c>
      <c r="DE10" s="64">
        <f t="shared" si="35"/>
        <v>0</v>
      </c>
      <c r="DF10" s="64">
        <f t="shared" si="36"/>
        <v>0</v>
      </c>
      <c r="DG10" s="64">
        <f t="shared" si="37"/>
        <v>0</v>
      </c>
      <c r="DH10" s="64">
        <f t="shared" si="38"/>
        <v>0</v>
      </c>
      <c r="DI10" s="187">
        <f t="shared" si="39"/>
        <v>0</v>
      </c>
      <c r="DJ10" s="180"/>
      <c r="DK10" s="657"/>
      <c r="DL10" s="2" t="s">
        <v>53</v>
      </c>
      <c r="DM10" s="64">
        <f t="shared" si="55"/>
        <v>0</v>
      </c>
      <c r="DN10" s="64">
        <f t="shared" si="40"/>
        <v>0</v>
      </c>
      <c r="DO10" s="64">
        <f t="shared" si="41"/>
        <v>0</v>
      </c>
      <c r="DP10" s="64">
        <f t="shared" si="42"/>
        <v>0</v>
      </c>
      <c r="DQ10" s="64">
        <f t="shared" si="43"/>
        <v>0</v>
      </c>
      <c r="DR10" s="64">
        <f t="shared" si="44"/>
        <v>0</v>
      </c>
      <c r="DS10" s="64">
        <f t="shared" si="45"/>
        <v>0</v>
      </c>
      <c r="DT10" s="64">
        <f t="shared" si="46"/>
        <v>0</v>
      </c>
      <c r="DU10" s="64">
        <f t="shared" si="47"/>
        <v>0</v>
      </c>
      <c r="DV10" s="64">
        <f t="shared" si="48"/>
        <v>0</v>
      </c>
      <c r="DW10" s="64">
        <f t="shared" si="49"/>
        <v>0</v>
      </c>
      <c r="DX10" s="64">
        <f t="shared" si="50"/>
        <v>0</v>
      </c>
      <c r="DY10" s="187">
        <f t="shared" si="51"/>
        <v>0</v>
      </c>
    </row>
    <row r="11" spans="1:129" x14ac:dyDescent="0.25">
      <c r="C11" s="657"/>
      <c r="D11" s="2" t="s">
        <v>52</v>
      </c>
      <c r="E11" s="550">
        <v>0</v>
      </c>
      <c r="F11" s="550">
        <v>0</v>
      </c>
      <c r="G11" s="550">
        <v>0</v>
      </c>
      <c r="H11" s="550">
        <v>0</v>
      </c>
      <c r="I11" s="550">
        <v>0</v>
      </c>
      <c r="J11" s="550">
        <v>0</v>
      </c>
      <c r="K11" s="550">
        <v>0</v>
      </c>
      <c r="L11" s="550">
        <v>0</v>
      </c>
      <c r="M11" s="550">
        <v>0</v>
      </c>
      <c r="N11" s="550">
        <v>0</v>
      </c>
      <c r="O11" s="550">
        <v>0</v>
      </c>
      <c r="P11" s="550">
        <v>0</v>
      </c>
      <c r="Q11" s="579">
        <f t="shared" si="0"/>
        <v>0</v>
      </c>
      <c r="R11" s="179"/>
      <c r="S11" s="657"/>
      <c r="T11" s="2" t="s">
        <v>52</v>
      </c>
      <c r="U11" s="550">
        <v>0</v>
      </c>
      <c r="V11" s="550">
        <v>0</v>
      </c>
      <c r="W11" s="550">
        <v>0</v>
      </c>
      <c r="X11" s="550">
        <v>0</v>
      </c>
      <c r="Y11" s="550">
        <v>0</v>
      </c>
      <c r="Z11" s="550">
        <v>0</v>
      </c>
      <c r="AA11" s="550">
        <v>0</v>
      </c>
      <c r="AB11" s="550">
        <v>0</v>
      </c>
      <c r="AC11" s="550">
        <v>0</v>
      </c>
      <c r="AD11" s="550">
        <v>0</v>
      </c>
      <c r="AE11" s="550">
        <v>0</v>
      </c>
      <c r="AF11" s="550">
        <v>0</v>
      </c>
      <c r="AG11" s="579">
        <f t="shared" si="1"/>
        <v>0</v>
      </c>
      <c r="AH11" s="179"/>
      <c r="AI11" s="657"/>
      <c r="AJ11" s="2" t="s">
        <v>52</v>
      </c>
      <c r="AK11" s="550">
        <v>0</v>
      </c>
      <c r="AL11" s="550">
        <v>0</v>
      </c>
      <c r="AM11" s="550">
        <v>0</v>
      </c>
      <c r="AN11" s="550">
        <v>0</v>
      </c>
      <c r="AO11" s="550">
        <v>0</v>
      </c>
      <c r="AP11" s="550">
        <v>0</v>
      </c>
      <c r="AQ11" s="550">
        <v>0</v>
      </c>
      <c r="AR11" s="550">
        <v>0</v>
      </c>
      <c r="AS11" s="550">
        <v>0</v>
      </c>
      <c r="AT11" s="550">
        <v>0</v>
      </c>
      <c r="AU11" s="550">
        <v>0</v>
      </c>
      <c r="AV11" s="550">
        <v>0</v>
      </c>
      <c r="AW11" s="579">
        <f t="shared" si="2"/>
        <v>0</v>
      </c>
      <c r="AX11" s="180"/>
      <c r="AY11" s="657"/>
      <c r="AZ11" s="2" t="s">
        <v>52</v>
      </c>
      <c r="BA11" s="550">
        <v>0</v>
      </c>
      <c r="BB11" s="550">
        <v>0</v>
      </c>
      <c r="BC11" s="550">
        <v>0</v>
      </c>
      <c r="BD11" s="550">
        <v>0</v>
      </c>
      <c r="BE11" s="550">
        <v>0</v>
      </c>
      <c r="BF11" s="550">
        <v>0</v>
      </c>
      <c r="BG11" s="550">
        <v>0</v>
      </c>
      <c r="BH11" s="550">
        <v>0</v>
      </c>
      <c r="BI11" s="550">
        <v>0</v>
      </c>
      <c r="BJ11" s="550">
        <v>0</v>
      </c>
      <c r="BK11" s="550">
        <v>0</v>
      </c>
      <c r="BL11" s="550">
        <v>0</v>
      </c>
      <c r="BM11" s="579">
        <f t="shared" si="3"/>
        <v>0</v>
      </c>
      <c r="BO11" s="657"/>
      <c r="BP11" s="2" t="s">
        <v>52</v>
      </c>
      <c r="BQ11" s="64">
        <f t="shared" si="52"/>
        <v>0</v>
      </c>
      <c r="BR11" s="64">
        <f t="shared" si="4"/>
        <v>0</v>
      </c>
      <c r="BS11" s="64">
        <f t="shared" si="5"/>
        <v>0</v>
      </c>
      <c r="BT11" s="64">
        <f t="shared" si="6"/>
        <v>0</v>
      </c>
      <c r="BU11" s="64">
        <f t="shared" si="7"/>
        <v>0</v>
      </c>
      <c r="BV11" s="64">
        <f t="shared" si="8"/>
        <v>0</v>
      </c>
      <c r="BW11" s="64">
        <f t="shared" si="9"/>
        <v>0</v>
      </c>
      <c r="BX11" s="64">
        <f t="shared" si="10"/>
        <v>0</v>
      </c>
      <c r="BY11" s="64">
        <f t="shared" si="11"/>
        <v>0</v>
      </c>
      <c r="BZ11" s="64">
        <f t="shared" si="12"/>
        <v>0</v>
      </c>
      <c r="CA11" s="64">
        <f t="shared" si="13"/>
        <v>0</v>
      </c>
      <c r="CB11" s="64">
        <f t="shared" si="14"/>
        <v>0</v>
      </c>
      <c r="CC11" s="187">
        <f t="shared" si="15"/>
        <v>0</v>
      </c>
      <c r="CD11" s="179"/>
      <c r="CE11" s="657"/>
      <c r="CF11" s="2" t="s">
        <v>52</v>
      </c>
      <c r="CG11" s="64">
        <f t="shared" si="53"/>
        <v>0</v>
      </c>
      <c r="CH11" s="64">
        <f t="shared" si="16"/>
        <v>0</v>
      </c>
      <c r="CI11" s="64">
        <f t="shared" si="17"/>
        <v>0</v>
      </c>
      <c r="CJ11" s="64">
        <f t="shared" si="18"/>
        <v>0</v>
      </c>
      <c r="CK11" s="64">
        <f t="shared" si="19"/>
        <v>0</v>
      </c>
      <c r="CL11" s="64">
        <f t="shared" si="20"/>
        <v>0</v>
      </c>
      <c r="CM11" s="64">
        <f t="shared" si="21"/>
        <v>0</v>
      </c>
      <c r="CN11" s="64">
        <f t="shared" si="22"/>
        <v>0</v>
      </c>
      <c r="CO11" s="64">
        <f t="shared" si="23"/>
        <v>0</v>
      </c>
      <c r="CP11" s="64">
        <f t="shared" si="24"/>
        <v>0</v>
      </c>
      <c r="CQ11" s="64">
        <f t="shared" si="25"/>
        <v>0</v>
      </c>
      <c r="CR11" s="64">
        <f t="shared" si="26"/>
        <v>0</v>
      </c>
      <c r="CS11" s="187">
        <f t="shared" si="27"/>
        <v>0</v>
      </c>
      <c r="CT11" s="179"/>
      <c r="CU11" s="657"/>
      <c r="CV11" s="2" t="s">
        <v>52</v>
      </c>
      <c r="CW11" s="64">
        <f t="shared" si="54"/>
        <v>0</v>
      </c>
      <c r="CX11" s="64">
        <f t="shared" si="28"/>
        <v>0</v>
      </c>
      <c r="CY11" s="64">
        <f t="shared" si="29"/>
        <v>0</v>
      </c>
      <c r="CZ11" s="64">
        <f t="shared" si="30"/>
        <v>0</v>
      </c>
      <c r="DA11" s="64">
        <f t="shared" si="31"/>
        <v>0</v>
      </c>
      <c r="DB11" s="64">
        <f t="shared" si="32"/>
        <v>0</v>
      </c>
      <c r="DC11" s="64">
        <f t="shared" si="33"/>
        <v>0</v>
      </c>
      <c r="DD11" s="64">
        <f t="shared" si="34"/>
        <v>0</v>
      </c>
      <c r="DE11" s="64">
        <f t="shared" si="35"/>
        <v>0</v>
      </c>
      <c r="DF11" s="64">
        <f t="shared" si="36"/>
        <v>0</v>
      </c>
      <c r="DG11" s="64">
        <f t="shared" si="37"/>
        <v>0</v>
      </c>
      <c r="DH11" s="64">
        <f t="shared" si="38"/>
        <v>0</v>
      </c>
      <c r="DI11" s="187">
        <f t="shared" si="39"/>
        <v>0</v>
      </c>
      <c r="DJ11" s="180"/>
      <c r="DK11" s="657"/>
      <c r="DL11" s="2" t="s">
        <v>52</v>
      </c>
      <c r="DM11" s="64">
        <f t="shared" si="55"/>
        <v>0</v>
      </c>
      <c r="DN11" s="64">
        <f t="shared" si="40"/>
        <v>0</v>
      </c>
      <c r="DO11" s="64">
        <f t="shared" si="41"/>
        <v>0</v>
      </c>
      <c r="DP11" s="64">
        <f t="shared" si="42"/>
        <v>0</v>
      </c>
      <c r="DQ11" s="64">
        <f t="shared" si="43"/>
        <v>0</v>
      </c>
      <c r="DR11" s="64">
        <f t="shared" si="44"/>
        <v>0</v>
      </c>
      <c r="DS11" s="64">
        <f t="shared" si="45"/>
        <v>0</v>
      </c>
      <c r="DT11" s="64">
        <f t="shared" si="46"/>
        <v>0</v>
      </c>
      <c r="DU11" s="64">
        <f t="shared" si="47"/>
        <v>0</v>
      </c>
      <c r="DV11" s="64">
        <f t="shared" si="48"/>
        <v>0</v>
      </c>
      <c r="DW11" s="64">
        <f t="shared" si="49"/>
        <v>0</v>
      </c>
      <c r="DX11" s="64">
        <f t="shared" si="50"/>
        <v>0</v>
      </c>
      <c r="DY11" s="187">
        <f t="shared" si="51"/>
        <v>0</v>
      </c>
    </row>
    <row r="12" spans="1:129" x14ac:dyDescent="0.25">
      <c r="C12" s="657"/>
      <c r="D12" s="2" t="s">
        <v>51</v>
      </c>
      <c r="E12" s="550">
        <v>0</v>
      </c>
      <c r="F12" s="550">
        <v>0</v>
      </c>
      <c r="G12" s="550">
        <v>0</v>
      </c>
      <c r="H12" s="550">
        <v>0</v>
      </c>
      <c r="I12" s="550">
        <v>0</v>
      </c>
      <c r="J12" s="550">
        <v>0</v>
      </c>
      <c r="K12" s="550">
        <v>0</v>
      </c>
      <c r="L12" s="550">
        <v>0</v>
      </c>
      <c r="M12" s="550">
        <v>0</v>
      </c>
      <c r="N12" s="550">
        <v>0</v>
      </c>
      <c r="O12" s="550">
        <v>0</v>
      </c>
      <c r="P12" s="550">
        <v>0</v>
      </c>
      <c r="Q12" s="579">
        <f t="shared" si="0"/>
        <v>0</v>
      </c>
      <c r="R12" s="179"/>
      <c r="S12" s="657"/>
      <c r="T12" s="2" t="s">
        <v>51</v>
      </c>
      <c r="U12" s="550">
        <v>0</v>
      </c>
      <c r="V12" s="550">
        <v>0</v>
      </c>
      <c r="W12" s="550">
        <v>0</v>
      </c>
      <c r="X12" s="550">
        <v>0</v>
      </c>
      <c r="Y12" s="550">
        <v>0</v>
      </c>
      <c r="Z12" s="550">
        <v>0</v>
      </c>
      <c r="AA12" s="550">
        <v>0</v>
      </c>
      <c r="AB12" s="550">
        <v>0</v>
      </c>
      <c r="AC12" s="550">
        <v>0</v>
      </c>
      <c r="AD12" s="550">
        <v>0</v>
      </c>
      <c r="AE12" s="550">
        <v>0</v>
      </c>
      <c r="AF12" s="550">
        <v>0</v>
      </c>
      <c r="AG12" s="579">
        <f t="shared" si="1"/>
        <v>0</v>
      </c>
      <c r="AH12" s="179"/>
      <c r="AI12" s="657"/>
      <c r="AJ12" s="2" t="s">
        <v>51</v>
      </c>
      <c r="AK12" s="550">
        <v>0</v>
      </c>
      <c r="AL12" s="550">
        <v>0</v>
      </c>
      <c r="AM12" s="550">
        <v>0</v>
      </c>
      <c r="AN12" s="550">
        <v>0</v>
      </c>
      <c r="AO12" s="550">
        <v>0</v>
      </c>
      <c r="AP12" s="550">
        <v>0</v>
      </c>
      <c r="AQ12" s="550">
        <v>0</v>
      </c>
      <c r="AR12" s="550">
        <v>0</v>
      </c>
      <c r="AS12" s="550">
        <v>0</v>
      </c>
      <c r="AT12" s="550">
        <v>0</v>
      </c>
      <c r="AU12" s="550">
        <v>0</v>
      </c>
      <c r="AV12" s="550">
        <v>0</v>
      </c>
      <c r="AW12" s="579">
        <f t="shared" si="2"/>
        <v>0</v>
      </c>
      <c r="AX12" s="180"/>
      <c r="AY12" s="657"/>
      <c r="AZ12" s="2" t="s">
        <v>51</v>
      </c>
      <c r="BA12" s="550">
        <v>0</v>
      </c>
      <c r="BB12" s="550">
        <v>0</v>
      </c>
      <c r="BC12" s="550">
        <v>0</v>
      </c>
      <c r="BD12" s="550">
        <v>0</v>
      </c>
      <c r="BE12" s="550">
        <v>0</v>
      </c>
      <c r="BF12" s="550">
        <v>0</v>
      </c>
      <c r="BG12" s="550">
        <v>0</v>
      </c>
      <c r="BH12" s="550">
        <v>0</v>
      </c>
      <c r="BI12" s="550">
        <v>0</v>
      </c>
      <c r="BJ12" s="550">
        <v>0</v>
      </c>
      <c r="BK12" s="550">
        <v>0</v>
      </c>
      <c r="BL12" s="550">
        <v>0</v>
      </c>
      <c r="BM12" s="579">
        <f t="shared" si="3"/>
        <v>0</v>
      </c>
      <c r="BO12" s="657"/>
      <c r="BP12" s="2" t="s">
        <v>51</v>
      </c>
      <c r="BQ12" s="64">
        <f t="shared" si="52"/>
        <v>0</v>
      </c>
      <c r="BR12" s="64">
        <f t="shared" si="4"/>
        <v>0</v>
      </c>
      <c r="BS12" s="64">
        <f t="shared" si="5"/>
        <v>0</v>
      </c>
      <c r="BT12" s="64">
        <f t="shared" si="6"/>
        <v>0</v>
      </c>
      <c r="BU12" s="64">
        <f t="shared" si="7"/>
        <v>0</v>
      </c>
      <c r="BV12" s="64">
        <f t="shared" si="8"/>
        <v>0</v>
      </c>
      <c r="BW12" s="64">
        <f t="shared" si="9"/>
        <v>0</v>
      </c>
      <c r="BX12" s="64">
        <f t="shared" si="10"/>
        <v>0</v>
      </c>
      <c r="BY12" s="64">
        <f t="shared" si="11"/>
        <v>0</v>
      </c>
      <c r="BZ12" s="64">
        <f t="shared" si="12"/>
        <v>0</v>
      </c>
      <c r="CA12" s="64">
        <f t="shared" si="13"/>
        <v>0</v>
      </c>
      <c r="CB12" s="64">
        <f t="shared" si="14"/>
        <v>0</v>
      </c>
      <c r="CC12" s="187">
        <f t="shared" si="15"/>
        <v>0</v>
      </c>
      <c r="CD12" s="179"/>
      <c r="CE12" s="657"/>
      <c r="CF12" s="2" t="s">
        <v>51</v>
      </c>
      <c r="CG12" s="64">
        <f t="shared" si="53"/>
        <v>0</v>
      </c>
      <c r="CH12" s="64">
        <f t="shared" si="16"/>
        <v>0</v>
      </c>
      <c r="CI12" s="64">
        <f t="shared" si="17"/>
        <v>0</v>
      </c>
      <c r="CJ12" s="64">
        <f t="shared" si="18"/>
        <v>0</v>
      </c>
      <c r="CK12" s="64">
        <f t="shared" si="19"/>
        <v>0</v>
      </c>
      <c r="CL12" s="64">
        <f t="shared" si="20"/>
        <v>0</v>
      </c>
      <c r="CM12" s="64">
        <f t="shared" si="21"/>
        <v>0</v>
      </c>
      <c r="CN12" s="64">
        <f t="shared" si="22"/>
        <v>0</v>
      </c>
      <c r="CO12" s="64">
        <f t="shared" si="23"/>
        <v>0</v>
      </c>
      <c r="CP12" s="64">
        <f t="shared" si="24"/>
        <v>0</v>
      </c>
      <c r="CQ12" s="64">
        <f t="shared" si="25"/>
        <v>0</v>
      </c>
      <c r="CR12" s="64">
        <f t="shared" si="26"/>
        <v>0</v>
      </c>
      <c r="CS12" s="187">
        <f t="shared" si="27"/>
        <v>0</v>
      </c>
      <c r="CT12" s="179"/>
      <c r="CU12" s="657"/>
      <c r="CV12" s="2" t="s">
        <v>51</v>
      </c>
      <c r="CW12" s="64">
        <f t="shared" si="54"/>
        <v>0</v>
      </c>
      <c r="CX12" s="64">
        <f t="shared" si="28"/>
        <v>0</v>
      </c>
      <c r="CY12" s="64">
        <f t="shared" si="29"/>
        <v>0</v>
      </c>
      <c r="CZ12" s="64">
        <f t="shared" si="30"/>
        <v>0</v>
      </c>
      <c r="DA12" s="64">
        <f t="shared" si="31"/>
        <v>0</v>
      </c>
      <c r="DB12" s="64">
        <f t="shared" si="32"/>
        <v>0</v>
      </c>
      <c r="DC12" s="64">
        <f t="shared" si="33"/>
        <v>0</v>
      </c>
      <c r="DD12" s="64">
        <f t="shared" si="34"/>
        <v>0</v>
      </c>
      <c r="DE12" s="64">
        <f t="shared" si="35"/>
        <v>0</v>
      </c>
      <c r="DF12" s="64">
        <f t="shared" si="36"/>
        <v>0</v>
      </c>
      <c r="DG12" s="64">
        <f t="shared" si="37"/>
        <v>0</v>
      </c>
      <c r="DH12" s="64">
        <f t="shared" si="38"/>
        <v>0</v>
      </c>
      <c r="DI12" s="187">
        <f t="shared" si="39"/>
        <v>0</v>
      </c>
      <c r="DJ12" s="180"/>
      <c r="DK12" s="657"/>
      <c r="DL12" s="2" t="s">
        <v>51</v>
      </c>
      <c r="DM12" s="64">
        <f t="shared" si="55"/>
        <v>0</v>
      </c>
      <c r="DN12" s="64">
        <f t="shared" si="40"/>
        <v>0</v>
      </c>
      <c r="DO12" s="64">
        <f t="shared" si="41"/>
        <v>0</v>
      </c>
      <c r="DP12" s="64">
        <f t="shared" si="42"/>
        <v>0</v>
      </c>
      <c r="DQ12" s="64">
        <f t="shared" si="43"/>
        <v>0</v>
      </c>
      <c r="DR12" s="64">
        <f t="shared" si="44"/>
        <v>0</v>
      </c>
      <c r="DS12" s="64">
        <f t="shared" si="45"/>
        <v>0</v>
      </c>
      <c r="DT12" s="64">
        <f t="shared" si="46"/>
        <v>0</v>
      </c>
      <c r="DU12" s="64">
        <f t="shared" si="47"/>
        <v>0</v>
      </c>
      <c r="DV12" s="64">
        <f t="shared" si="48"/>
        <v>0</v>
      </c>
      <c r="DW12" s="64">
        <f t="shared" si="49"/>
        <v>0</v>
      </c>
      <c r="DX12" s="64">
        <f t="shared" si="50"/>
        <v>0</v>
      </c>
      <c r="DY12" s="187">
        <f t="shared" si="51"/>
        <v>0</v>
      </c>
    </row>
    <row r="13" spans="1:129" x14ac:dyDescent="0.25">
      <c r="C13" s="657"/>
      <c r="D13" s="2" t="s">
        <v>50</v>
      </c>
      <c r="E13" s="550">
        <v>0</v>
      </c>
      <c r="F13" s="550">
        <v>0</v>
      </c>
      <c r="G13" s="550">
        <v>0</v>
      </c>
      <c r="H13" s="550">
        <v>0</v>
      </c>
      <c r="I13" s="550">
        <v>5.505521930667617E-3</v>
      </c>
      <c r="J13" s="550">
        <v>0</v>
      </c>
      <c r="K13" s="550">
        <v>4.1178116058215072E-4</v>
      </c>
      <c r="L13" s="550">
        <v>0</v>
      </c>
      <c r="M13" s="550">
        <v>0</v>
      </c>
      <c r="N13" s="550">
        <v>0</v>
      </c>
      <c r="O13" s="550">
        <v>0</v>
      </c>
      <c r="P13" s="550">
        <v>3.1722573451451546E-3</v>
      </c>
      <c r="Q13" s="579">
        <f t="shared" si="0"/>
        <v>9.0895604363949219E-3</v>
      </c>
      <c r="R13" s="179"/>
      <c r="S13" s="657"/>
      <c r="T13" s="2" t="s">
        <v>50</v>
      </c>
      <c r="U13" s="550">
        <v>0</v>
      </c>
      <c r="V13" s="550">
        <v>0</v>
      </c>
      <c r="W13" s="550">
        <v>0</v>
      </c>
      <c r="X13" s="550">
        <v>0</v>
      </c>
      <c r="Y13" s="550">
        <v>0.2123481215121667</v>
      </c>
      <c r="Z13" s="550">
        <v>0.29934865127995963</v>
      </c>
      <c r="AA13" s="550">
        <v>7.2159374155145395E-2</v>
      </c>
      <c r="AB13" s="550">
        <v>2.2516381389054277E-2</v>
      </c>
      <c r="AC13" s="550">
        <v>0</v>
      </c>
      <c r="AD13" s="550">
        <v>0</v>
      </c>
      <c r="AE13" s="550">
        <v>0</v>
      </c>
      <c r="AF13" s="550">
        <v>0.3250754063542281</v>
      </c>
      <c r="AG13" s="579">
        <f t="shared" si="1"/>
        <v>0.9314479346905542</v>
      </c>
      <c r="AH13" s="179"/>
      <c r="AI13" s="657"/>
      <c r="AJ13" s="2" t="s">
        <v>50</v>
      </c>
      <c r="AK13" s="550">
        <v>0</v>
      </c>
      <c r="AL13" s="550">
        <v>0</v>
      </c>
      <c r="AM13" s="550">
        <v>0</v>
      </c>
      <c r="AN13" s="550">
        <v>0</v>
      </c>
      <c r="AO13" s="550">
        <v>0</v>
      </c>
      <c r="AP13" s="550">
        <v>0</v>
      </c>
      <c r="AQ13" s="550">
        <v>0</v>
      </c>
      <c r="AR13" s="550">
        <v>2.1363394139424258E-2</v>
      </c>
      <c r="AS13" s="550">
        <v>0</v>
      </c>
      <c r="AT13" s="550">
        <v>1.7346691607946829E-2</v>
      </c>
      <c r="AU13" s="550">
        <v>0</v>
      </c>
      <c r="AV13" s="550">
        <v>2.0752419125679933E-2</v>
      </c>
      <c r="AW13" s="579">
        <f t="shared" si="2"/>
        <v>5.946250487305102E-2</v>
      </c>
      <c r="AX13" s="180"/>
      <c r="AY13" s="657"/>
      <c r="AZ13" s="2" t="s">
        <v>50</v>
      </c>
      <c r="BA13" s="550">
        <v>0</v>
      </c>
      <c r="BB13" s="550">
        <v>0</v>
      </c>
      <c r="BC13" s="550">
        <v>0</v>
      </c>
      <c r="BD13" s="550">
        <v>0</v>
      </c>
      <c r="BE13" s="550">
        <v>0</v>
      </c>
      <c r="BF13" s="550">
        <v>0</v>
      </c>
      <c r="BG13" s="550">
        <v>0</v>
      </c>
      <c r="BH13" s="550">
        <v>0</v>
      </c>
      <c r="BI13" s="550">
        <v>0</v>
      </c>
      <c r="BJ13" s="550">
        <v>0</v>
      </c>
      <c r="BK13" s="550">
        <v>0</v>
      </c>
      <c r="BL13" s="550">
        <v>0</v>
      </c>
      <c r="BM13" s="579">
        <f t="shared" si="3"/>
        <v>0</v>
      </c>
      <c r="BO13" s="657"/>
      <c r="BP13" s="2" t="s">
        <v>50</v>
      </c>
      <c r="BQ13" s="64">
        <f t="shared" si="52"/>
        <v>0</v>
      </c>
      <c r="BR13" s="64">
        <f t="shared" si="4"/>
        <v>0</v>
      </c>
      <c r="BS13" s="64">
        <f t="shared" si="5"/>
        <v>0</v>
      </c>
      <c r="BT13" s="64">
        <f t="shared" si="6"/>
        <v>0</v>
      </c>
      <c r="BU13" s="64">
        <f t="shared" si="7"/>
        <v>35572.098264646709</v>
      </c>
      <c r="BV13" s="64">
        <f t="shared" si="8"/>
        <v>0</v>
      </c>
      <c r="BW13" s="64">
        <f t="shared" si="9"/>
        <v>2660.5869692689207</v>
      </c>
      <c r="BX13" s="64">
        <f t="shared" si="10"/>
        <v>0</v>
      </c>
      <c r="BY13" s="64">
        <f t="shared" si="11"/>
        <v>0</v>
      </c>
      <c r="BZ13" s="64">
        <f t="shared" si="12"/>
        <v>0</v>
      </c>
      <c r="CA13" s="64">
        <f t="shared" si="13"/>
        <v>0</v>
      </c>
      <c r="CB13" s="64">
        <f t="shared" si="14"/>
        <v>20496.485423783779</v>
      </c>
      <c r="CC13" s="187">
        <f t="shared" si="15"/>
        <v>58729.170657699411</v>
      </c>
      <c r="CD13" s="179"/>
      <c r="CE13" s="657"/>
      <c r="CF13" s="2" t="s">
        <v>50</v>
      </c>
      <c r="CG13" s="64">
        <f t="shared" si="53"/>
        <v>0</v>
      </c>
      <c r="CH13" s="64">
        <f t="shared" si="16"/>
        <v>0</v>
      </c>
      <c r="CI13" s="64">
        <f t="shared" si="17"/>
        <v>0</v>
      </c>
      <c r="CJ13" s="64">
        <f t="shared" si="18"/>
        <v>0</v>
      </c>
      <c r="CK13" s="64">
        <f t="shared" si="19"/>
        <v>1372016.738806806</v>
      </c>
      <c r="CL13" s="64">
        <f t="shared" si="20"/>
        <v>1934141.7167743295</v>
      </c>
      <c r="CM13" s="64">
        <f t="shared" si="21"/>
        <v>466233.7886375424</v>
      </c>
      <c r="CN13" s="64">
        <f t="shared" si="22"/>
        <v>145482.10713213429</v>
      </c>
      <c r="CO13" s="64">
        <f t="shared" si="23"/>
        <v>0</v>
      </c>
      <c r="CP13" s="64">
        <f t="shared" si="24"/>
        <v>0</v>
      </c>
      <c r="CQ13" s="64">
        <f t="shared" si="25"/>
        <v>0</v>
      </c>
      <c r="CR13" s="64">
        <f t="shared" si="26"/>
        <v>2100366.5853802748</v>
      </c>
      <c r="CS13" s="187">
        <f t="shared" si="27"/>
        <v>6018240.936731087</v>
      </c>
      <c r="CT13" s="179"/>
      <c r="CU13" s="657"/>
      <c r="CV13" s="2" t="s">
        <v>50</v>
      </c>
      <c r="CW13" s="64">
        <f t="shared" si="54"/>
        <v>0</v>
      </c>
      <c r="CX13" s="64">
        <f t="shared" si="28"/>
        <v>0</v>
      </c>
      <c r="CY13" s="64">
        <f t="shared" si="29"/>
        <v>0</v>
      </c>
      <c r="CZ13" s="64">
        <f t="shared" si="30"/>
        <v>0</v>
      </c>
      <c r="DA13" s="64">
        <f t="shared" si="31"/>
        <v>0</v>
      </c>
      <c r="DB13" s="64">
        <f t="shared" si="32"/>
        <v>0</v>
      </c>
      <c r="DC13" s="64">
        <f t="shared" si="33"/>
        <v>0</v>
      </c>
      <c r="DD13" s="64">
        <f t="shared" si="34"/>
        <v>138032.46361818135</v>
      </c>
      <c r="DE13" s="64">
        <f t="shared" si="35"/>
        <v>0</v>
      </c>
      <c r="DF13" s="64">
        <f t="shared" si="36"/>
        <v>112079.87657031832</v>
      </c>
      <c r="DG13" s="64">
        <f t="shared" si="37"/>
        <v>0</v>
      </c>
      <c r="DH13" s="64">
        <f t="shared" si="38"/>
        <v>134084.85183861633</v>
      </c>
      <c r="DI13" s="187">
        <f t="shared" si="39"/>
        <v>384197.19202711596</v>
      </c>
      <c r="DJ13" s="180"/>
      <c r="DK13" s="657"/>
      <c r="DL13" s="2" t="s">
        <v>50</v>
      </c>
      <c r="DM13" s="64">
        <f t="shared" si="55"/>
        <v>0</v>
      </c>
      <c r="DN13" s="64">
        <f t="shared" si="40"/>
        <v>0</v>
      </c>
      <c r="DO13" s="64">
        <f t="shared" si="41"/>
        <v>0</v>
      </c>
      <c r="DP13" s="64">
        <f t="shared" si="42"/>
        <v>0</v>
      </c>
      <c r="DQ13" s="64">
        <f t="shared" si="43"/>
        <v>0</v>
      </c>
      <c r="DR13" s="64">
        <f t="shared" si="44"/>
        <v>0</v>
      </c>
      <c r="DS13" s="64">
        <f t="shared" si="45"/>
        <v>0</v>
      </c>
      <c r="DT13" s="64">
        <f t="shared" si="46"/>
        <v>0</v>
      </c>
      <c r="DU13" s="64">
        <f t="shared" si="47"/>
        <v>0</v>
      </c>
      <c r="DV13" s="64">
        <f t="shared" si="48"/>
        <v>0</v>
      </c>
      <c r="DW13" s="64">
        <f t="shared" si="49"/>
        <v>0</v>
      </c>
      <c r="DX13" s="64">
        <f t="shared" si="50"/>
        <v>0</v>
      </c>
      <c r="DY13" s="187">
        <f t="shared" si="51"/>
        <v>0</v>
      </c>
    </row>
    <row r="14" spans="1:129" x14ac:dyDescent="0.25">
      <c r="C14" s="657"/>
      <c r="D14" s="2" t="s">
        <v>49</v>
      </c>
      <c r="E14" s="550">
        <v>0</v>
      </c>
      <c r="F14" s="550">
        <v>0</v>
      </c>
      <c r="G14" s="550">
        <v>0</v>
      </c>
      <c r="H14" s="550">
        <v>0</v>
      </c>
      <c r="I14" s="550">
        <v>0</v>
      </c>
      <c r="J14" s="550">
        <v>0</v>
      </c>
      <c r="K14" s="550">
        <v>0</v>
      </c>
      <c r="L14" s="550">
        <v>0</v>
      </c>
      <c r="M14" s="550">
        <v>0</v>
      </c>
      <c r="N14" s="550">
        <v>0</v>
      </c>
      <c r="O14" s="550">
        <v>0</v>
      </c>
      <c r="P14" s="550">
        <v>0</v>
      </c>
      <c r="Q14" s="579">
        <f t="shared" si="0"/>
        <v>0</v>
      </c>
      <c r="R14" s="179"/>
      <c r="S14" s="657"/>
      <c r="T14" s="2" t="s">
        <v>49</v>
      </c>
      <c r="U14" s="550">
        <v>0</v>
      </c>
      <c r="V14" s="550">
        <v>0</v>
      </c>
      <c r="W14" s="550">
        <v>0</v>
      </c>
      <c r="X14" s="550">
        <v>0</v>
      </c>
      <c r="Y14" s="550">
        <v>0</v>
      </c>
      <c r="Z14" s="550">
        <v>0</v>
      </c>
      <c r="AA14" s="550">
        <v>0</v>
      </c>
      <c r="AB14" s="550">
        <v>0</v>
      </c>
      <c r="AC14" s="550">
        <v>0</v>
      </c>
      <c r="AD14" s="550">
        <v>0</v>
      </c>
      <c r="AE14" s="550">
        <v>0</v>
      </c>
      <c r="AF14" s="550">
        <v>0</v>
      </c>
      <c r="AG14" s="579">
        <f t="shared" si="1"/>
        <v>0</v>
      </c>
      <c r="AH14" s="179"/>
      <c r="AI14" s="657"/>
      <c r="AJ14" s="2" t="s">
        <v>49</v>
      </c>
      <c r="AK14" s="550">
        <v>0</v>
      </c>
      <c r="AL14" s="550">
        <v>0</v>
      </c>
      <c r="AM14" s="550">
        <v>0</v>
      </c>
      <c r="AN14" s="550">
        <v>0</v>
      </c>
      <c r="AO14" s="550">
        <v>0</v>
      </c>
      <c r="AP14" s="550">
        <v>0</v>
      </c>
      <c r="AQ14" s="550">
        <v>0</v>
      </c>
      <c r="AR14" s="550">
        <v>0</v>
      </c>
      <c r="AS14" s="550">
        <v>0</v>
      </c>
      <c r="AT14" s="550">
        <v>0</v>
      </c>
      <c r="AU14" s="550">
        <v>0</v>
      </c>
      <c r="AV14" s="550">
        <v>0</v>
      </c>
      <c r="AW14" s="579">
        <f t="shared" si="2"/>
        <v>0</v>
      </c>
      <c r="AX14" s="180"/>
      <c r="AY14" s="657"/>
      <c r="AZ14" s="2" t="s">
        <v>49</v>
      </c>
      <c r="BA14" s="550">
        <v>0</v>
      </c>
      <c r="BB14" s="550">
        <v>0</v>
      </c>
      <c r="BC14" s="550">
        <v>0</v>
      </c>
      <c r="BD14" s="550">
        <v>0</v>
      </c>
      <c r="BE14" s="550">
        <v>0</v>
      </c>
      <c r="BF14" s="550">
        <v>0</v>
      </c>
      <c r="BG14" s="550">
        <v>0</v>
      </c>
      <c r="BH14" s="550">
        <v>0</v>
      </c>
      <c r="BI14" s="550">
        <v>0</v>
      </c>
      <c r="BJ14" s="550">
        <v>0</v>
      </c>
      <c r="BK14" s="550">
        <v>0</v>
      </c>
      <c r="BL14" s="550">
        <v>0</v>
      </c>
      <c r="BM14" s="579">
        <f t="shared" si="3"/>
        <v>0</v>
      </c>
      <c r="BO14" s="657"/>
      <c r="BP14" s="2" t="s">
        <v>49</v>
      </c>
      <c r="BQ14" s="64">
        <f t="shared" si="52"/>
        <v>0</v>
      </c>
      <c r="BR14" s="64">
        <f t="shared" si="4"/>
        <v>0</v>
      </c>
      <c r="BS14" s="64">
        <f t="shared" si="5"/>
        <v>0</v>
      </c>
      <c r="BT14" s="64">
        <f t="shared" si="6"/>
        <v>0</v>
      </c>
      <c r="BU14" s="64">
        <f t="shared" si="7"/>
        <v>0</v>
      </c>
      <c r="BV14" s="64">
        <f t="shared" si="8"/>
        <v>0</v>
      </c>
      <c r="BW14" s="64">
        <f t="shared" si="9"/>
        <v>0</v>
      </c>
      <c r="BX14" s="64">
        <f t="shared" si="10"/>
        <v>0</v>
      </c>
      <c r="BY14" s="64">
        <f t="shared" si="11"/>
        <v>0</v>
      </c>
      <c r="BZ14" s="64">
        <f t="shared" si="12"/>
        <v>0</v>
      </c>
      <c r="CA14" s="64">
        <f t="shared" si="13"/>
        <v>0</v>
      </c>
      <c r="CB14" s="64">
        <f t="shared" si="14"/>
        <v>0</v>
      </c>
      <c r="CC14" s="187">
        <f t="shared" si="15"/>
        <v>0</v>
      </c>
      <c r="CD14" s="179"/>
      <c r="CE14" s="657"/>
      <c r="CF14" s="2" t="s">
        <v>49</v>
      </c>
      <c r="CG14" s="64">
        <f t="shared" si="53"/>
        <v>0</v>
      </c>
      <c r="CH14" s="64">
        <f t="shared" si="16"/>
        <v>0</v>
      </c>
      <c r="CI14" s="64">
        <f t="shared" si="17"/>
        <v>0</v>
      </c>
      <c r="CJ14" s="64">
        <f t="shared" si="18"/>
        <v>0</v>
      </c>
      <c r="CK14" s="64">
        <f t="shared" si="19"/>
        <v>0</v>
      </c>
      <c r="CL14" s="64">
        <f t="shared" si="20"/>
        <v>0</v>
      </c>
      <c r="CM14" s="64">
        <f t="shared" si="21"/>
        <v>0</v>
      </c>
      <c r="CN14" s="64">
        <f t="shared" si="22"/>
        <v>0</v>
      </c>
      <c r="CO14" s="64">
        <f t="shared" si="23"/>
        <v>0</v>
      </c>
      <c r="CP14" s="64">
        <f t="shared" si="24"/>
        <v>0</v>
      </c>
      <c r="CQ14" s="64">
        <f t="shared" si="25"/>
        <v>0</v>
      </c>
      <c r="CR14" s="64">
        <f t="shared" si="26"/>
        <v>0</v>
      </c>
      <c r="CS14" s="187">
        <f t="shared" si="27"/>
        <v>0</v>
      </c>
      <c r="CT14" s="179"/>
      <c r="CU14" s="657"/>
      <c r="CV14" s="2" t="s">
        <v>49</v>
      </c>
      <c r="CW14" s="64">
        <f t="shared" si="54"/>
        <v>0</v>
      </c>
      <c r="CX14" s="64">
        <f t="shared" si="28"/>
        <v>0</v>
      </c>
      <c r="CY14" s="64">
        <f t="shared" si="29"/>
        <v>0</v>
      </c>
      <c r="CZ14" s="64">
        <f t="shared" si="30"/>
        <v>0</v>
      </c>
      <c r="DA14" s="64">
        <f t="shared" si="31"/>
        <v>0</v>
      </c>
      <c r="DB14" s="64">
        <f t="shared" si="32"/>
        <v>0</v>
      </c>
      <c r="DC14" s="64">
        <f t="shared" si="33"/>
        <v>0</v>
      </c>
      <c r="DD14" s="64">
        <f t="shared" si="34"/>
        <v>0</v>
      </c>
      <c r="DE14" s="64">
        <f t="shared" si="35"/>
        <v>0</v>
      </c>
      <c r="DF14" s="64">
        <f t="shared" si="36"/>
        <v>0</v>
      </c>
      <c r="DG14" s="64">
        <f t="shared" si="37"/>
        <v>0</v>
      </c>
      <c r="DH14" s="64">
        <f t="shared" si="38"/>
        <v>0</v>
      </c>
      <c r="DI14" s="187">
        <f t="shared" si="39"/>
        <v>0</v>
      </c>
      <c r="DJ14" s="180"/>
      <c r="DK14" s="657"/>
      <c r="DL14" s="2" t="s">
        <v>49</v>
      </c>
      <c r="DM14" s="64">
        <f t="shared" si="55"/>
        <v>0</v>
      </c>
      <c r="DN14" s="64">
        <f t="shared" si="40"/>
        <v>0</v>
      </c>
      <c r="DO14" s="64">
        <f t="shared" si="41"/>
        <v>0</v>
      </c>
      <c r="DP14" s="64">
        <f t="shared" si="42"/>
        <v>0</v>
      </c>
      <c r="DQ14" s="64">
        <f t="shared" si="43"/>
        <v>0</v>
      </c>
      <c r="DR14" s="64">
        <f t="shared" si="44"/>
        <v>0</v>
      </c>
      <c r="DS14" s="64">
        <f t="shared" si="45"/>
        <v>0</v>
      </c>
      <c r="DT14" s="64">
        <f t="shared" si="46"/>
        <v>0</v>
      </c>
      <c r="DU14" s="64">
        <f t="shared" si="47"/>
        <v>0</v>
      </c>
      <c r="DV14" s="64">
        <f t="shared" si="48"/>
        <v>0</v>
      </c>
      <c r="DW14" s="64">
        <f t="shared" si="49"/>
        <v>0</v>
      </c>
      <c r="DX14" s="64">
        <f t="shared" si="50"/>
        <v>0</v>
      </c>
      <c r="DY14" s="187">
        <f t="shared" si="51"/>
        <v>0</v>
      </c>
    </row>
    <row r="15" spans="1:129" x14ac:dyDescent="0.25">
      <c r="C15" s="657"/>
      <c r="D15" s="2" t="s">
        <v>48</v>
      </c>
      <c r="E15" s="550">
        <v>0</v>
      </c>
      <c r="F15" s="550">
        <v>0</v>
      </c>
      <c r="G15" s="550">
        <v>0</v>
      </c>
      <c r="H15" s="550">
        <v>0</v>
      </c>
      <c r="I15" s="550">
        <v>0</v>
      </c>
      <c r="J15" s="550">
        <v>0</v>
      </c>
      <c r="K15" s="550">
        <v>0</v>
      </c>
      <c r="L15" s="550">
        <v>0</v>
      </c>
      <c r="M15" s="550">
        <v>0</v>
      </c>
      <c r="N15" s="550">
        <v>0</v>
      </c>
      <c r="O15" s="550">
        <v>0</v>
      </c>
      <c r="P15" s="550">
        <v>0</v>
      </c>
      <c r="Q15" s="579">
        <f t="shared" si="0"/>
        <v>0</v>
      </c>
      <c r="R15" s="179"/>
      <c r="S15" s="657"/>
      <c r="T15" s="2" t="s">
        <v>48</v>
      </c>
      <c r="U15" s="550">
        <v>0</v>
      </c>
      <c r="V15" s="550">
        <v>0</v>
      </c>
      <c r="W15" s="550">
        <v>0</v>
      </c>
      <c r="X15" s="550">
        <v>0</v>
      </c>
      <c r="Y15" s="550">
        <v>0</v>
      </c>
      <c r="Z15" s="550">
        <v>0</v>
      </c>
      <c r="AA15" s="550">
        <v>0</v>
      </c>
      <c r="AB15" s="550">
        <v>0</v>
      </c>
      <c r="AC15" s="550">
        <v>0</v>
      </c>
      <c r="AD15" s="550">
        <v>0</v>
      </c>
      <c r="AE15" s="550">
        <v>0</v>
      </c>
      <c r="AF15" s="550">
        <v>0</v>
      </c>
      <c r="AG15" s="579">
        <f t="shared" si="1"/>
        <v>0</v>
      </c>
      <c r="AH15" s="179"/>
      <c r="AI15" s="657"/>
      <c r="AJ15" s="2" t="s">
        <v>48</v>
      </c>
      <c r="AK15" s="550">
        <v>0</v>
      </c>
      <c r="AL15" s="550">
        <v>0</v>
      </c>
      <c r="AM15" s="550">
        <v>0</v>
      </c>
      <c r="AN15" s="550">
        <v>0</v>
      </c>
      <c r="AO15" s="550">
        <v>0</v>
      </c>
      <c r="AP15" s="550">
        <v>0</v>
      </c>
      <c r="AQ15" s="550">
        <v>0</v>
      </c>
      <c r="AR15" s="550">
        <v>0</v>
      </c>
      <c r="AS15" s="550">
        <v>0</v>
      </c>
      <c r="AT15" s="550">
        <v>0</v>
      </c>
      <c r="AU15" s="550">
        <v>0</v>
      </c>
      <c r="AV15" s="550">
        <v>0</v>
      </c>
      <c r="AW15" s="579">
        <f t="shared" si="2"/>
        <v>0</v>
      </c>
      <c r="AX15" s="180"/>
      <c r="AY15" s="657"/>
      <c r="AZ15" s="2" t="s">
        <v>48</v>
      </c>
      <c r="BA15" s="550">
        <v>0</v>
      </c>
      <c r="BB15" s="550">
        <v>0</v>
      </c>
      <c r="BC15" s="550">
        <v>0</v>
      </c>
      <c r="BD15" s="550">
        <v>0</v>
      </c>
      <c r="BE15" s="550">
        <v>0</v>
      </c>
      <c r="BF15" s="550">
        <v>0</v>
      </c>
      <c r="BG15" s="550">
        <v>0</v>
      </c>
      <c r="BH15" s="550">
        <v>0</v>
      </c>
      <c r="BI15" s="550">
        <v>0</v>
      </c>
      <c r="BJ15" s="550">
        <v>0</v>
      </c>
      <c r="BK15" s="550">
        <v>0</v>
      </c>
      <c r="BL15" s="550">
        <v>0</v>
      </c>
      <c r="BM15" s="579">
        <f t="shared" si="3"/>
        <v>0</v>
      </c>
      <c r="BO15" s="657"/>
      <c r="BP15" s="2" t="s">
        <v>48</v>
      </c>
      <c r="BQ15" s="64">
        <f t="shared" si="52"/>
        <v>0</v>
      </c>
      <c r="BR15" s="64">
        <f t="shared" si="4"/>
        <v>0</v>
      </c>
      <c r="BS15" s="64">
        <f t="shared" si="5"/>
        <v>0</v>
      </c>
      <c r="BT15" s="64">
        <f t="shared" si="6"/>
        <v>0</v>
      </c>
      <c r="BU15" s="64">
        <f t="shared" si="7"/>
        <v>0</v>
      </c>
      <c r="BV15" s="64">
        <f t="shared" si="8"/>
        <v>0</v>
      </c>
      <c r="BW15" s="64">
        <f t="shared" si="9"/>
        <v>0</v>
      </c>
      <c r="BX15" s="64">
        <f t="shared" si="10"/>
        <v>0</v>
      </c>
      <c r="BY15" s="64">
        <f t="shared" si="11"/>
        <v>0</v>
      </c>
      <c r="BZ15" s="64">
        <f t="shared" si="12"/>
        <v>0</v>
      </c>
      <c r="CA15" s="64">
        <f t="shared" si="13"/>
        <v>0</v>
      </c>
      <c r="CB15" s="64">
        <f t="shared" si="14"/>
        <v>0</v>
      </c>
      <c r="CC15" s="187">
        <f t="shared" si="15"/>
        <v>0</v>
      </c>
      <c r="CD15" s="179"/>
      <c r="CE15" s="657"/>
      <c r="CF15" s="2" t="s">
        <v>48</v>
      </c>
      <c r="CG15" s="64">
        <f t="shared" si="53"/>
        <v>0</v>
      </c>
      <c r="CH15" s="64">
        <f t="shared" si="16"/>
        <v>0</v>
      </c>
      <c r="CI15" s="64">
        <f t="shared" si="17"/>
        <v>0</v>
      </c>
      <c r="CJ15" s="64">
        <f t="shared" si="18"/>
        <v>0</v>
      </c>
      <c r="CK15" s="64">
        <f t="shared" si="19"/>
        <v>0</v>
      </c>
      <c r="CL15" s="64">
        <f t="shared" si="20"/>
        <v>0</v>
      </c>
      <c r="CM15" s="64">
        <f t="shared" si="21"/>
        <v>0</v>
      </c>
      <c r="CN15" s="64">
        <f t="shared" si="22"/>
        <v>0</v>
      </c>
      <c r="CO15" s="64">
        <f t="shared" si="23"/>
        <v>0</v>
      </c>
      <c r="CP15" s="64">
        <f t="shared" si="24"/>
        <v>0</v>
      </c>
      <c r="CQ15" s="64">
        <f t="shared" si="25"/>
        <v>0</v>
      </c>
      <c r="CR15" s="64">
        <f t="shared" si="26"/>
        <v>0</v>
      </c>
      <c r="CS15" s="187">
        <f t="shared" si="27"/>
        <v>0</v>
      </c>
      <c r="CT15" s="179"/>
      <c r="CU15" s="657"/>
      <c r="CV15" s="2" t="s">
        <v>48</v>
      </c>
      <c r="CW15" s="64">
        <f t="shared" si="54"/>
        <v>0</v>
      </c>
      <c r="CX15" s="64">
        <f t="shared" si="28"/>
        <v>0</v>
      </c>
      <c r="CY15" s="64">
        <f t="shared" si="29"/>
        <v>0</v>
      </c>
      <c r="CZ15" s="64">
        <f t="shared" si="30"/>
        <v>0</v>
      </c>
      <c r="DA15" s="64">
        <f t="shared" si="31"/>
        <v>0</v>
      </c>
      <c r="DB15" s="64">
        <f t="shared" si="32"/>
        <v>0</v>
      </c>
      <c r="DC15" s="64">
        <f t="shared" si="33"/>
        <v>0</v>
      </c>
      <c r="DD15" s="64">
        <f t="shared" si="34"/>
        <v>0</v>
      </c>
      <c r="DE15" s="64">
        <f t="shared" si="35"/>
        <v>0</v>
      </c>
      <c r="DF15" s="64">
        <f t="shared" si="36"/>
        <v>0</v>
      </c>
      <c r="DG15" s="64">
        <f t="shared" si="37"/>
        <v>0</v>
      </c>
      <c r="DH15" s="64">
        <f t="shared" si="38"/>
        <v>0</v>
      </c>
      <c r="DI15" s="187">
        <f t="shared" si="39"/>
        <v>0</v>
      </c>
      <c r="DJ15" s="180"/>
      <c r="DK15" s="657"/>
      <c r="DL15" s="2" t="s">
        <v>48</v>
      </c>
      <c r="DM15" s="64">
        <f t="shared" si="55"/>
        <v>0</v>
      </c>
      <c r="DN15" s="64">
        <f t="shared" si="40"/>
        <v>0</v>
      </c>
      <c r="DO15" s="64">
        <f t="shared" si="41"/>
        <v>0</v>
      </c>
      <c r="DP15" s="64">
        <f t="shared" si="42"/>
        <v>0</v>
      </c>
      <c r="DQ15" s="64">
        <f t="shared" si="43"/>
        <v>0</v>
      </c>
      <c r="DR15" s="64">
        <f t="shared" si="44"/>
        <v>0</v>
      </c>
      <c r="DS15" s="64">
        <f t="shared" si="45"/>
        <v>0</v>
      </c>
      <c r="DT15" s="64">
        <f t="shared" si="46"/>
        <v>0</v>
      </c>
      <c r="DU15" s="64">
        <f t="shared" si="47"/>
        <v>0</v>
      </c>
      <c r="DV15" s="64">
        <f t="shared" si="48"/>
        <v>0</v>
      </c>
      <c r="DW15" s="64">
        <f t="shared" si="49"/>
        <v>0</v>
      </c>
      <c r="DX15" s="64">
        <f t="shared" si="50"/>
        <v>0</v>
      </c>
      <c r="DY15" s="187">
        <f t="shared" si="51"/>
        <v>0</v>
      </c>
    </row>
    <row r="16" spans="1:129" x14ac:dyDescent="0.25">
      <c r="C16" s="657"/>
      <c r="D16" s="2" t="s">
        <v>47</v>
      </c>
      <c r="E16" s="550">
        <v>0</v>
      </c>
      <c r="F16" s="550">
        <v>0</v>
      </c>
      <c r="G16" s="550">
        <v>0</v>
      </c>
      <c r="H16" s="550">
        <v>0</v>
      </c>
      <c r="I16" s="550">
        <v>0</v>
      </c>
      <c r="J16" s="550">
        <v>0</v>
      </c>
      <c r="K16" s="550">
        <v>0</v>
      </c>
      <c r="L16" s="550">
        <v>0</v>
      </c>
      <c r="M16" s="550">
        <v>0</v>
      </c>
      <c r="N16" s="550">
        <v>0</v>
      </c>
      <c r="O16" s="550">
        <v>0</v>
      </c>
      <c r="P16" s="550">
        <v>0</v>
      </c>
      <c r="Q16" s="579">
        <f t="shared" si="0"/>
        <v>0</v>
      </c>
      <c r="R16" s="179"/>
      <c r="S16" s="657"/>
      <c r="T16" s="2" t="s">
        <v>47</v>
      </c>
      <c r="U16" s="550">
        <v>0</v>
      </c>
      <c r="V16" s="550">
        <v>0</v>
      </c>
      <c r="W16" s="550">
        <v>0</v>
      </c>
      <c r="X16" s="550">
        <v>0</v>
      </c>
      <c r="Y16" s="550">
        <v>0</v>
      </c>
      <c r="Z16" s="550">
        <v>0</v>
      </c>
      <c r="AA16" s="550">
        <v>0</v>
      </c>
      <c r="AB16" s="550">
        <v>0</v>
      </c>
      <c r="AC16" s="550">
        <v>0</v>
      </c>
      <c r="AD16" s="550">
        <v>0</v>
      </c>
      <c r="AE16" s="550">
        <v>0</v>
      </c>
      <c r="AF16" s="550">
        <v>0</v>
      </c>
      <c r="AG16" s="579">
        <f t="shared" si="1"/>
        <v>0</v>
      </c>
      <c r="AH16" s="179"/>
      <c r="AI16" s="657"/>
      <c r="AJ16" s="2" t="s">
        <v>47</v>
      </c>
      <c r="AK16" s="550">
        <v>0</v>
      </c>
      <c r="AL16" s="550">
        <v>0</v>
      </c>
      <c r="AM16" s="550">
        <v>0</v>
      </c>
      <c r="AN16" s="550">
        <v>0</v>
      </c>
      <c r="AO16" s="550">
        <v>0</v>
      </c>
      <c r="AP16" s="550">
        <v>0</v>
      </c>
      <c r="AQ16" s="550">
        <v>0</v>
      </c>
      <c r="AR16" s="550">
        <v>0</v>
      </c>
      <c r="AS16" s="550">
        <v>0</v>
      </c>
      <c r="AT16" s="550">
        <v>0</v>
      </c>
      <c r="AU16" s="550">
        <v>0</v>
      </c>
      <c r="AV16" s="550">
        <v>0</v>
      </c>
      <c r="AW16" s="579">
        <f t="shared" si="2"/>
        <v>0</v>
      </c>
      <c r="AX16" s="180"/>
      <c r="AY16" s="657"/>
      <c r="AZ16" s="2" t="s">
        <v>47</v>
      </c>
      <c r="BA16" s="550">
        <v>0</v>
      </c>
      <c r="BB16" s="550">
        <v>0</v>
      </c>
      <c r="BC16" s="550">
        <v>0</v>
      </c>
      <c r="BD16" s="550">
        <v>0</v>
      </c>
      <c r="BE16" s="550">
        <v>0</v>
      </c>
      <c r="BF16" s="550">
        <v>0</v>
      </c>
      <c r="BG16" s="550">
        <v>0</v>
      </c>
      <c r="BH16" s="550">
        <v>0</v>
      </c>
      <c r="BI16" s="550">
        <v>0</v>
      </c>
      <c r="BJ16" s="550">
        <v>0</v>
      </c>
      <c r="BK16" s="550">
        <v>0</v>
      </c>
      <c r="BL16" s="550">
        <v>0</v>
      </c>
      <c r="BM16" s="579">
        <f t="shared" si="3"/>
        <v>0</v>
      </c>
      <c r="BO16" s="657"/>
      <c r="BP16" s="2" t="s">
        <v>47</v>
      </c>
      <c r="BQ16" s="64">
        <f t="shared" si="52"/>
        <v>0</v>
      </c>
      <c r="BR16" s="64">
        <f t="shared" si="4"/>
        <v>0</v>
      </c>
      <c r="BS16" s="64">
        <f t="shared" si="5"/>
        <v>0</v>
      </c>
      <c r="BT16" s="64">
        <f t="shared" si="6"/>
        <v>0</v>
      </c>
      <c r="BU16" s="64">
        <f t="shared" si="7"/>
        <v>0</v>
      </c>
      <c r="BV16" s="64">
        <f t="shared" si="8"/>
        <v>0</v>
      </c>
      <c r="BW16" s="64">
        <f t="shared" si="9"/>
        <v>0</v>
      </c>
      <c r="BX16" s="64">
        <f t="shared" si="10"/>
        <v>0</v>
      </c>
      <c r="BY16" s="64">
        <f t="shared" si="11"/>
        <v>0</v>
      </c>
      <c r="BZ16" s="64">
        <f t="shared" si="12"/>
        <v>0</v>
      </c>
      <c r="CA16" s="64">
        <f t="shared" si="13"/>
        <v>0</v>
      </c>
      <c r="CB16" s="64">
        <f t="shared" si="14"/>
        <v>0</v>
      </c>
      <c r="CC16" s="187">
        <f t="shared" si="15"/>
        <v>0</v>
      </c>
      <c r="CD16" s="179"/>
      <c r="CE16" s="657"/>
      <c r="CF16" s="2" t="s">
        <v>47</v>
      </c>
      <c r="CG16" s="64">
        <f t="shared" si="53"/>
        <v>0</v>
      </c>
      <c r="CH16" s="64">
        <f t="shared" si="16"/>
        <v>0</v>
      </c>
      <c r="CI16" s="64">
        <f t="shared" si="17"/>
        <v>0</v>
      </c>
      <c r="CJ16" s="64">
        <f t="shared" si="18"/>
        <v>0</v>
      </c>
      <c r="CK16" s="64">
        <f t="shared" si="19"/>
        <v>0</v>
      </c>
      <c r="CL16" s="64">
        <f t="shared" si="20"/>
        <v>0</v>
      </c>
      <c r="CM16" s="64">
        <f t="shared" si="21"/>
        <v>0</v>
      </c>
      <c r="CN16" s="64">
        <f t="shared" si="22"/>
        <v>0</v>
      </c>
      <c r="CO16" s="64">
        <f t="shared" si="23"/>
        <v>0</v>
      </c>
      <c r="CP16" s="64">
        <f t="shared" si="24"/>
        <v>0</v>
      </c>
      <c r="CQ16" s="64">
        <f t="shared" si="25"/>
        <v>0</v>
      </c>
      <c r="CR16" s="64">
        <f t="shared" si="26"/>
        <v>0</v>
      </c>
      <c r="CS16" s="187">
        <f t="shared" si="27"/>
        <v>0</v>
      </c>
      <c r="CT16" s="179"/>
      <c r="CU16" s="657"/>
      <c r="CV16" s="2" t="s">
        <v>47</v>
      </c>
      <c r="CW16" s="64">
        <f t="shared" si="54"/>
        <v>0</v>
      </c>
      <c r="CX16" s="64">
        <f t="shared" si="28"/>
        <v>0</v>
      </c>
      <c r="CY16" s="64">
        <f t="shared" si="29"/>
        <v>0</v>
      </c>
      <c r="CZ16" s="64">
        <f t="shared" si="30"/>
        <v>0</v>
      </c>
      <c r="DA16" s="64">
        <f t="shared" si="31"/>
        <v>0</v>
      </c>
      <c r="DB16" s="64">
        <f t="shared" si="32"/>
        <v>0</v>
      </c>
      <c r="DC16" s="64">
        <f t="shared" si="33"/>
        <v>0</v>
      </c>
      <c r="DD16" s="64">
        <f t="shared" si="34"/>
        <v>0</v>
      </c>
      <c r="DE16" s="64">
        <f t="shared" si="35"/>
        <v>0</v>
      </c>
      <c r="DF16" s="64">
        <f t="shared" si="36"/>
        <v>0</v>
      </c>
      <c r="DG16" s="64">
        <f t="shared" si="37"/>
        <v>0</v>
      </c>
      <c r="DH16" s="64">
        <f t="shared" si="38"/>
        <v>0</v>
      </c>
      <c r="DI16" s="187">
        <f t="shared" si="39"/>
        <v>0</v>
      </c>
      <c r="DJ16" s="180"/>
      <c r="DK16" s="657"/>
      <c r="DL16" s="2" t="s">
        <v>47</v>
      </c>
      <c r="DM16" s="64">
        <f t="shared" si="55"/>
        <v>0</v>
      </c>
      <c r="DN16" s="64">
        <f t="shared" si="40"/>
        <v>0</v>
      </c>
      <c r="DO16" s="64">
        <f t="shared" si="41"/>
        <v>0</v>
      </c>
      <c r="DP16" s="64">
        <f t="shared" si="42"/>
        <v>0</v>
      </c>
      <c r="DQ16" s="64">
        <f t="shared" si="43"/>
        <v>0</v>
      </c>
      <c r="DR16" s="64">
        <f t="shared" si="44"/>
        <v>0</v>
      </c>
      <c r="DS16" s="64">
        <f t="shared" si="45"/>
        <v>0</v>
      </c>
      <c r="DT16" s="64">
        <f t="shared" si="46"/>
        <v>0</v>
      </c>
      <c r="DU16" s="64">
        <f t="shared" si="47"/>
        <v>0</v>
      </c>
      <c r="DV16" s="64">
        <f t="shared" si="48"/>
        <v>0</v>
      </c>
      <c r="DW16" s="64">
        <f t="shared" si="49"/>
        <v>0</v>
      </c>
      <c r="DX16" s="64">
        <f t="shared" si="50"/>
        <v>0</v>
      </c>
      <c r="DY16" s="187">
        <f t="shared" si="51"/>
        <v>0</v>
      </c>
    </row>
    <row r="17" spans="1:131" x14ac:dyDescent="0.25">
      <c r="C17" s="657"/>
      <c r="D17" s="2" t="s">
        <v>46</v>
      </c>
      <c r="E17" s="550">
        <v>0</v>
      </c>
      <c r="F17" s="550">
        <v>0</v>
      </c>
      <c r="G17" s="550">
        <v>0</v>
      </c>
      <c r="H17" s="550">
        <v>0</v>
      </c>
      <c r="I17" s="550">
        <v>0</v>
      </c>
      <c r="J17" s="550">
        <v>0</v>
      </c>
      <c r="K17" s="550">
        <v>0</v>
      </c>
      <c r="L17" s="550">
        <v>0</v>
      </c>
      <c r="M17" s="550">
        <v>0</v>
      </c>
      <c r="N17" s="550">
        <v>0</v>
      </c>
      <c r="O17" s="550">
        <v>0</v>
      </c>
      <c r="P17" s="550">
        <v>0</v>
      </c>
      <c r="Q17" s="579">
        <f t="shared" si="0"/>
        <v>0</v>
      </c>
      <c r="R17" s="179"/>
      <c r="S17" s="657"/>
      <c r="T17" s="2" t="s">
        <v>46</v>
      </c>
      <c r="U17" s="550">
        <v>0</v>
      </c>
      <c r="V17" s="550">
        <v>0</v>
      </c>
      <c r="W17" s="550">
        <v>0</v>
      </c>
      <c r="X17" s="550">
        <v>0</v>
      </c>
      <c r="Y17" s="550">
        <v>0</v>
      </c>
      <c r="Z17" s="550">
        <v>0</v>
      </c>
      <c r="AA17" s="550">
        <v>0</v>
      </c>
      <c r="AB17" s="550">
        <v>0</v>
      </c>
      <c r="AC17" s="550">
        <v>0</v>
      </c>
      <c r="AD17" s="550">
        <v>0</v>
      </c>
      <c r="AE17" s="550">
        <v>0</v>
      </c>
      <c r="AF17" s="550">
        <v>0</v>
      </c>
      <c r="AG17" s="579">
        <f t="shared" si="1"/>
        <v>0</v>
      </c>
      <c r="AH17" s="179"/>
      <c r="AI17" s="657"/>
      <c r="AJ17" s="2" t="s">
        <v>46</v>
      </c>
      <c r="AK17" s="550">
        <v>0</v>
      </c>
      <c r="AL17" s="550">
        <v>0</v>
      </c>
      <c r="AM17" s="550">
        <v>0</v>
      </c>
      <c r="AN17" s="550">
        <v>0</v>
      </c>
      <c r="AO17" s="550">
        <v>0</v>
      </c>
      <c r="AP17" s="550">
        <v>0</v>
      </c>
      <c r="AQ17" s="550">
        <v>0</v>
      </c>
      <c r="AR17" s="550">
        <v>0</v>
      </c>
      <c r="AS17" s="550">
        <v>0</v>
      </c>
      <c r="AT17" s="550">
        <v>0</v>
      </c>
      <c r="AU17" s="550">
        <v>0</v>
      </c>
      <c r="AV17" s="550">
        <v>0</v>
      </c>
      <c r="AW17" s="579">
        <f t="shared" si="2"/>
        <v>0</v>
      </c>
      <c r="AX17" s="180"/>
      <c r="AY17" s="657"/>
      <c r="AZ17" s="2" t="s">
        <v>46</v>
      </c>
      <c r="BA17" s="550">
        <v>0</v>
      </c>
      <c r="BB17" s="550">
        <v>0</v>
      </c>
      <c r="BC17" s="550">
        <v>0</v>
      </c>
      <c r="BD17" s="550">
        <v>0</v>
      </c>
      <c r="BE17" s="550">
        <v>0</v>
      </c>
      <c r="BF17" s="550">
        <v>0</v>
      </c>
      <c r="BG17" s="550">
        <v>0</v>
      </c>
      <c r="BH17" s="550">
        <v>0</v>
      </c>
      <c r="BI17" s="550">
        <v>0</v>
      </c>
      <c r="BJ17" s="550">
        <v>0</v>
      </c>
      <c r="BK17" s="550">
        <v>0</v>
      </c>
      <c r="BL17" s="550">
        <v>0</v>
      </c>
      <c r="BM17" s="579">
        <f t="shared" si="3"/>
        <v>0</v>
      </c>
      <c r="BO17" s="657"/>
      <c r="BP17" s="2" t="s">
        <v>46</v>
      </c>
      <c r="BQ17" s="64">
        <f t="shared" si="52"/>
        <v>0</v>
      </c>
      <c r="BR17" s="64">
        <f t="shared" si="4"/>
        <v>0</v>
      </c>
      <c r="BS17" s="64">
        <f t="shared" si="5"/>
        <v>0</v>
      </c>
      <c r="BT17" s="64">
        <f t="shared" si="6"/>
        <v>0</v>
      </c>
      <c r="BU17" s="64">
        <f t="shared" si="7"/>
        <v>0</v>
      </c>
      <c r="BV17" s="64">
        <f t="shared" si="8"/>
        <v>0</v>
      </c>
      <c r="BW17" s="64">
        <f t="shared" si="9"/>
        <v>0</v>
      </c>
      <c r="BX17" s="64">
        <f t="shared" si="10"/>
        <v>0</v>
      </c>
      <c r="BY17" s="64">
        <f t="shared" si="11"/>
        <v>0</v>
      </c>
      <c r="BZ17" s="64">
        <f t="shared" si="12"/>
        <v>0</v>
      </c>
      <c r="CA17" s="64">
        <f t="shared" si="13"/>
        <v>0</v>
      </c>
      <c r="CB17" s="64">
        <f t="shared" si="14"/>
        <v>0</v>
      </c>
      <c r="CC17" s="187">
        <f t="shared" si="15"/>
        <v>0</v>
      </c>
      <c r="CD17" s="179"/>
      <c r="CE17" s="657"/>
      <c r="CF17" s="2" t="s">
        <v>46</v>
      </c>
      <c r="CG17" s="64">
        <f t="shared" si="53"/>
        <v>0</v>
      </c>
      <c r="CH17" s="64">
        <f t="shared" si="16"/>
        <v>0</v>
      </c>
      <c r="CI17" s="64">
        <f t="shared" si="17"/>
        <v>0</v>
      </c>
      <c r="CJ17" s="64">
        <f t="shared" si="18"/>
        <v>0</v>
      </c>
      <c r="CK17" s="64">
        <f t="shared" si="19"/>
        <v>0</v>
      </c>
      <c r="CL17" s="64">
        <f t="shared" si="20"/>
        <v>0</v>
      </c>
      <c r="CM17" s="64">
        <f t="shared" si="21"/>
        <v>0</v>
      </c>
      <c r="CN17" s="64">
        <f t="shared" si="22"/>
        <v>0</v>
      </c>
      <c r="CO17" s="64">
        <f t="shared" si="23"/>
        <v>0</v>
      </c>
      <c r="CP17" s="64">
        <f t="shared" si="24"/>
        <v>0</v>
      </c>
      <c r="CQ17" s="64">
        <f t="shared" si="25"/>
        <v>0</v>
      </c>
      <c r="CR17" s="64">
        <f t="shared" si="26"/>
        <v>0</v>
      </c>
      <c r="CS17" s="187">
        <f t="shared" si="27"/>
        <v>0</v>
      </c>
      <c r="CT17" s="179"/>
      <c r="CU17" s="657"/>
      <c r="CV17" s="2" t="s">
        <v>46</v>
      </c>
      <c r="CW17" s="64">
        <f t="shared" si="54"/>
        <v>0</v>
      </c>
      <c r="CX17" s="64">
        <f t="shared" si="28"/>
        <v>0</v>
      </c>
      <c r="CY17" s="64">
        <f t="shared" si="29"/>
        <v>0</v>
      </c>
      <c r="CZ17" s="64">
        <f t="shared" si="30"/>
        <v>0</v>
      </c>
      <c r="DA17" s="64">
        <f t="shared" si="31"/>
        <v>0</v>
      </c>
      <c r="DB17" s="64">
        <f t="shared" si="32"/>
        <v>0</v>
      </c>
      <c r="DC17" s="64">
        <f t="shared" si="33"/>
        <v>0</v>
      </c>
      <c r="DD17" s="64">
        <f t="shared" si="34"/>
        <v>0</v>
      </c>
      <c r="DE17" s="64">
        <f t="shared" si="35"/>
        <v>0</v>
      </c>
      <c r="DF17" s="64">
        <f t="shared" si="36"/>
        <v>0</v>
      </c>
      <c r="DG17" s="64">
        <f t="shared" si="37"/>
        <v>0</v>
      </c>
      <c r="DH17" s="64">
        <f t="shared" si="38"/>
        <v>0</v>
      </c>
      <c r="DI17" s="187">
        <f t="shared" si="39"/>
        <v>0</v>
      </c>
      <c r="DJ17" s="180"/>
      <c r="DK17" s="657"/>
      <c r="DL17" s="2" t="s">
        <v>46</v>
      </c>
      <c r="DM17" s="64">
        <f t="shared" si="55"/>
        <v>0</v>
      </c>
      <c r="DN17" s="64">
        <f t="shared" si="40"/>
        <v>0</v>
      </c>
      <c r="DO17" s="64">
        <f t="shared" si="41"/>
        <v>0</v>
      </c>
      <c r="DP17" s="64">
        <f t="shared" si="42"/>
        <v>0</v>
      </c>
      <c r="DQ17" s="64">
        <f t="shared" si="43"/>
        <v>0</v>
      </c>
      <c r="DR17" s="64">
        <f t="shared" si="44"/>
        <v>0</v>
      </c>
      <c r="DS17" s="64">
        <f t="shared" si="45"/>
        <v>0</v>
      </c>
      <c r="DT17" s="64">
        <f t="shared" si="46"/>
        <v>0</v>
      </c>
      <c r="DU17" s="64">
        <f t="shared" si="47"/>
        <v>0</v>
      </c>
      <c r="DV17" s="64">
        <f t="shared" si="48"/>
        <v>0</v>
      </c>
      <c r="DW17" s="64">
        <f t="shared" si="49"/>
        <v>0</v>
      </c>
      <c r="DX17" s="64">
        <f t="shared" si="50"/>
        <v>0</v>
      </c>
      <c r="DY17" s="187">
        <f t="shared" si="51"/>
        <v>0</v>
      </c>
    </row>
    <row r="18" spans="1:131" ht="15.75" thickBot="1" x14ac:dyDescent="0.3">
      <c r="C18" s="658"/>
      <c r="D18" s="2" t="s">
        <v>45</v>
      </c>
      <c r="E18" s="550">
        <v>0</v>
      </c>
      <c r="F18" s="550">
        <v>0</v>
      </c>
      <c r="G18" s="550">
        <v>0</v>
      </c>
      <c r="H18" s="550">
        <v>0</v>
      </c>
      <c r="I18" s="550">
        <v>0</v>
      </c>
      <c r="J18" s="550">
        <v>0</v>
      </c>
      <c r="K18" s="550">
        <v>0</v>
      </c>
      <c r="L18" s="550">
        <v>0</v>
      </c>
      <c r="M18" s="550">
        <v>0</v>
      </c>
      <c r="N18" s="550">
        <v>0</v>
      </c>
      <c r="O18" s="550">
        <v>0</v>
      </c>
      <c r="P18" s="550">
        <v>0</v>
      </c>
      <c r="Q18" s="579">
        <f t="shared" si="0"/>
        <v>0</v>
      </c>
      <c r="R18" s="179"/>
      <c r="S18" s="658"/>
      <c r="T18" s="2" t="s">
        <v>45</v>
      </c>
      <c r="U18" s="550">
        <v>0</v>
      </c>
      <c r="V18" s="550">
        <v>0</v>
      </c>
      <c r="W18" s="550">
        <v>0</v>
      </c>
      <c r="X18" s="550">
        <v>0</v>
      </c>
      <c r="Y18" s="550">
        <v>0</v>
      </c>
      <c r="Z18" s="550">
        <v>0</v>
      </c>
      <c r="AA18" s="550">
        <v>0</v>
      </c>
      <c r="AB18" s="550">
        <v>0</v>
      </c>
      <c r="AC18" s="550">
        <v>0</v>
      </c>
      <c r="AD18" s="550">
        <v>0</v>
      </c>
      <c r="AE18" s="550">
        <v>0</v>
      </c>
      <c r="AF18" s="550">
        <v>0</v>
      </c>
      <c r="AG18" s="579">
        <f t="shared" si="1"/>
        <v>0</v>
      </c>
      <c r="AH18" s="179"/>
      <c r="AI18" s="658"/>
      <c r="AJ18" s="2" t="s">
        <v>45</v>
      </c>
      <c r="AK18" s="550">
        <v>0</v>
      </c>
      <c r="AL18" s="550">
        <v>0</v>
      </c>
      <c r="AM18" s="550">
        <v>0</v>
      </c>
      <c r="AN18" s="550">
        <v>0</v>
      </c>
      <c r="AO18" s="550">
        <v>0</v>
      </c>
      <c r="AP18" s="550">
        <v>0</v>
      </c>
      <c r="AQ18" s="550">
        <v>0</v>
      </c>
      <c r="AR18" s="550">
        <v>0</v>
      </c>
      <c r="AS18" s="550">
        <v>0</v>
      </c>
      <c r="AT18" s="550">
        <v>0</v>
      </c>
      <c r="AU18" s="550">
        <v>0</v>
      </c>
      <c r="AV18" s="550">
        <v>0</v>
      </c>
      <c r="AW18" s="579">
        <f t="shared" si="2"/>
        <v>0</v>
      </c>
      <c r="AX18" s="180"/>
      <c r="AY18" s="658"/>
      <c r="AZ18" s="2" t="s">
        <v>45</v>
      </c>
      <c r="BA18" s="550">
        <v>0</v>
      </c>
      <c r="BB18" s="550">
        <v>0</v>
      </c>
      <c r="BC18" s="550">
        <v>0</v>
      </c>
      <c r="BD18" s="550">
        <v>0</v>
      </c>
      <c r="BE18" s="550">
        <v>0</v>
      </c>
      <c r="BF18" s="550">
        <v>0</v>
      </c>
      <c r="BG18" s="550">
        <v>0</v>
      </c>
      <c r="BH18" s="550">
        <v>0</v>
      </c>
      <c r="BI18" s="550">
        <v>0</v>
      </c>
      <c r="BJ18" s="550">
        <v>0</v>
      </c>
      <c r="BK18" s="550">
        <v>0</v>
      </c>
      <c r="BL18" s="550">
        <v>0</v>
      </c>
      <c r="BM18" s="579">
        <f t="shared" si="3"/>
        <v>0</v>
      </c>
      <c r="BO18" s="658"/>
      <c r="BP18" s="2" t="s">
        <v>45</v>
      </c>
      <c r="BQ18" s="64">
        <f t="shared" si="52"/>
        <v>0</v>
      </c>
      <c r="BR18" s="64">
        <f t="shared" si="4"/>
        <v>0</v>
      </c>
      <c r="BS18" s="64">
        <f t="shared" si="5"/>
        <v>0</v>
      </c>
      <c r="BT18" s="64">
        <f t="shared" si="6"/>
        <v>0</v>
      </c>
      <c r="BU18" s="64">
        <f t="shared" si="7"/>
        <v>0</v>
      </c>
      <c r="BV18" s="64">
        <f t="shared" si="8"/>
        <v>0</v>
      </c>
      <c r="BW18" s="64">
        <f t="shared" si="9"/>
        <v>0</v>
      </c>
      <c r="BX18" s="64">
        <f t="shared" si="10"/>
        <v>0</v>
      </c>
      <c r="BY18" s="64">
        <f t="shared" si="11"/>
        <v>0</v>
      </c>
      <c r="BZ18" s="64">
        <f t="shared" si="12"/>
        <v>0</v>
      </c>
      <c r="CA18" s="64">
        <f t="shared" si="13"/>
        <v>0</v>
      </c>
      <c r="CB18" s="64">
        <f t="shared" si="14"/>
        <v>0</v>
      </c>
      <c r="CC18" s="187">
        <f t="shared" si="15"/>
        <v>0</v>
      </c>
      <c r="CD18" s="179"/>
      <c r="CE18" s="658"/>
      <c r="CF18" s="2" t="s">
        <v>45</v>
      </c>
      <c r="CG18" s="64">
        <f t="shared" si="53"/>
        <v>0</v>
      </c>
      <c r="CH18" s="64">
        <f t="shared" si="16"/>
        <v>0</v>
      </c>
      <c r="CI18" s="64">
        <f t="shared" si="17"/>
        <v>0</v>
      </c>
      <c r="CJ18" s="64">
        <f t="shared" si="18"/>
        <v>0</v>
      </c>
      <c r="CK18" s="64">
        <f t="shared" si="19"/>
        <v>0</v>
      </c>
      <c r="CL18" s="64">
        <f t="shared" si="20"/>
        <v>0</v>
      </c>
      <c r="CM18" s="64">
        <f t="shared" si="21"/>
        <v>0</v>
      </c>
      <c r="CN18" s="64">
        <f t="shared" si="22"/>
        <v>0</v>
      </c>
      <c r="CO18" s="64">
        <f t="shared" si="23"/>
        <v>0</v>
      </c>
      <c r="CP18" s="64">
        <f t="shared" si="24"/>
        <v>0</v>
      </c>
      <c r="CQ18" s="64">
        <f t="shared" si="25"/>
        <v>0</v>
      </c>
      <c r="CR18" s="64">
        <f t="shared" si="26"/>
        <v>0</v>
      </c>
      <c r="CS18" s="187">
        <f t="shared" si="27"/>
        <v>0</v>
      </c>
      <c r="CT18" s="179"/>
      <c r="CU18" s="658"/>
      <c r="CV18" s="2" t="s">
        <v>45</v>
      </c>
      <c r="CW18" s="64">
        <f t="shared" si="54"/>
        <v>0</v>
      </c>
      <c r="CX18" s="64">
        <f t="shared" si="28"/>
        <v>0</v>
      </c>
      <c r="CY18" s="64">
        <f t="shared" si="29"/>
        <v>0</v>
      </c>
      <c r="CZ18" s="64">
        <f t="shared" si="30"/>
        <v>0</v>
      </c>
      <c r="DA18" s="64">
        <f t="shared" si="31"/>
        <v>0</v>
      </c>
      <c r="DB18" s="64">
        <f t="shared" si="32"/>
        <v>0</v>
      </c>
      <c r="DC18" s="64">
        <f t="shared" si="33"/>
        <v>0</v>
      </c>
      <c r="DD18" s="64">
        <f t="shared" si="34"/>
        <v>0</v>
      </c>
      <c r="DE18" s="64">
        <f t="shared" si="35"/>
        <v>0</v>
      </c>
      <c r="DF18" s="64">
        <f t="shared" si="36"/>
        <v>0</v>
      </c>
      <c r="DG18" s="64">
        <f t="shared" si="37"/>
        <v>0</v>
      </c>
      <c r="DH18" s="64">
        <f t="shared" si="38"/>
        <v>0</v>
      </c>
      <c r="DI18" s="187">
        <f t="shared" si="39"/>
        <v>0</v>
      </c>
      <c r="DJ18" s="180"/>
      <c r="DK18" s="658"/>
      <c r="DL18" s="2" t="s">
        <v>45</v>
      </c>
      <c r="DM18" s="64">
        <f t="shared" si="55"/>
        <v>0</v>
      </c>
      <c r="DN18" s="64">
        <f t="shared" si="40"/>
        <v>0</v>
      </c>
      <c r="DO18" s="64">
        <f t="shared" si="41"/>
        <v>0</v>
      </c>
      <c r="DP18" s="64">
        <f t="shared" si="42"/>
        <v>0</v>
      </c>
      <c r="DQ18" s="64">
        <f t="shared" si="43"/>
        <v>0</v>
      </c>
      <c r="DR18" s="64">
        <f t="shared" si="44"/>
        <v>0</v>
      </c>
      <c r="DS18" s="64">
        <f t="shared" si="45"/>
        <v>0</v>
      </c>
      <c r="DT18" s="64">
        <f t="shared" si="46"/>
        <v>0</v>
      </c>
      <c r="DU18" s="64">
        <f t="shared" si="47"/>
        <v>0</v>
      </c>
      <c r="DV18" s="64">
        <f t="shared" si="48"/>
        <v>0</v>
      </c>
      <c r="DW18" s="64">
        <f t="shared" si="49"/>
        <v>0</v>
      </c>
      <c r="DX18" s="64">
        <f t="shared" si="50"/>
        <v>0</v>
      </c>
      <c r="DY18" s="187">
        <f t="shared" si="51"/>
        <v>0</v>
      </c>
      <c r="DZ18" s="575" t="s">
        <v>299</v>
      </c>
      <c r="EA18" s="575" t="s">
        <v>161</v>
      </c>
    </row>
    <row r="19" spans="1:131" ht="21.75" thickBot="1" x14ac:dyDescent="0.3">
      <c r="C19" s="573"/>
      <c r="D19" s="47" t="s">
        <v>41</v>
      </c>
      <c r="E19" s="580">
        <f>SUM(E6:E18)</f>
        <v>0</v>
      </c>
      <c r="F19" s="580">
        <f t="shared" ref="F19:P19" si="56">SUM(F6:F18)</f>
        <v>0</v>
      </c>
      <c r="G19" s="580">
        <f t="shared" si="56"/>
        <v>0</v>
      </c>
      <c r="H19" s="580">
        <f t="shared" si="56"/>
        <v>0</v>
      </c>
      <c r="I19" s="580">
        <f t="shared" si="56"/>
        <v>5.505521930667617E-3</v>
      </c>
      <c r="J19" s="580">
        <f t="shared" si="56"/>
        <v>0</v>
      </c>
      <c r="K19" s="580">
        <f t="shared" si="56"/>
        <v>4.1178116058215072E-4</v>
      </c>
      <c r="L19" s="580">
        <f t="shared" si="56"/>
        <v>0</v>
      </c>
      <c r="M19" s="580">
        <f t="shared" si="56"/>
        <v>0</v>
      </c>
      <c r="N19" s="580">
        <f t="shared" si="56"/>
        <v>0</v>
      </c>
      <c r="O19" s="580">
        <f t="shared" si="56"/>
        <v>0</v>
      </c>
      <c r="P19" s="580">
        <f t="shared" si="56"/>
        <v>3.1722573451451546E-3</v>
      </c>
      <c r="Q19" s="581">
        <f t="shared" si="0"/>
        <v>9.0895604363949219E-3</v>
      </c>
      <c r="R19" s="179"/>
      <c r="S19" s="573"/>
      <c r="T19" s="47" t="s">
        <v>41</v>
      </c>
      <c r="U19" s="580">
        <f>SUM(U6:U18)</f>
        <v>0</v>
      </c>
      <c r="V19" s="580">
        <f t="shared" ref="V19:AF19" si="57">SUM(V6:V18)</f>
        <v>0</v>
      </c>
      <c r="W19" s="580">
        <f t="shared" si="57"/>
        <v>0</v>
      </c>
      <c r="X19" s="580">
        <f t="shared" si="57"/>
        <v>0</v>
      </c>
      <c r="Y19" s="580">
        <f t="shared" si="57"/>
        <v>0.2123481215121667</v>
      </c>
      <c r="Z19" s="580">
        <f t="shared" si="57"/>
        <v>0.29934865127995963</v>
      </c>
      <c r="AA19" s="580">
        <f t="shared" si="57"/>
        <v>7.2159374155145395E-2</v>
      </c>
      <c r="AB19" s="580">
        <f t="shared" si="57"/>
        <v>2.2516381389054277E-2</v>
      </c>
      <c r="AC19" s="580">
        <f t="shared" si="57"/>
        <v>0</v>
      </c>
      <c r="AD19" s="580">
        <f t="shared" si="57"/>
        <v>0</v>
      </c>
      <c r="AE19" s="580">
        <f t="shared" si="57"/>
        <v>0</v>
      </c>
      <c r="AF19" s="580">
        <f t="shared" si="57"/>
        <v>0.3250754063542281</v>
      </c>
      <c r="AG19" s="581">
        <f t="shared" si="1"/>
        <v>0.9314479346905542</v>
      </c>
      <c r="AH19" s="179"/>
      <c r="AI19" s="573"/>
      <c r="AJ19" s="47" t="s">
        <v>41</v>
      </c>
      <c r="AK19" s="580">
        <f>SUM(AK6:AK18)</f>
        <v>0</v>
      </c>
      <c r="AL19" s="580">
        <f t="shared" ref="AL19:AV19" si="58">SUM(AL6:AL18)</f>
        <v>0</v>
      </c>
      <c r="AM19" s="580">
        <f t="shared" si="58"/>
        <v>0</v>
      </c>
      <c r="AN19" s="580">
        <f t="shared" si="58"/>
        <v>0</v>
      </c>
      <c r="AO19" s="580">
        <f t="shared" si="58"/>
        <v>0</v>
      </c>
      <c r="AP19" s="580">
        <f t="shared" si="58"/>
        <v>0</v>
      </c>
      <c r="AQ19" s="580">
        <f t="shared" si="58"/>
        <v>0</v>
      </c>
      <c r="AR19" s="580">
        <f t="shared" si="58"/>
        <v>2.1363394139424258E-2</v>
      </c>
      <c r="AS19" s="580">
        <f t="shared" si="58"/>
        <v>0</v>
      </c>
      <c r="AT19" s="580">
        <f t="shared" si="58"/>
        <v>1.7346691607946829E-2</v>
      </c>
      <c r="AU19" s="580">
        <f t="shared" si="58"/>
        <v>0</v>
      </c>
      <c r="AV19" s="580">
        <f t="shared" si="58"/>
        <v>2.0752419125679933E-2</v>
      </c>
      <c r="AW19" s="581">
        <f t="shared" si="2"/>
        <v>5.946250487305102E-2</v>
      </c>
      <c r="AX19" s="184"/>
      <c r="AY19" s="573"/>
      <c r="AZ19" s="47" t="s">
        <v>41</v>
      </c>
      <c r="BA19" s="580">
        <f>SUM(BA6:BA18)</f>
        <v>0</v>
      </c>
      <c r="BB19" s="580">
        <f t="shared" ref="BB19:BL19" si="59">SUM(BB6:BB18)</f>
        <v>0</v>
      </c>
      <c r="BC19" s="580">
        <f t="shared" si="59"/>
        <v>0</v>
      </c>
      <c r="BD19" s="580">
        <f t="shared" si="59"/>
        <v>0</v>
      </c>
      <c r="BE19" s="580">
        <f t="shared" si="59"/>
        <v>0</v>
      </c>
      <c r="BF19" s="580">
        <f t="shared" si="59"/>
        <v>0</v>
      </c>
      <c r="BG19" s="580">
        <f t="shared" si="59"/>
        <v>0</v>
      </c>
      <c r="BH19" s="580">
        <f t="shared" si="59"/>
        <v>0</v>
      </c>
      <c r="BI19" s="580">
        <f t="shared" si="59"/>
        <v>0</v>
      </c>
      <c r="BJ19" s="580">
        <f t="shared" si="59"/>
        <v>0</v>
      </c>
      <c r="BK19" s="580">
        <f t="shared" si="59"/>
        <v>0</v>
      </c>
      <c r="BL19" s="580">
        <f t="shared" si="59"/>
        <v>0</v>
      </c>
      <c r="BM19" s="581">
        <f t="shared" si="3"/>
        <v>0</v>
      </c>
      <c r="BO19" s="573"/>
      <c r="BP19" s="47" t="s">
        <v>41</v>
      </c>
      <c r="BQ19" s="188">
        <f>SUM(BQ6:BQ18)</f>
        <v>0</v>
      </c>
      <c r="BR19" s="188">
        <f t="shared" ref="BR19:CB19" si="60">SUM(BR6:BR18)</f>
        <v>0</v>
      </c>
      <c r="BS19" s="188">
        <f t="shared" si="60"/>
        <v>0</v>
      </c>
      <c r="BT19" s="188">
        <f t="shared" si="60"/>
        <v>0</v>
      </c>
      <c r="BU19" s="188">
        <f t="shared" si="60"/>
        <v>35572.098264646709</v>
      </c>
      <c r="BV19" s="188">
        <f t="shared" si="60"/>
        <v>0</v>
      </c>
      <c r="BW19" s="188">
        <f t="shared" si="60"/>
        <v>2660.5869692689207</v>
      </c>
      <c r="BX19" s="188">
        <f t="shared" si="60"/>
        <v>0</v>
      </c>
      <c r="BY19" s="188">
        <f t="shared" si="60"/>
        <v>0</v>
      </c>
      <c r="BZ19" s="188">
        <f t="shared" si="60"/>
        <v>0</v>
      </c>
      <c r="CA19" s="188">
        <f t="shared" si="60"/>
        <v>0</v>
      </c>
      <c r="CB19" s="188">
        <f t="shared" si="60"/>
        <v>20496.485423783779</v>
      </c>
      <c r="CC19" s="192">
        <f t="shared" si="15"/>
        <v>58729.170657699411</v>
      </c>
      <c r="CD19" s="179"/>
      <c r="CE19" s="573"/>
      <c r="CF19" s="47" t="s">
        <v>41</v>
      </c>
      <c r="CG19" s="188">
        <f>SUM(CG6:CG18)</f>
        <v>0</v>
      </c>
      <c r="CH19" s="188">
        <f t="shared" ref="CH19:CR19" si="61">SUM(CH6:CH18)</f>
        <v>0</v>
      </c>
      <c r="CI19" s="188">
        <f t="shared" si="61"/>
        <v>0</v>
      </c>
      <c r="CJ19" s="188">
        <f t="shared" si="61"/>
        <v>0</v>
      </c>
      <c r="CK19" s="188">
        <f t="shared" si="61"/>
        <v>1372016.738806806</v>
      </c>
      <c r="CL19" s="188">
        <f t="shared" si="61"/>
        <v>1934141.7167743295</v>
      </c>
      <c r="CM19" s="188">
        <f t="shared" si="61"/>
        <v>466233.7886375424</v>
      </c>
      <c r="CN19" s="188">
        <f t="shared" si="61"/>
        <v>145482.10713213429</v>
      </c>
      <c r="CO19" s="188">
        <f t="shared" si="61"/>
        <v>0</v>
      </c>
      <c r="CP19" s="188">
        <f t="shared" si="61"/>
        <v>0</v>
      </c>
      <c r="CQ19" s="188">
        <f t="shared" si="61"/>
        <v>0</v>
      </c>
      <c r="CR19" s="188">
        <f t="shared" si="61"/>
        <v>2100366.5853802748</v>
      </c>
      <c r="CS19" s="192">
        <f t="shared" si="27"/>
        <v>6018240.936731087</v>
      </c>
      <c r="CT19" s="179"/>
      <c r="CU19" s="573"/>
      <c r="CV19" s="47" t="s">
        <v>41</v>
      </c>
      <c r="CW19" s="188">
        <f>SUM(CW6:CW18)</f>
        <v>0</v>
      </c>
      <c r="CX19" s="188">
        <f t="shared" ref="CX19:DH19" si="62">SUM(CX6:CX18)</f>
        <v>0</v>
      </c>
      <c r="CY19" s="188">
        <f t="shared" si="62"/>
        <v>0</v>
      </c>
      <c r="CZ19" s="188">
        <f t="shared" si="62"/>
        <v>0</v>
      </c>
      <c r="DA19" s="188">
        <f t="shared" si="62"/>
        <v>0</v>
      </c>
      <c r="DB19" s="188">
        <f t="shared" si="62"/>
        <v>0</v>
      </c>
      <c r="DC19" s="188">
        <f t="shared" si="62"/>
        <v>0</v>
      </c>
      <c r="DD19" s="188">
        <f t="shared" si="62"/>
        <v>138032.46361818135</v>
      </c>
      <c r="DE19" s="188">
        <f t="shared" si="62"/>
        <v>0</v>
      </c>
      <c r="DF19" s="188">
        <f t="shared" si="62"/>
        <v>112079.87657031832</v>
      </c>
      <c r="DG19" s="188">
        <f t="shared" si="62"/>
        <v>0</v>
      </c>
      <c r="DH19" s="188">
        <f t="shared" si="62"/>
        <v>134084.85183861633</v>
      </c>
      <c r="DI19" s="192">
        <f t="shared" si="39"/>
        <v>384197.19202711596</v>
      </c>
      <c r="DJ19" s="184"/>
      <c r="DK19" s="573"/>
      <c r="DL19" s="47" t="s">
        <v>41</v>
      </c>
      <c r="DM19" s="188">
        <f>SUM(DM6:DM18)</f>
        <v>0</v>
      </c>
      <c r="DN19" s="188">
        <f t="shared" ref="DN19:DX19" si="63">SUM(DN6:DN18)</f>
        <v>0</v>
      </c>
      <c r="DO19" s="188">
        <f t="shared" si="63"/>
        <v>0</v>
      </c>
      <c r="DP19" s="188">
        <f t="shared" si="63"/>
        <v>0</v>
      </c>
      <c r="DQ19" s="188">
        <f t="shared" si="63"/>
        <v>0</v>
      </c>
      <c r="DR19" s="188">
        <f t="shared" si="63"/>
        <v>0</v>
      </c>
      <c r="DS19" s="188">
        <f t="shared" si="63"/>
        <v>0</v>
      </c>
      <c r="DT19" s="188">
        <f t="shared" si="63"/>
        <v>0</v>
      </c>
      <c r="DU19" s="188">
        <f t="shared" si="63"/>
        <v>0</v>
      </c>
      <c r="DV19" s="188">
        <f t="shared" si="63"/>
        <v>0</v>
      </c>
      <c r="DW19" s="188">
        <f t="shared" si="63"/>
        <v>0</v>
      </c>
      <c r="DX19" s="188">
        <f t="shared" si="63"/>
        <v>0</v>
      </c>
      <c r="DY19" s="192">
        <f t="shared" si="51"/>
        <v>0</v>
      </c>
      <c r="DZ19" s="591">
        <f>CC19+CS19+DI19+DY19</f>
        <v>6461167.2994159022</v>
      </c>
      <c r="EA19" s="576">
        <f>DZ19-A5</f>
        <v>0</v>
      </c>
    </row>
    <row r="20" spans="1:131" ht="15.75" thickBot="1" x14ac:dyDescent="0.3"/>
    <row r="21" spans="1:131" ht="21.6" customHeight="1" thickBot="1" x14ac:dyDescent="0.3">
      <c r="A21" s="574">
        <f>'Forecast inputs'!B24</f>
        <v>39858414.785119064</v>
      </c>
      <c r="C21" s="582"/>
      <c r="D21" s="181" t="s">
        <v>34</v>
      </c>
      <c r="E21" s="560" t="s">
        <v>167</v>
      </c>
      <c r="F21" s="560" t="s">
        <v>168</v>
      </c>
      <c r="G21" s="560" t="s">
        <v>169</v>
      </c>
      <c r="H21" s="560" t="s">
        <v>170</v>
      </c>
      <c r="I21" s="560" t="s">
        <v>42</v>
      </c>
      <c r="J21" s="560" t="s">
        <v>171</v>
      </c>
      <c r="K21" s="560" t="s">
        <v>172</v>
      </c>
      <c r="L21" s="560" t="s">
        <v>173</v>
      </c>
      <c r="M21" s="560" t="s">
        <v>174</v>
      </c>
      <c r="N21" s="560" t="s">
        <v>175</v>
      </c>
      <c r="O21" s="560" t="s">
        <v>176</v>
      </c>
      <c r="P21" s="560" t="s">
        <v>177</v>
      </c>
      <c r="Q21" s="390" t="s">
        <v>32</v>
      </c>
      <c r="R21" s="182"/>
      <c r="S21" s="582"/>
      <c r="T21" s="181" t="s">
        <v>34</v>
      </c>
      <c r="U21" s="560" t="s">
        <v>167</v>
      </c>
      <c r="V21" s="560" t="s">
        <v>168</v>
      </c>
      <c r="W21" s="560" t="s">
        <v>169</v>
      </c>
      <c r="X21" s="560" t="s">
        <v>170</v>
      </c>
      <c r="Y21" s="560" t="s">
        <v>42</v>
      </c>
      <c r="Z21" s="560" t="s">
        <v>171</v>
      </c>
      <c r="AA21" s="560" t="s">
        <v>172</v>
      </c>
      <c r="AB21" s="560" t="s">
        <v>173</v>
      </c>
      <c r="AC21" s="560" t="s">
        <v>174</v>
      </c>
      <c r="AD21" s="560" t="s">
        <v>175</v>
      </c>
      <c r="AE21" s="560" t="s">
        <v>176</v>
      </c>
      <c r="AF21" s="560" t="s">
        <v>177</v>
      </c>
      <c r="AG21" s="390" t="s">
        <v>32</v>
      </c>
      <c r="AH21" s="182"/>
      <c r="AI21" s="582"/>
      <c r="AJ21" s="181" t="s">
        <v>34</v>
      </c>
      <c r="AK21" s="560" t="s">
        <v>167</v>
      </c>
      <c r="AL21" s="560" t="s">
        <v>168</v>
      </c>
      <c r="AM21" s="560" t="s">
        <v>169</v>
      </c>
      <c r="AN21" s="560" t="s">
        <v>170</v>
      </c>
      <c r="AO21" s="560" t="s">
        <v>42</v>
      </c>
      <c r="AP21" s="560" t="s">
        <v>171</v>
      </c>
      <c r="AQ21" s="560" t="s">
        <v>172</v>
      </c>
      <c r="AR21" s="560" t="s">
        <v>173</v>
      </c>
      <c r="AS21" s="560" t="s">
        <v>174</v>
      </c>
      <c r="AT21" s="560" t="s">
        <v>175</v>
      </c>
      <c r="AU21" s="560" t="s">
        <v>176</v>
      </c>
      <c r="AV21" s="560" t="s">
        <v>177</v>
      </c>
      <c r="AW21" s="390" t="s">
        <v>32</v>
      </c>
      <c r="AX21" s="183"/>
      <c r="AY21" s="582"/>
      <c r="AZ21" s="181" t="s">
        <v>34</v>
      </c>
      <c r="BA21" s="560" t="s">
        <v>167</v>
      </c>
      <c r="BB21" s="560" t="s">
        <v>168</v>
      </c>
      <c r="BC21" s="560" t="s">
        <v>169</v>
      </c>
      <c r="BD21" s="560" t="s">
        <v>170</v>
      </c>
      <c r="BE21" s="560" t="s">
        <v>42</v>
      </c>
      <c r="BF21" s="560" t="s">
        <v>171</v>
      </c>
      <c r="BG21" s="560" t="s">
        <v>172</v>
      </c>
      <c r="BH21" s="560" t="s">
        <v>173</v>
      </c>
      <c r="BI21" s="560" t="s">
        <v>174</v>
      </c>
      <c r="BJ21" s="560" t="s">
        <v>175</v>
      </c>
      <c r="BK21" s="560" t="s">
        <v>176</v>
      </c>
      <c r="BL21" s="560" t="s">
        <v>177</v>
      </c>
      <c r="BM21" s="390" t="s">
        <v>32</v>
      </c>
      <c r="BO21" s="582"/>
      <c r="BP21" s="181" t="s">
        <v>34</v>
      </c>
      <c r="BQ21" s="560" t="s">
        <v>167</v>
      </c>
      <c r="BR21" s="560" t="s">
        <v>168</v>
      </c>
      <c r="BS21" s="560" t="s">
        <v>169</v>
      </c>
      <c r="BT21" s="560" t="s">
        <v>170</v>
      </c>
      <c r="BU21" s="560" t="s">
        <v>42</v>
      </c>
      <c r="BV21" s="560" t="s">
        <v>171</v>
      </c>
      <c r="BW21" s="560" t="s">
        <v>172</v>
      </c>
      <c r="BX21" s="560" t="s">
        <v>173</v>
      </c>
      <c r="BY21" s="560" t="s">
        <v>174</v>
      </c>
      <c r="BZ21" s="560" t="s">
        <v>175</v>
      </c>
      <c r="CA21" s="560" t="s">
        <v>176</v>
      </c>
      <c r="CB21" s="560" t="s">
        <v>177</v>
      </c>
      <c r="CC21" s="390" t="s">
        <v>32</v>
      </c>
      <c r="CD21" s="182"/>
      <c r="CE21" s="582"/>
      <c r="CF21" s="181" t="s">
        <v>34</v>
      </c>
      <c r="CG21" s="560" t="s">
        <v>167</v>
      </c>
      <c r="CH21" s="560" t="s">
        <v>168</v>
      </c>
      <c r="CI21" s="560" t="s">
        <v>169</v>
      </c>
      <c r="CJ21" s="560" t="s">
        <v>170</v>
      </c>
      <c r="CK21" s="560" t="s">
        <v>42</v>
      </c>
      <c r="CL21" s="560" t="s">
        <v>171</v>
      </c>
      <c r="CM21" s="560" t="s">
        <v>172</v>
      </c>
      <c r="CN21" s="560" t="s">
        <v>173</v>
      </c>
      <c r="CO21" s="560" t="s">
        <v>174</v>
      </c>
      <c r="CP21" s="560" t="s">
        <v>175</v>
      </c>
      <c r="CQ21" s="560" t="s">
        <v>176</v>
      </c>
      <c r="CR21" s="560" t="s">
        <v>177</v>
      </c>
      <c r="CS21" s="390" t="s">
        <v>32</v>
      </c>
      <c r="CT21" s="182"/>
      <c r="CU21" s="582"/>
      <c r="CV21" s="181" t="s">
        <v>34</v>
      </c>
      <c r="CW21" s="560" t="s">
        <v>167</v>
      </c>
      <c r="CX21" s="560" t="s">
        <v>168</v>
      </c>
      <c r="CY21" s="560" t="s">
        <v>169</v>
      </c>
      <c r="CZ21" s="560" t="s">
        <v>170</v>
      </c>
      <c r="DA21" s="560" t="s">
        <v>42</v>
      </c>
      <c r="DB21" s="560" t="s">
        <v>171</v>
      </c>
      <c r="DC21" s="560" t="s">
        <v>172</v>
      </c>
      <c r="DD21" s="560" t="s">
        <v>173</v>
      </c>
      <c r="DE21" s="560" t="s">
        <v>174</v>
      </c>
      <c r="DF21" s="560" t="s">
        <v>175</v>
      </c>
      <c r="DG21" s="560" t="s">
        <v>176</v>
      </c>
      <c r="DH21" s="560" t="s">
        <v>177</v>
      </c>
      <c r="DI21" s="390" t="s">
        <v>32</v>
      </c>
      <c r="DJ21" s="183"/>
      <c r="DK21" s="582"/>
      <c r="DL21" s="181" t="s">
        <v>34</v>
      </c>
      <c r="DM21" s="560" t="s">
        <v>167</v>
      </c>
      <c r="DN21" s="560" t="s">
        <v>168</v>
      </c>
      <c r="DO21" s="560" t="s">
        <v>169</v>
      </c>
      <c r="DP21" s="560" t="s">
        <v>170</v>
      </c>
      <c r="DQ21" s="560" t="s">
        <v>42</v>
      </c>
      <c r="DR21" s="560" t="s">
        <v>171</v>
      </c>
      <c r="DS21" s="560" t="s">
        <v>172</v>
      </c>
      <c r="DT21" s="560" t="s">
        <v>173</v>
      </c>
      <c r="DU21" s="560" t="s">
        <v>174</v>
      </c>
      <c r="DV21" s="560" t="s">
        <v>175</v>
      </c>
      <c r="DW21" s="560" t="s">
        <v>176</v>
      </c>
      <c r="DX21" s="560" t="s">
        <v>177</v>
      </c>
      <c r="DY21" s="390" t="s">
        <v>32</v>
      </c>
    </row>
    <row r="22" spans="1:131" ht="14.45" customHeight="1" x14ac:dyDescent="0.25">
      <c r="C22" s="662" t="s">
        <v>291</v>
      </c>
      <c r="D22" s="51" t="s">
        <v>57</v>
      </c>
      <c r="E22" s="550">
        <v>0</v>
      </c>
      <c r="F22" s="550">
        <v>0</v>
      </c>
      <c r="G22" s="550">
        <v>0</v>
      </c>
      <c r="H22" s="550">
        <v>0</v>
      </c>
      <c r="I22" s="550">
        <v>0</v>
      </c>
      <c r="J22" s="550">
        <v>0</v>
      </c>
      <c r="K22" s="550">
        <v>0</v>
      </c>
      <c r="L22" s="550">
        <v>0</v>
      </c>
      <c r="M22" s="550">
        <v>0</v>
      </c>
      <c r="N22" s="550">
        <v>0</v>
      </c>
      <c r="O22" s="550">
        <v>0</v>
      </c>
      <c r="P22" s="550">
        <v>0</v>
      </c>
      <c r="Q22" s="578">
        <f t="shared" ref="Q22:Q35" si="64">SUM(E22:P22)</f>
        <v>0</v>
      </c>
      <c r="R22" s="179"/>
      <c r="S22" s="662" t="s">
        <v>291</v>
      </c>
      <c r="T22" s="51" t="s">
        <v>57</v>
      </c>
      <c r="U22" s="550">
        <v>0</v>
      </c>
      <c r="V22" s="550">
        <v>0</v>
      </c>
      <c r="W22" s="550">
        <v>0</v>
      </c>
      <c r="X22" s="550">
        <v>0</v>
      </c>
      <c r="Y22" s="550">
        <v>0</v>
      </c>
      <c r="Z22" s="550">
        <v>0</v>
      </c>
      <c r="AA22" s="550">
        <v>0</v>
      </c>
      <c r="AB22" s="550">
        <v>0</v>
      </c>
      <c r="AC22" s="550">
        <v>0</v>
      </c>
      <c r="AD22" s="550">
        <v>1.6291456004171222E-2</v>
      </c>
      <c r="AE22" s="550">
        <v>6.4645854598139999E-4</v>
      </c>
      <c r="AF22" s="550">
        <v>8.035557135860804E-3</v>
      </c>
      <c r="AG22" s="578">
        <f t="shared" ref="AG22:AG35" si="65">SUM(U22:AF22)</f>
        <v>2.4973471686013427E-2</v>
      </c>
      <c r="AH22" s="179"/>
      <c r="AI22" s="662" t="s">
        <v>291</v>
      </c>
      <c r="AJ22" s="51" t="s">
        <v>57</v>
      </c>
      <c r="AK22" s="550">
        <v>0</v>
      </c>
      <c r="AL22" s="550">
        <v>0</v>
      </c>
      <c r="AM22" s="550">
        <v>0</v>
      </c>
      <c r="AN22" s="550">
        <v>0</v>
      </c>
      <c r="AO22" s="550">
        <v>6.4049640367827357E-3</v>
      </c>
      <c r="AP22" s="550">
        <v>2.1198927296378622E-2</v>
      </c>
      <c r="AQ22" s="550">
        <v>0</v>
      </c>
      <c r="AR22" s="550">
        <v>0</v>
      </c>
      <c r="AS22" s="550">
        <v>0</v>
      </c>
      <c r="AT22" s="550">
        <v>0</v>
      </c>
      <c r="AU22" s="550">
        <v>1.0953454037561242E-3</v>
      </c>
      <c r="AV22" s="550">
        <v>1.3615274529355672E-2</v>
      </c>
      <c r="AW22" s="578">
        <f t="shared" ref="AW22:AW35" si="66">SUM(AK22:AV22)</f>
        <v>4.2314511266273155E-2</v>
      </c>
      <c r="AX22" s="180"/>
      <c r="AY22" s="662" t="s">
        <v>291</v>
      </c>
      <c r="AZ22" s="51" t="s">
        <v>57</v>
      </c>
      <c r="BA22" s="550">
        <v>0</v>
      </c>
      <c r="BB22" s="550">
        <v>0</v>
      </c>
      <c r="BC22" s="550">
        <v>0</v>
      </c>
      <c r="BD22" s="550">
        <v>0</v>
      </c>
      <c r="BE22" s="550">
        <v>0</v>
      </c>
      <c r="BF22" s="550">
        <v>0</v>
      </c>
      <c r="BG22" s="550">
        <v>0</v>
      </c>
      <c r="BH22" s="550">
        <v>0</v>
      </c>
      <c r="BI22" s="550">
        <v>0</v>
      </c>
      <c r="BJ22" s="550">
        <v>0</v>
      </c>
      <c r="BK22" s="550">
        <v>0</v>
      </c>
      <c r="BL22" s="550">
        <v>0</v>
      </c>
      <c r="BM22" s="578">
        <f t="shared" ref="BM22:BM35" si="67">SUM(BA22:BL22)</f>
        <v>0</v>
      </c>
      <c r="BO22" s="662" t="s">
        <v>291</v>
      </c>
      <c r="BP22" s="51" t="s">
        <v>57</v>
      </c>
      <c r="BQ22" s="185">
        <f>$A$21*E22</f>
        <v>0</v>
      </c>
      <c r="BR22" s="185">
        <f t="shared" ref="BR22:BR34" si="68">$A$21*F22</f>
        <v>0</v>
      </c>
      <c r="BS22" s="185">
        <f t="shared" ref="BS22:BS34" si="69">$A$21*G22</f>
        <v>0</v>
      </c>
      <c r="BT22" s="185">
        <f t="shared" ref="BT22:BT34" si="70">$A$21*H22</f>
        <v>0</v>
      </c>
      <c r="BU22" s="185">
        <f t="shared" ref="BU22:BU34" si="71">$A$21*I22</f>
        <v>0</v>
      </c>
      <c r="BV22" s="185">
        <f t="shared" ref="BV22:BV34" si="72">$A$21*J22</f>
        <v>0</v>
      </c>
      <c r="BW22" s="185">
        <f t="shared" ref="BW22:BW34" si="73">$A$21*K22</f>
        <v>0</v>
      </c>
      <c r="BX22" s="185">
        <f t="shared" ref="BX22:BX34" si="74">$A$21*L22</f>
        <v>0</v>
      </c>
      <c r="BY22" s="185">
        <f t="shared" ref="BY22:BY34" si="75">$A$21*M22</f>
        <v>0</v>
      </c>
      <c r="BZ22" s="185">
        <f t="shared" ref="BZ22:BZ34" si="76">$A$21*N22</f>
        <v>0</v>
      </c>
      <c r="CA22" s="185">
        <f t="shared" ref="CA22:CA34" si="77">$A$21*O22</f>
        <v>0</v>
      </c>
      <c r="CB22" s="185">
        <f t="shared" ref="CB22:CB34" si="78">$A$21*P22</f>
        <v>0</v>
      </c>
      <c r="CC22" s="590">
        <f t="shared" ref="CC22:CC35" si="79">SUM(BQ22:CB22)</f>
        <v>0</v>
      </c>
      <c r="CD22" s="179"/>
      <c r="CE22" s="662" t="s">
        <v>291</v>
      </c>
      <c r="CF22" s="51" t="s">
        <v>57</v>
      </c>
      <c r="CG22" s="185">
        <f>$A$21*U22</f>
        <v>0</v>
      </c>
      <c r="CH22" s="185">
        <f t="shared" ref="CH22:CH34" si="80">$A$21*V22</f>
        <v>0</v>
      </c>
      <c r="CI22" s="185">
        <f t="shared" ref="CI22:CI34" si="81">$A$21*W22</f>
        <v>0</v>
      </c>
      <c r="CJ22" s="185">
        <f t="shared" ref="CJ22:CJ34" si="82">$A$21*X22</f>
        <v>0</v>
      </c>
      <c r="CK22" s="185">
        <f t="shared" ref="CK22:CK34" si="83">$A$21*Y22</f>
        <v>0</v>
      </c>
      <c r="CL22" s="185">
        <f t="shared" ref="CL22:CL34" si="84">$A$21*Z22</f>
        <v>0</v>
      </c>
      <c r="CM22" s="185">
        <f t="shared" ref="CM22:CM34" si="85">$A$21*AA22</f>
        <v>0</v>
      </c>
      <c r="CN22" s="185">
        <f t="shared" ref="CN22:CN34" si="86">$A$21*AB22</f>
        <v>0</v>
      </c>
      <c r="CO22" s="185">
        <f t="shared" ref="CO22:CO34" si="87">$A$21*AC22</f>
        <v>0</v>
      </c>
      <c r="CP22" s="185">
        <f t="shared" ref="CP22:CP34" si="88">$A$21*AD22</f>
        <v>649351.61086777493</v>
      </c>
      <c r="CQ22" s="185">
        <f t="shared" ref="CQ22:CQ34" si="89">$A$21*AE22</f>
        <v>25766.812867111606</v>
      </c>
      <c r="CR22" s="185">
        <f t="shared" ref="CR22:CR34" si="90">$A$21*AF22</f>
        <v>320284.56935066328</v>
      </c>
      <c r="CS22" s="590">
        <f t="shared" ref="CS22:CS35" si="91">SUM(CG22:CR22)</f>
        <v>995402.99308554991</v>
      </c>
      <c r="CT22" s="179"/>
      <c r="CU22" s="662" t="s">
        <v>291</v>
      </c>
      <c r="CV22" s="51" t="s">
        <v>57</v>
      </c>
      <c r="CW22" s="185">
        <f>$A$21*AK22</f>
        <v>0</v>
      </c>
      <c r="CX22" s="185">
        <f t="shared" ref="CX22:CX34" si="92">$A$21*AL22</f>
        <v>0</v>
      </c>
      <c r="CY22" s="185">
        <f t="shared" ref="CY22:CY34" si="93">$A$21*AM22</f>
        <v>0</v>
      </c>
      <c r="CZ22" s="185">
        <f t="shared" ref="CZ22:CZ34" si="94">$A$21*AN22</f>
        <v>0</v>
      </c>
      <c r="DA22" s="185">
        <f t="shared" ref="DA22:DA34" si="95">$A$21*AO22</f>
        <v>255291.71326185687</v>
      </c>
      <c r="DB22" s="185">
        <f t="shared" ref="DB22:DB34" si="96">$A$21*AP22</f>
        <v>844955.63717864174</v>
      </c>
      <c r="DC22" s="185">
        <f t="shared" ref="DC22:DC34" si="97">$A$21*AQ22</f>
        <v>0</v>
      </c>
      <c r="DD22" s="185">
        <f t="shared" ref="DD22:DD34" si="98">$A$21*AR22</f>
        <v>0</v>
      </c>
      <c r="DE22" s="185">
        <f t="shared" ref="DE22:DE34" si="99">$A$21*AS22</f>
        <v>0</v>
      </c>
      <c r="DF22" s="185">
        <f t="shared" ref="DF22:DF34" si="100">$A$21*AT22</f>
        <v>0</v>
      </c>
      <c r="DG22" s="185">
        <f t="shared" ref="DG22:DG34" si="101">$A$21*AU22</f>
        <v>43658.731435885311</v>
      </c>
      <c r="DH22" s="185">
        <f t="shared" ref="DH22:DH34" si="102">$A$21*AV22</f>
        <v>542683.25960432517</v>
      </c>
      <c r="DI22" s="590">
        <f t="shared" ref="DI22:DI35" si="103">SUM(CW22:DH22)</f>
        <v>1686589.3414807091</v>
      </c>
      <c r="DJ22" s="180"/>
      <c r="DK22" s="662" t="s">
        <v>291</v>
      </c>
      <c r="DL22" s="51" t="s">
        <v>57</v>
      </c>
      <c r="DM22" s="185">
        <f>$A$21*BA22</f>
        <v>0</v>
      </c>
      <c r="DN22" s="185">
        <f t="shared" ref="DN22:DN34" si="104">$A$21*BB22</f>
        <v>0</v>
      </c>
      <c r="DO22" s="185">
        <f t="shared" ref="DO22:DO34" si="105">$A$21*BC22</f>
        <v>0</v>
      </c>
      <c r="DP22" s="185">
        <f t="shared" ref="DP22:DP34" si="106">$A$21*BD22</f>
        <v>0</v>
      </c>
      <c r="DQ22" s="185">
        <f t="shared" ref="DQ22:DQ34" si="107">$A$21*BE22</f>
        <v>0</v>
      </c>
      <c r="DR22" s="185">
        <f t="shared" ref="DR22:DR34" si="108">$A$21*BF22</f>
        <v>0</v>
      </c>
      <c r="DS22" s="185">
        <f t="shared" ref="DS22:DS34" si="109">$A$21*BG22</f>
        <v>0</v>
      </c>
      <c r="DT22" s="185">
        <f t="shared" ref="DT22:DT34" si="110">$A$21*BH22</f>
        <v>0</v>
      </c>
      <c r="DU22" s="185">
        <f t="shared" ref="DU22:DU34" si="111">$A$21*BI22</f>
        <v>0</v>
      </c>
      <c r="DV22" s="185">
        <f t="shared" ref="DV22:DV34" si="112">$A$21*BJ22</f>
        <v>0</v>
      </c>
      <c r="DW22" s="185">
        <f t="shared" ref="DW22:DW34" si="113">$A$21*BK22</f>
        <v>0</v>
      </c>
      <c r="DX22" s="185">
        <f t="shared" ref="DX22:DX34" si="114">$A$21*BL22</f>
        <v>0</v>
      </c>
      <c r="DY22" s="590">
        <f t="shared" ref="DY22:DY35" si="115">SUM(DM22:DX22)</f>
        <v>0</v>
      </c>
    </row>
    <row r="23" spans="1:131" x14ac:dyDescent="0.25">
      <c r="C23" s="663"/>
      <c r="D23" s="2" t="s">
        <v>56</v>
      </c>
      <c r="E23" s="550">
        <v>0</v>
      </c>
      <c r="F23" s="550">
        <v>0</v>
      </c>
      <c r="G23" s="550">
        <v>0</v>
      </c>
      <c r="H23" s="550">
        <v>0</v>
      </c>
      <c r="I23" s="550">
        <v>0</v>
      </c>
      <c r="J23" s="550">
        <v>0</v>
      </c>
      <c r="K23" s="550">
        <v>0</v>
      </c>
      <c r="L23" s="550">
        <v>0</v>
      </c>
      <c r="M23" s="550">
        <v>0</v>
      </c>
      <c r="N23" s="550">
        <v>0</v>
      </c>
      <c r="O23" s="550">
        <v>0</v>
      </c>
      <c r="P23" s="550">
        <v>0</v>
      </c>
      <c r="Q23" s="579">
        <f t="shared" si="64"/>
        <v>0</v>
      </c>
      <c r="R23" s="179"/>
      <c r="S23" s="663"/>
      <c r="T23" s="2" t="s">
        <v>56</v>
      </c>
      <c r="U23" s="550">
        <v>0</v>
      </c>
      <c r="V23" s="550">
        <v>0</v>
      </c>
      <c r="W23" s="550">
        <v>0</v>
      </c>
      <c r="X23" s="550">
        <v>0</v>
      </c>
      <c r="Y23" s="550">
        <v>0</v>
      </c>
      <c r="Z23" s="550">
        <v>0</v>
      </c>
      <c r="AA23" s="550">
        <v>0</v>
      </c>
      <c r="AB23" s="550">
        <v>0</v>
      </c>
      <c r="AC23" s="550">
        <v>0</v>
      </c>
      <c r="AD23" s="550">
        <v>0</v>
      </c>
      <c r="AE23" s="550">
        <v>0</v>
      </c>
      <c r="AF23" s="550">
        <v>0</v>
      </c>
      <c r="AG23" s="579">
        <f t="shared" si="65"/>
        <v>0</v>
      </c>
      <c r="AH23" s="179"/>
      <c r="AI23" s="663"/>
      <c r="AJ23" s="2" t="s">
        <v>56</v>
      </c>
      <c r="AK23" s="550">
        <v>0</v>
      </c>
      <c r="AL23" s="550">
        <v>0</v>
      </c>
      <c r="AM23" s="550">
        <v>0</v>
      </c>
      <c r="AN23" s="550">
        <v>0</v>
      </c>
      <c r="AO23" s="550">
        <v>0</v>
      </c>
      <c r="AP23" s="550">
        <v>0</v>
      </c>
      <c r="AQ23" s="550">
        <v>0</v>
      </c>
      <c r="AR23" s="550">
        <v>0</v>
      </c>
      <c r="AS23" s="550">
        <v>0</v>
      </c>
      <c r="AT23" s="550">
        <v>0</v>
      </c>
      <c r="AU23" s="550">
        <v>0</v>
      </c>
      <c r="AV23" s="550">
        <v>0</v>
      </c>
      <c r="AW23" s="579">
        <f t="shared" si="66"/>
        <v>0</v>
      </c>
      <c r="AX23" s="180"/>
      <c r="AY23" s="663"/>
      <c r="AZ23" s="2" t="s">
        <v>56</v>
      </c>
      <c r="BA23" s="550">
        <v>0</v>
      </c>
      <c r="BB23" s="550">
        <v>0</v>
      </c>
      <c r="BC23" s="550">
        <v>0</v>
      </c>
      <c r="BD23" s="550">
        <v>0</v>
      </c>
      <c r="BE23" s="550">
        <v>0</v>
      </c>
      <c r="BF23" s="550">
        <v>0</v>
      </c>
      <c r="BG23" s="550">
        <v>0</v>
      </c>
      <c r="BH23" s="550">
        <v>0</v>
      </c>
      <c r="BI23" s="550">
        <v>0</v>
      </c>
      <c r="BJ23" s="550">
        <v>0</v>
      </c>
      <c r="BK23" s="550">
        <v>0</v>
      </c>
      <c r="BL23" s="550">
        <v>0</v>
      </c>
      <c r="BM23" s="579">
        <f t="shared" si="67"/>
        <v>0</v>
      </c>
      <c r="BO23" s="663"/>
      <c r="BP23" s="2" t="s">
        <v>56</v>
      </c>
      <c r="BQ23" s="64">
        <f t="shared" ref="BQ23:BQ34" si="116">$A$21*E23</f>
        <v>0</v>
      </c>
      <c r="BR23" s="64">
        <f t="shared" si="68"/>
        <v>0</v>
      </c>
      <c r="BS23" s="64">
        <f t="shared" si="69"/>
        <v>0</v>
      </c>
      <c r="BT23" s="64">
        <f t="shared" si="70"/>
        <v>0</v>
      </c>
      <c r="BU23" s="64">
        <f t="shared" si="71"/>
        <v>0</v>
      </c>
      <c r="BV23" s="64">
        <f t="shared" si="72"/>
        <v>0</v>
      </c>
      <c r="BW23" s="64">
        <f t="shared" si="73"/>
        <v>0</v>
      </c>
      <c r="BX23" s="64">
        <f t="shared" si="74"/>
        <v>0</v>
      </c>
      <c r="BY23" s="64">
        <f t="shared" si="75"/>
        <v>0</v>
      </c>
      <c r="BZ23" s="64">
        <f t="shared" si="76"/>
        <v>0</v>
      </c>
      <c r="CA23" s="64">
        <f t="shared" si="77"/>
        <v>0</v>
      </c>
      <c r="CB23" s="64">
        <f t="shared" si="78"/>
        <v>0</v>
      </c>
      <c r="CC23" s="187">
        <f t="shared" si="79"/>
        <v>0</v>
      </c>
      <c r="CD23" s="179"/>
      <c r="CE23" s="663"/>
      <c r="CF23" s="2" t="s">
        <v>56</v>
      </c>
      <c r="CG23" s="64">
        <f t="shared" ref="CG23:CG34" si="117">$A$21*U23</f>
        <v>0</v>
      </c>
      <c r="CH23" s="64">
        <f t="shared" si="80"/>
        <v>0</v>
      </c>
      <c r="CI23" s="64">
        <f t="shared" si="81"/>
        <v>0</v>
      </c>
      <c r="CJ23" s="64">
        <f t="shared" si="82"/>
        <v>0</v>
      </c>
      <c r="CK23" s="64">
        <f t="shared" si="83"/>
        <v>0</v>
      </c>
      <c r="CL23" s="64">
        <f t="shared" si="84"/>
        <v>0</v>
      </c>
      <c r="CM23" s="64">
        <f t="shared" si="85"/>
        <v>0</v>
      </c>
      <c r="CN23" s="64">
        <f t="shared" si="86"/>
        <v>0</v>
      </c>
      <c r="CO23" s="64">
        <f t="shared" si="87"/>
        <v>0</v>
      </c>
      <c r="CP23" s="64">
        <f t="shared" si="88"/>
        <v>0</v>
      </c>
      <c r="CQ23" s="64">
        <f t="shared" si="89"/>
        <v>0</v>
      </c>
      <c r="CR23" s="64">
        <f t="shared" si="90"/>
        <v>0</v>
      </c>
      <c r="CS23" s="187">
        <f t="shared" si="91"/>
        <v>0</v>
      </c>
      <c r="CT23" s="179"/>
      <c r="CU23" s="663"/>
      <c r="CV23" s="2" t="s">
        <v>56</v>
      </c>
      <c r="CW23" s="64">
        <f t="shared" ref="CW23:CW34" si="118">$A$21*AK23</f>
        <v>0</v>
      </c>
      <c r="CX23" s="64">
        <f t="shared" si="92"/>
        <v>0</v>
      </c>
      <c r="CY23" s="64">
        <f t="shared" si="93"/>
        <v>0</v>
      </c>
      <c r="CZ23" s="64">
        <f t="shared" si="94"/>
        <v>0</v>
      </c>
      <c r="DA23" s="64">
        <f t="shared" si="95"/>
        <v>0</v>
      </c>
      <c r="DB23" s="64">
        <f t="shared" si="96"/>
        <v>0</v>
      </c>
      <c r="DC23" s="64">
        <f t="shared" si="97"/>
        <v>0</v>
      </c>
      <c r="DD23" s="64">
        <f t="shared" si="98"/>
        <v>0</v>
      </c>
      <c r="DE23" s="64">
        <f t="shared" si="99"/>
        <v>0</v>
      </c>
      <c r="DF23" s="64">
        <f t="shared" si="100"/>
        <v>0</v>
      </c>
      <c r="DG23" s="64">
        <f t="shared" si="101"/>
        <v>0</v>
      </c>
      <c r="DH23" s="64">
        <f t="shared" si="102"/>
        <v>0</v>
      </c>
      <c r="DI23" s="187">
        <f t="shared" si="103"/>
        <v>0</v>
      </c>
      <c r="DJ23" s="180"/>
      <c r="DK23" s="663"/>
      <c r="DL23" s="2" t="s">
        <v>56</v>
      </c>
      <c r="DM23" s="64">
        <f t="shared" ref="DM23:DM34" si="119">$A$21*BA23</f>
        <v>0</v>
      </c>
      <c r="DN23" s="64">
        <f t="shared" si="104"/>
        <v>0</v>
      </c>
      <c r="DO23" s="64">
        <f t="shared" si="105"/>
        <v>0</v>
      </c>
      <c r="DP23" s="64">
        <f t="shared" si="106"/>
        <v>0</v>
      </c>
      <c r="DQ23" s="64">
        <f t="shared" si="107"/>
        <v>0</v>
      </c>
      <c r="DR23" s="64">
        <f t="shared" si="108"/>
        <v>0</v>
      </c>
      <c r="DS23" s="64">
        <f t="shared" si="109"/>
        <v>0</v>
      </c>
      <c r="DT23" s="64">
        <f t="shared" si="110"/>
        <v>0</v>
      </c>
      <c r="DU23" s="64">
        <f t="shared" si="111"/>
        <v>0</v>
      </c>
      <c r="DV23" s="64">
        <f t="shared" si="112"/>
        <v>0</v>
      </c>
      <c r="DW23" s="64">
        <f t="shared" si="113"/>
        <v>0</v>
      </c>
      <c r="DX23" s="64">
        <f t="shared" si="114"/>
        <v>0</v>
      </c>
      <c r="DY23" s="187">
        <f t="shared" si="115"/>
        <v>0</v>
      </c>
    </row>
    <row r="24" spans="1:131" x14ac:dyDescent="0.25">
      <c r="C24" s="663"/>
      <c r="D24" s="2" t="s">
        <v>55</v>
      </c>
      <c r="E24" s="550">
        <v>0</v>
      </c>
      <c r="F24" s="550">
        <v>0</v>
      </c>
      <c r="G24" s="550">
        <v>1.1142588509853169E-3</v>
      </c>
      <c r="H24" s="550">
        <v>0</v>
      </c>
      <c r="I24" s="550">
        <v>0</v>
      </c>
      <c r="J24" s="550">
        <v>0</v>
      </c>
      <c r="K24" s="550">
        <v>0</v>
      </c>
      <c r="L24" s="550">
        <v>0</v>
      </c>
      <c r="M24" s="550">
        <v>0</v>
      </c>
      <c r="N24" s="550">
        <v>0</v>
      </c>
      <c r="O24" s="550">
        <v>4.4214719449903312E-5</v>
      </c>
      <c r="P24" s="550">
        <v>5.495942571946082E-4</v>
      </c>
      <c r="Q24" s="579">
        <f t="shared" si="64"/>
        <v>1.7080678276298286E-3</v>
      </c>
      <c r="R24" s="179"/>
      <c r="S24" s="663"/>
      <c r="T24" s="2" t="s">
        <v>55</v>
      </c>
      <c r="U24" s="550">
        <v>0</v>
      </c>
      <c r="V24" s="550">
        <v>0</v>
      </c>
      <c r="W24" s="550">
        <v>9.7497649461215224E-4</v>
      </c>
      <c r="X24" s="550">
        <v>0</v>
      </c>
      <c r="Y24" s="550">
        <v>0</v>
      </c>
      <c r="Z24" s="550">
        <v>0</v>
      </c>
      <c r="AA24" s="550">
        <v>0</v>
      </c>
      <c r="AB24" s="550">
        <v>0</v>
      </c>
      <c r="AC24" s="550">
        <v>0</v>
      </c>
      <c r="AD24" s="550">
        <v>0</v>
      </c>
      <c r="AE24" s="550">
        <v>3.8687879518665394E-5</v>
      </c>
      <c r="AF24" s="550">
        <v>4.8089497504528219E-4</v>
      </c>
      <c r="AG24" s="579">
        <f t="shared" si="65"/>
        <v>1.4945593491760998E-3</v>
      </c>
      <c r="AH24" s="179"/>
      <c r="AI24" s="663"/>
      <c r="AJ24" s="2" t="s">
        <v>55</v>
      </c>
      <c r="AK24" s="550">
        <v>0</v>
      </c>
      <c r="AL24" s="550">
        <v>0</v>
      </c>
      <c r="AM24" s="550">
        <v>0</v>
      </c>
      <c r="AN24" s="550">
        <v>0</v>
      </c>
      <c r="AO24" s="550">
        <v>0</v>
      </c>
      <c r="AP24" s="550">
        <v>0</v>
      </c>
      <c r="AQ24" s="550">
        <v>0</v>
      </c>
      <c r="AR24" s="550">
        <v>0</v>
      </c>
      <c r="AS24" s="550">
        <v>0</v>
      </c>
      <c r="AT24" s="550">
        <v>0</v>
      </c>
      <c r="AU24" s="550">
        <v>0</v>
      </c>
      <c r="AV24" s="550">
        <v>0</v>
      </c>
      <c r="AW24" s="579">
        <f t="shared" si="66"/>
        <v>0</v>
      </c>
      <c r="AX24" s="180"/>
      <c r="AY24" s="663"/>
      <c r="AZ24" s="2" t="s">
        <v>55</v>
      </c>
      <c r="BA24" s="550">
        <v>0</v>
      </c>
      <c r="BB24" s="550">
        <v>0</v>
      </c>
      <c r="BC24" s="550">
        <v>0</v>
      </c>
      <c r="BD24" s="550">
        <v>0</v>
      </c>
      <c r="BE24" s="550">
        <v>0</v>
      </c>
      <c r="BF24" s="550">
        <v>0</v>
      </c>
      <c r="BG24" s="550">
        <v>0</v>
      </c>
      <c r="BH24" s="550">
        <v>0</v>
      </c>
      <c r="BI24" s="550">
        <v>0</v>
      </c>
      <c r="BJ24" s="550">
        <v>0</v>
      </c>
      <c r="BK24" s="550">
        <v>0</v>
      </c>
      <c r="BL24" s="550">
        <v>0</v>
      </c>
      <c r="BM24" s="579">
        <f t="shared" si="67"/>
        <v>0</v>
      </c>
      <c r="BO24" s="663"/>
      <c r="BP24" s="2" t="s">
        <v>55</v>
      </c>
      <c r="BQ24" s="64">
        <f t="shared" si="116"/>
        <v>0</v>
      </c>
      <c r="BR24" s="64">
        <f t="shared" si="68"/>
        <v>0</v>
      </c>
      <c r="BS24" s="64">
        <f t="shared" si="69"/>
        <v>44412.591460562937</v>
      </c>
      <c r="BT24" s="64">
        <f t="shared" si="70"/>
        <v>0</v>
      </c>
      <c r="BU24" s="64">
        <f t="shared" si="71"/>
        <v>0</v>
      </c>
      <c r="BV24" s="64">
        <f t="shared" si="72"/>
        <v>0</v>
      </c>
      <c r="BW24" s="64">
        <f t="shared" si="73"/>
        <v>0</v>
      </c>
      <c r="BX24" s="64">
        <f t="shared" si="74"/>
        <v>0</v>
      </c>
      <c r="BY24" s="64">
        <f t="shared" si="75"/>
        <v>0</v>
      </c>
      <c r="BZ24" s="64">
        <f t="shared" si="76"/>
        <v>0</v>
      </c>
      <c r="CA24" s="64">
        <f t="shared" si="77"/>
        <v>1762.3286274419177</v>
      </c>
      <c r="CB24" s="64">
        <f t="shared" si="78"/>
        <v>21905.9558667821</v>
      </c>
      <c r="CC24" s="187">
        <f t="shared" si="79"/>
        <v>68080.875954786956</v>
      </c>
      <c r="CD24" s="179"/>
      <c r="CE24" s="663"/>
      <c r="CF24" s="2" t="s">
        <v>55</v>
      </c>
      <c r="CG24" s="64">
        <f t="shared" si="117"/>
        <v>0</v>
      </c>
      <c r="CH24" s="64">
        <f t="shared" si="80"/>
        <v>0</v>
      </c>
      <c r="CI24" s="64">
        <f t="shared" si="81"/>
        <v>38861.017527992568</v>
      </c>
      <c r="CJ24" s="64">
        <f t="shared" si="82"/>
        <v>0</v>
      </c>
      <c r="CK24" s="64">
        <f t="shared" si="83"/>
        <v>0</v>
      </c>
      <c r="CL24" s="64">
        <f t="shared" si="84"/>
        <v>0</v>
      </c>
      <c r="CM24" s="64">
        <f t="shared" si="85"/>
        <v>0</v>
      </c>
      <c r="CN24" s="64">
        <f t="shared" si="86"/>
        <v>0</v>
      </c>
      <c r="CO24" s="64">
        <f t="shared" si="87"/>
        <v>0</v>
      </c>
      <c r="CP24" s="64">
        <f t="shared" si="88"/>
        <v>0</v>
      </c>
      <c r="CQ24" s="64">
        <f t="shared" si="89"/>
        <v>1542.0375490116778</v>
      </c>
      <c r="CR24" s="64">
        <f t="shared" si="90"/>
        <v>19167.71138343434</v>
      </c>
      <c r="CS24" s="187">
        <f t="shared" si="91"/>
        <v>59570.766460438586</v>
      </c>
      <c r="CT24" s="179"/>
      <c r="CU24" s="663"/>
      <c r="CV24" s="2" t="s">
        <v>55</v>
      </c>
      <c r="CW24" s="64">
        <f t="shared" si="118"/>
        <v>0</v>
      </c>
      <c r="CX24" s="64">
        <f t="shared" si="92"/>
        <v>0</v>
      </c>
      <c r="CY24" s="64">
        <f t="shared" si="93"/>
        <v>0</v>
      </c>
      <c r="CZ24" s="64">
        <f t="shared" si="94"/>
        <v>0</v>
      </c>
      <c r="DA24" s="64">
        <f t="shared" si="95"/>
        <v>0</v>
      </c>
      <c r="DB24" s="64">
        <f t="shared" si="96"/>
        <v>0</v>
      </c>
      <c r="DC24" s="64">
        <f t="shared" si="97"/>
        <v>0</v>
      </c>
      <c r="DD24" s="64">
        <f t="shared" si="98"/>
        <v>0</v>
      </c>
      <c r="DE24" s="64">
        <f t="shared" si="99"/>
        <v>0</v>
      </c>
      <c r="DF24" s="64">
        <f t="shared" si="100"/>
        <v>0</v>
      </c>
      <c r="DG24" s="64">
        <f t="shared" si="101"/>
        <v>0</v>
      </c>
      <c r="DH24" s="64">
        <f t="shared" si="102"/>
        <v>0</v>
      </c>
      <c r="DI24" s="187">
        <f t="shared" si="103"/>
        <v>0</v>
      </c>
      <c r="DJ24" s="180"/>
      <c r="DK24" s="663"/>
      <c r="DL24" s="2" t="s">
        <v>55</v>
      </c>
      <c r="DM24" s="64">
        <f t="shared" si="119"/>
        <v>0</v>
      </c>
      <c r="DN24" s="64">
        <f t="shared" si="104"/>
        <v>0</v>
      </c>
      <c r="DO24" s="64">
        <f t="shared" si="105"/>
        <v>0</v>
      </c>
      <c r="DP24" s="64">
        <f t="shared" si="106"/>
        <v>0</v>
      </c>
      <c r="DQ24" s="64">
        <f t="shared" si="107"/>
        <v>0</v>
      </c>
      <c r="DR24" s="64">
        <f t="shared" si="108"/>
        <v>0</v>
      </c>
      <c r="DS24" s="64">
        <f t="shared" si="109"/>
        <v>0</v>
      </c>
      <c r="DT24" s="64">
        <f t="shared" si="110"/>
        <v>0</v>
      </c>
      <c r="DU24" s="64">
        <f t="shared" si="111"/>
        <v>0</v>
      </c>
      <c r="DV24" s="64">
        <f t="shared" si="112"/>
        <v>0</v>
      </c>
      <c r="DW24" s="64">
        <f t="shared" si="113"/>
        <v>0</v>
      </c>
      <c r="DX24" s="64">
        <f t="shared" si="114"/>
        <v>0</v>
      </c>
      <c r="DY24" s="187">
        <f t="shared" si="115"/>
        <v>0</v>
      </c>
    </row>
    <row r="25" spans="1:131" x14ac:dyDescent="0.25">
      <c r="C25" s="663"/>
      <c r="D25" s="2" t="s">
        <v>54</v>
      </c>
      <c r="E25" s="550">
        <v>0</v>
      </c>
      <c r="F25" s="550">
        <v>0</v>
      </c>
      <c r="G25" s="550">
        <v>6.3043767548749295E-4</v>
      </c>
      <c r="H25" s="550">
        <v>4.7223920209438466E-5</v>
      </c>
      <c r="I25" s="550">
        <v>2.4358648934453855E-5</v>
      </c>
      <c r="J25" s="550">
        <v>3.0166228721278682E-4</v>
      </c>
      <c r="K25" s="550">
        <v>2.4358648934453855E-5</v>
      </c>
      <c r="L25" s="550">
        <v>4.0341440369497886E-3</v>
      </c>
      <c r="M25" s="550">
        <v>3.2665479199825982E-3</v>
      </c>
      <c r="N25" s="550">
        <v>5.3325197602625577E-3</v>
      </c>
      <c r="O25" s="550">
        <v>5.4208989561442533E-4</v>
      </c>
      <c r="P25" s="550">
        <v>6.7382423143151791E-3</v>
      </c>
      <c r="Q25" s="579">
        <f t="shared" si="64"/>
        <v>2.0941585107903175E-2</v>
      </c>
      <c r="R25" s="179"/>
      <c r="S25" s="663"/>
      <c r="T25" s="2" t="s">
        <v>54</v>
      </c>
      <c r="U25" s="550">
        <v>0</v>
      </c>
      <c r="V25" s="550">
        <v>0</v>
      </c>
      <c r="W25" s="550">
        <v>4.9840317868828574E-3</v>
      </c>
      <c r="X25" s="550">
        <v>2.3322908562186406E-3</v>
      </c>
      <c r="Y25" s="550">
        <v>1.8718825238042736E-2</v>
      </c>
      <c r="Z25" s="550">
        <v>2.5149209881206658E-2</v>
      </c>
      <c r="AA25" s="550">
        <v>9.4972181908201687E-3</v>
      </c>
      <c r="AB25" s="550">
        <v>3.5265084657089621E-2</v>
      </c>
      <c r="AC25" s="550">
        <v>8.8875882440546134E-3</v>
      </c>
      <c r="AD25" s="550">
        <v>1.1713589754493785E-2</v>
      </c>
      <c r="AE25" s="550">
        <v>4.6247153271650404E-3</v>
      </c>
      <c r="AF25" s="550">
        <v>5.7485765296998816E-2</v>
      </c>
      <c r="AG25" s="579">
        <f t="shared" si="65"/>
        <v>0.17865831923297293</v>
      </c>
      <c r="AH25" s="179"/>
      <c r="AI25" s="663"/>
      <c r="AJ25" s="2" t="s">
        <v>54</v>
      </c>
      <c r="AK25" s="550">
        <v>0</v>
      </c>
      <c r="AL25" s="550">
        <v>0</v>
      </c>
      <c r="AM25" s="550">
        <v>4.9463986698642329E-3</v>
      </c>
      <c r="AN25" s="550">
        <v>0</v>
      </c>
      <c r="AO25" s="550">
        <v>1.6337551594593504E-4</v>
      </c>
      <c r="AP25" s="550">
        <v>2.3440055743029218E-3</v>
      </c>
      <c r="AQ25" s="550">
        <v>5.3174532389870235E-3</v>
      </c>
      <c r="AR25" s="550">
        <v>0</v>
      </c>
      <c r="AS25" s="550">
        <v>0</v>
      </c>
      <c r="AT25" s="550">
        <v>1.4837138467039651E-2</v>
      </c>
      <c r="AU25" s="550">
        <v>1.0955231791649203E-3</v>
      </c>
      <c r="AV25" s="550">
        <v>1.3617484298974485E-2</v>
      </c>
      <c r="AW25" s="579">
        <f t="shared" si="66"/>
        <v>4.2321378944279169E-2</v>
      </c>
      <c r="AX25" s="180"/>
      <c r="AY25" s="663"/>
      <c r="AZ25" s="2" t="s">
        <v>54</v>
      </c>
      <c r="BA25" s="550">
        <v>0</v>
      </c>
      <c r="BB25" s="550">
        <v>0</v>
      </c>
      <c r="BC25" s="550">
        <v>1.2616751376770572E-2</v>
      </c>
      <c r="BD25" s="550">
        <v>0</v>
      </c>
      <c r="BE25" s="550">
        <v>0</v>
      </c>
      <c r="BF25" s="550">
        <v>2.6134109040711729E-4</v>
      </c>
      <c r="BG25" s="550">
        <v>0</v>
      </c>
      <c r="BH25" s="550">
        <v>0</v>
      </c>
      <c r="BI25" s="550">
        <v>0</v>
      </c>
      <c r="BJ25" s="550">
        <v>0</v>
      </c>
      <c r="BK25" s="550">
        <v>5.1101343730199187E-4</v>
      </c>
      <c r="BL25" s="550">
        <v>6.3519582162827881E-3</v>
      </c>
      <c r="BM25" s="579">
        <f t="shared" si="67"/>
        <v>1.9741064120762472E-2</v>
      </c>
      <c r="BO25" s="663"/>
      <c r="BP25" s="2" t="s">
        <v>54</v>
      </c>
      <c r="BQ25" s="64">
        <f t="shared" si="116"/>
        <v>0</v>
      </c>
      <c r="BR25" s="64">
        <f t="shared" si="68"/>
        <v>0</v>
      </c>
      <c r="BS25" s="64">
        <f t="shared" si="69"/>
        <v>25128.246365746785</v>
      </c>
      <c r="BT25" s="64">
        <f t="shared" si="70"/>
        <v>1882.2705994871651</v>
      </c>
      <c r="BU25" s="64">
        <f t="shared" si="71"/>
        <v>970.89713283456024</v>
      </c>
      <c r="BV25" s="64">
        <f t="shared" si="72"/>
        <v>12023.780568754975</v>
      </c>
      <c r="BW25" s="64">
        <f t="shared" si="73"/>
        <v>970.89713283456024</v>
      </c>
      <c r="BX25" s="64">
        <f t="shared" si="74"/>
        <v>160794.58632765937</v>
      </c>
      <c r="BY25" s="64">
        <f t="shared" si="75"/>
        <v>130199.42191013432</v>
      </c>
      <c r="BZ25" s="64">
        <f t="shared" si="76"/>
        <v>212545.78445438869</v>
      </c>
      <c r="CA25" s="64">
        <f t="shared" si="77"/>
        <v>21606.843910221662</v>
      </c>
      <c r="CB25" s="64">
        <f t="shared" si="78"/>
        <v>268575.65708661504</v>
      </c>
      <c r="CC25" s="187">
        <f t="shared" si="79"/>
        <v>834698.38548867707</v>
      </c>
      <c r="CD25" s="179"/>
      <c r="CE25" s="663"/>
      <c r="CF25" s="2" t="s">
        <v>54</v>
      </c>
      <c r="CG25" s="64">
        <f t="shared" si="117"/>
        <v>0</v>
      </c>
      <c r="CH25" s="64">
        <f t="shared" si="80"/>
        <v>0</v>
      </c>
      <c r="CI25" s="64">
        <f t="shared" si="81"/>
        <v>198655.60626379508</v>
      </c>
      <c r="CJ25" s="64">
        <f t="shared" si="82"/>
        <v>92961.416346703059</v>
      </c>
      <c r="CK25" s="64">
        <f t="shared" si="83"/>
        <v>746102.70062806248</v>
      </c>
      <c r="CL25" s="64">
        <f t="shared" si="84"/>
        <v>1002407.63896315</v>
      </c>
      <c r="CM25" s="64">
        <f t="shared" si="85"/>
        <v>378544.06195448834</v>
      </c>
      <c r="CN25" s="64">
        <f t="shared" si="86"/>
        <v>1405610.3716946165</v>
      </c>
      <c r="CO25" s="64">
        <f t="shared" si="87"/>
        <v>354245.17867087678</v>
      </c>
      <c r="CP25" s="64">
        <f t="shared" si="88"/>
        <v>466885.11905733426</v>
      </c>
      <c r="CQ25" s="64">
        <f t="shared" si="89"/>
        <v>184333.8217732418</v>
      </c>
      <c r="CR25" s="64">
        <f t="shared" si="90"/>
        <v>2291291.4774477822</v>
      </c>
      <c r="CS25" s="187">
        <f t="shared" si="91"/>
        <v>7121037.3928000517</v>
      </c>
      <c r="CT25" s="179"/>
      <c r="CU25" s="663"/>
      <c r="CV25" s="2" t="s">
        <v>54</v>
      </c>
      <c r="CW25" s="64">
        <f t="shared" si="118"/>
        <v>0</v>
      </c>
      <c r="CX25" s="64">
        <f t="shared" si="92"/>
        <v>0</v>
      </c>
      <c r="CY25" s="64">
        <f t="shared" si="93"/>
        <v>197155.60987600981</v>
      </c>
      <c r="CZ25" s="64">
        <f t="shared" si="94"/>
        <v>0</v>
      </c>
      <c r="DA25" s="64">
        <f t="shared" si="95"/>
        <v>6511.8890803059121</v>
      </c>
      <c r="DB25" s="64">
        <f t="shared" si="96"/>
        <v>93428.346439197077</v>
      </c>
      <c r="DC25" s="64">
        <f t="shared" si="97"/>
        <v>211945.25680001965</v>
      </c>
      <c r="DD25" s="64">
        <f t="shared" si="98"/>
        <v>0</v>
      </c>
      <c r="DE25" s="64">
        <f t="shared" si="99"/>
        <v>0</v>
      </c>
      <c r="DF25" s="64">
        <f t="shared" si="100"/>
        <v>591384.819243512</v>
      </c>
      <c r="DG25" s="64">
        <f t="shared" si="101"/>
        <v>43665.817281867698</v>
      </c>
      <c r="DH25" s="64">
        <f t="shared" si="102"/>
        <v>542771.33751837129</v>
      </c>
      <c r="DI25" s="187">
        <f t="shared" si="103"/>
        <v>1686863.0762392832</v>
      </c>
      <c r="DJ25" s="180"/>
      <c r="DK25" s="663"/>
      <c r="DL25" s="2" t="s">
        <v>54</v>
      </c>
      <c r="DM25" s="64">
        <f t="shared" si="119"/>
        <v>0</v>
      </c>
      <c r="DN25" s="64">
        <f t="shared" si="104"/>
        <v>0</v>
      </c>
      <c r="DO25" s="64">
        <f t="shared" si="105"/>
        <v>502883.70961604349</v>
      </c>
      <c r="DP25" s="64">
        <f t="shared" si="106"/>
        <v>0</v>
      </c>
      <c r="DQ25" s="64">
        <f t="shared" si="107"/>
        <v>0</v>
      </c>
      <c r="DR25" s="64">
        <f t="shared" si="108"/>
        <v>10416.641581842181</v>
      </c>
      <c r="DS25" s="64">
        <f t="shared" si="109"/>
        <v>0</v>
      </c>
      <c r="DT25" s="64">
        <f t="shared" si="110"/>
        <v>0</v>
      </c>
      <c r="DU25" s="64">
        <f t="shared" si="111"/>
        <v>0</v>
      </c>
      <c r="DV25" s="64">
        <f t="shared" si="112"/>
        <v>0</v>
      </c>
      <c r="DW25" s="64">
        <f t="shared" si="113"/>
        <v>20368.185544752225</v>
      </c>
      <c r="DX25" s="64">
        <f t="shared" si="114"/>
        <v>253178.98528234439</v>
      </c>
      <c r="DY25" s="187">
        <f t="shared" si="115"/>
        <v>786847.52202498226</v>
      </c>
    </row>
    <row r="26" spans="1:131" x14ac:dyDescent="0.25">
      <c r="C26" s="663"/>
      <c r="D26" s="2" t="s">
        <v>53</v>
      </c>
      <c r="E26" s="550">
        <v>0</v>
      </c>
      <c r="F26" s="550">
        <v>0</v>
      </c>
      <c r="G26" s="550">
        <v>0</v>
      </c>
      <c r="H26" s="550">
        <v>0</v>
      </c>
      <c r="I26" s="550">
        <v>0</v>
      </c>
      <c r="J26" s="550">
        <v>0</v>
      </c>
      <c r="K26" s="550">
        <v>0</v>
      </c>
      <c r="L26" s="550">
        <v>0</v>
      </c>
      <c r="M26" s="550">
        <v>0</v>
      </c>
      <c r="N26" s="550">
        <v>0</v>
      </c>
      <c r="O26" s="550">
        <v>0</v>
      </c>
      <c r="P26" s="550">
        <v>0</v>
      </c>
      <c r="Q26" s="579">
        <f t="shared" si="64"/>
        <v>0</v>
      </c>
      <c r="R26" s="179"/>
      <c r="S26" s="663"/>
      <c r="T26" s="2" t="s">
        <v>53</v>
      </c>
      <c r="U26" s="550">
        <v>0</v>
      </c>
      <c r="V26" s="550">
        <v>0</v>
      </c>
      <c r="W26" s="550">
        <v>0</v>
      </c>
      <c r="X26" s="550">
        <v>0</v>
      </c>
      <c r="Y26" s="550">
        <v>0</v>
      </c>
      <c r="Z26" s="550">
        <v>0</v>
      </c>
      <c r="AA26" s="550">
        <v>0</v>
      </c>
      <c r="AB26" s="550">
        <v>0</v>
      </c>
      <c r="AC26" s="550">
        <v>0</v>
      </c>
      <c r="AD26" s="550">
        <v>0</v>
      </c>
      <c r="AE26" s="550">
        <v>0</v>
      </c>
      <c r="AF26" s="550">
        <v>0</v>
      </c>
      <c r="AG26" s="579">
        <f t="shared" si="65"/>
        <v>0</v>
      </c>
      <c r="AH26" s="179"/>
      <c r="AI26" s="663"/>
      <c r="AJ26" s="2" t="s">
        <v>53</v>
      </c>
      <c r="AK26" s="550">
        <v>0</v>
      </c>
      <c r="AL26" s="550">
        <v>0</v>
      </c>
      <c r="AM26" s="550">
        <v>0</v>
      </c>
      <c r="AN26" s="550">
        <v>0</v>
      </c>
      <c r="AO26" s="550">
        <v>0</v>
      </c>
      <c r="AP26" s="550">
        <v>0</v>
      </c>
      <c r="AQ26" s="550">
        <v>0</v>
      </c>
      <c r="AR26" s="550">
        <v>0</v>
      </c>
      <c r="AS26" s="550">
        <v>0</v>
      </c>
      <c r="AT26" s="550">
        <v>0</v>
      </c>
      <c r="AU26" s="550">
        <v>0</v>
      </c>
      <c r="AV26" s="550">
        <v>0</v>
      </c>
      <c r="AW26" s="579">
        <f t="shared" si="66"/>
        <v>0</v>
      </c>
      <c r="AX26" s="180"/>
      <c r="AY26" s="663"/>
      <c r="AZ26" s="2" t="s">
        <v>53</v>
      </c>
      <c r="BA26" s="550">
        <v>0</v>
      </c>
      <c r="BB26" s="550">
        <v>0</v>
      </c>
      <c r="BC26" s="550">
        <v>0</v>
      </c>
      <c r="BD26" s="550">
        <v>0</v>
      </c>
      <c r="BE26" s="550">
        <v>0</v>
      </c>
      <c r="BF26" s="550">
        <v>0</v>
      </c>
      <c r="BG26" s="550">
        <v>0</v>
      </c>
      <c r="BH26" s="550">
        <v>0</v>
      </c>
      <c r="BI26" s="550">
        <v>0</v>
      </c>
      <c r="BJ26" s="550">
        <v>0</v>
      </c>
      <c r="BK26" s="550">
        <v>0</v>
      </c>
      <c r="BL26" s="550">
        <v>0</v>
      </c>
      <c r="BM26" s="579">
        <f t="shared" si="67"/>
        <v>0</v>
      </c>
      <c r="BO26" s="663"/>
      <c r="BP26" s="2" t="s">
        <v>53</v>
      </c>
      <c r="BQ26" s="64">
        <f t="shared" si="116"/>
        <v>0</v>
      </c>
      <c r="BR26" s="64">
        <f t="shared" si="68"/>
        <v>0</v>
      </c>
      <c r="BS26" s="64">
        <f t="shared" si="69"/>
        <v>0</v>
      </c>
      <c r="BT26" s="64">
        <f t="shared" si="70"/>
        <v>0</v>
      </c>
      <c r="BU26" s="64">
        <f t="shared" si="71"/>
        <v>0</v>
      </c>
      <c r="BV26" s="64">
        <f t="shared" si="72"/>
        <v>0</v>
      </c>
      <c r="BW26" s="64">
        <f t="shared" si="73"/>
        <v>0</v>
      </c>
      <c r="BX26" s="64">
        <f t="shared" si="74"/>
        <v>0</v>
      </c>
      <c r="BY26" s="64">
        <f t="shared" si="75"/>
        <v>0</v>
      </c>
      <c r="BZ26" s="64">
        <f t="shared" si="76"/>
        <v>0</v>
      </c>
      <c r="CA26" s="64">
        <f t="shared" si="77"/>
        <v>0</v>
      </c>
      <c r="CB26" s="64">
        <f t="shared" si="78"/>
        <v>0</v>
      </c>
      <c r="CC26" s="187">
        <f t="shared" si="79"/>
        <v>0</v>
      </c>
      <c r="CD26" s="179"/>
      <c r="CE26" s="663"/>
      <c r="CF26" s="2" t="s">
        <v>53</v>
      </c>
      <c r="CG26" s="64">
        <f t="shared" si="117"/>
        <v>0</v>
      </c>
      <c r="CH26" s="64">
        <f t="shared" si="80"/>
        <v>0</v>
      </c>
      <c r="CI26" s="64">
        <f t="shared" si="81"/>
        <v>0</v>
      </c>
      <c r="CJ26" s="64">
        <f t="shared" si="82"/>
        <v>0</v>
      </c>
      <c r="CK26" s="64">
        <f t="shared" si="83"/>
        <v>0</v>
      </c>
      <c r="CL26" s="64">
        <f t="shared" si="84"/>
        <v>0</v>
      </c>
      <c r="CM26" s="64">
        <f t="shared" si="85"/>
        <v>0</v>
      </c>
      <c r="CN26" s="64">
        <f t="shared" si="86"/>
        <v>0</v>
      </c>
      <c r="CO26" s="64">
        <f t="shared" si="87"/>
        <v>0</v>
      </c>
      <c r="CP26" s="64">
        <f t="shared" si="88"/>
        <v>0</v>
      </c>
      <c r="CQ26" s="64">
        <f t="shared" si="89"/>
        <v>0</v>
      </c>
      <c r="CR26" s="64">
        <f t="shared" si="90"/>
        <v>0</v>
      </c>
      <c r="CS26" s="187">
        <f t="shared" si="91"/>
        <v>0</v>
      </c>
      <c r="CT26" s="179"/>
      <c r="CU26" s="663"/>
      <c r="CV26" s="2" t="s">
        <v>53</v>
      </c>
      <c r="CW26" s="64">
        <f t="shared" si="118"/>
        <v>0</v>
      </c>
      <c r="CX26" s="64">
        <f t="shared" si="92"/>
        <v>0</v>
      </c>
      <c r="CY26" s="64">
        <f t="shared" si="93"/>
        <v>0</v>
      </c>
      <c r="CZ26" s="64">
        <f t="shared" si="94"/>
        <v>0</v>
      </c>
      <c r="DA26" s="64">
        <f t="shared" si="95"/>
        <v>0</v>
      </c>
      <c r="DB26" s="64">
        <f t="shared" si="96"/>
        <v>0</v>
      </c>
      <c r="DC26" s="64">
        <f t="shared" si="97"/>
        <v>0</v>
      </c>
      <c r="DD26" s="64">
        <f t="shared" si="98"/>
        <v>0</v>
      </c>
      <c r="DE26" s="64">
        <f t="shared" si="99"/>
        <v>0</v>
      </c>
      <c r="DF26" s="64">
        <f t="shared" si="100"/>
        <v>0</v>
      </c>
      <c r="DG26" s="64">
        <f t="shared" si="101"/>
        <v>0</v>
      </c>
      <c r="DH26" s="64">
        <f t="shared" si="102"/>
        <v>0</v>
      </c>
      <c r="DI26" s="187">
        <f t="shared" si="103"/>
        <v>0</v>
      </c>
      <c r="DJ26" s="180"/>
      <c r="DK26" s="663"/>
      <c r="DL26" s="2" t="s">
        <v>53</v>
      </c>
      <c r="DM26" s="64">
        <f t="shared" si="119"/>
        <v>0</v>
      </c>
      <c r="DN26" s="64">
        <f t="shared" si="104"/>
        <v>0</v>
      </c>
      <c r="DO26" s="64">
        <f t="shared" si="105"/>
        <v>0</v>
      </c>
      <c r="DP26" s="64">
        <f t="shared" si="106"/>
        <v>0</v>
      </c>
      <c r="DQ26" s="64">
        <f t="shared" si="107"/>
        <v>0</v>
      </c>
      <c r="DR26" s="64">
        <f t="shared" si="108"/>
        <v>0</v>
      </c>
      <c r="DS26" s="64">
        <f t="shared" si="109"/>
        <v>0</v>
      </c>
      <c r="DT26" s="64">
        <f t="shared" si="110"/>
        <v>0</v>
      </c>
      <c r="DU26" s="64">
        <f t="shared" si="111"/>
        <v>0</v>
      </c>
      <c r="DV26" s="64">
        <f t="shared" si="112"/>
        <v>0</v>
      </c>
      <c r="DW26" s="64">
        <f t="shared" si="113"/>
        <v>0</v>
      </c>
      <c r="DX26" s="64">
        <f t="shared" si="114"/>
        <v>0</v>
      </c>
      <c r="DY26" s="187">
        <f t="shared" si="115"/>
        <v>0</v>
      </c>
    </row>
    <row r="27" spans="1:131" x14ac:dyDescent="0.25">
      <c r="C27" s="663"/>
      <c r="D27" s="2" t="s">
        <v>52</v>
      </c>
      <c r="E27" s="550">
        <v>0</v>
      </c>
      <c r="F27" s="550">
        <v>0</v>
      </c>
      <c r="G27" s="550">
        <v>0</v>
      </c>
      <c r="H27" s="550">
        <v>0</v>
      </c>
      <c r="I27" s="550">
        <v>0</v>
      </c>
      <c r="J27" s="550">
        <v>0</v>
      </c>
      <c r="K27" s="550">
        <v>0</v>
      </c>
      <c r="L27" s="550">
        <v>0</v>
      </c>
      <c r="M27" s="550">
        <v>0</v>
      </c>
      <c r="N27" s="550">
        <v>0</v>
      </c>
      <c r="O27" s="550">
        <v>0</v>
      </c>
      <c r="P27" s="550">
        <v>0</v>
      </c>
      <c r="Q27" s="579">
        <f t="shared" si="64"/>
        <v>0</v>
      </c>
      <c r="R27" s="179"/>
      <c r="S27" s="663"/>
      <c r="T27" s="2" t="s">
        <v>52</v>
      </c>
      <c r="U27" s="550">
        <v>0</v>
      </c>
      <c r="V27" s="550">
        <v>0</v>
      </c>
      <c r="W27" s="550">
        <v>0</v>
      </c>
      <c r="X27" s="550">
        <v>0</v>
      </c>
      <c r="Y27" s="550">
        <v>0</v>
      </c>
      <c r="Z27" s="550">
        <v>0</v>
      </c>
      <c r="AA27" s="550">
        <v>0</v>
      </c>
      <c r="AB27" s="550">
        <v>0</v>
      </c>
      <c r="AC27" s="550">
        <v>0</v>
      </c>
      <c r="AD27" s="550">
        <v>0</v>
      </c>
      <c r="AE27" s="550">
        <v>0</v>
      </c>
      <c r="AF27" s="550">
        <v>0</v>
      </c>
      <c r="AG27" s="579">
        <f t="shared" si="65"/>
        <v>0</v>
      </c>
      <c r="AH27" s="179"/>
      <c r="AI27" s="663"/>
      <c r="AJ27" s="2" t="s">
        <v>52</v>
      </c>
      <c r="AK27" s="550">
        <v>0</v>
      </c>
      <c r="AL27" s="550">
        <v>0</v>
      </c>
      <c r="AM27" s="550">
        <v>0</v>
      </c>
      <c r="AN27" s="550">
        <v>0</v>
      </c>
      <c r="AO27" s="550">
        <v>0</v>
      </c>
      <c r="AP27" s="550">
        <v>0</v>
      </c>
      <c r="AQ27" s="550">
        <v>0</v>
      </c>
      <c r="AR27" s="550">
        <v>0</v>
      </c>
      <c r="AS27" s="550">
        <v>0</v>
      </c>
      <c r="AT27" s="550">
        <v>0</v>
      </c>
      <c r="AU27" s="550">
        <v>0</v>
      </c>
      <c r="AV27" s="550">
        <v>0</v>
      </c>
      <c r="AW27" s="579">
        <f t="shared" si="66"/>
        <v>0</v>
      </c>
      <c r="AX27" s="180"/>
      <c r="AY27" s="663"/>
      <c r="AZ27" s="2" t="s">
        <v>52</v>
      </c>
      <c r="BA27" s="550">
        <v>0</v>
      </c>
      <c r="BB27" s="550">
        <v>0</v>
      </c>
      <c r="BC27" s="550">
        <v>0</v>
      </c>
      <c r="BD27" s="550">
        <v>0</v>
      </c>
      <c r="BE27" s="550">
        <v>0</v>
      </c>
      <c r="BF27" s="550">
        <v>0</v>
      </c>
      <c r="BG27" s="550">
        <v>0</v>
      </c>
      <c r="BH27" s="550">
        <v>0</v>
      </c>
      <c r="BI27" s="550">
        <v>0</v>
      </c>
      <c r="BJ27" s="550">
        <v>0</v>
      </c>
      <c r="BK27" s="550">
        <v>0</v>
      </c>
      <c r="BL27" s="550">
        <v>0</v>
      </c>
      <c r="BM27" s="579">
        <f t="shared" si="67"/>
        <v>0</v>
      </c>
      <c r="BO27" s="663"/>
      <c r="BP27" s="2" t="s">
        <v>52</v>
      </c>
      <c r="BQ27" s="64">
        <f t="shared" si="116"/>
        <v>0</v>
      </c>
      <c r="BR27" s="64">
        <f t="shared" si="68"/>
        <v>0</v>
      </c>
      <c r="BS27" s="64">
        <f t="shared" si="69"/>
        <v>0</v>
      </c>
      <c r="BT27" s="64">
        <f t="shared" si="70"/>
        <v>0</v>
      </c>
      <c r="BU27" s="64">
        <f t="shared" si="71"/>
        <v>0</v>
      </c>
      <c r="BV27" s="64">
        <f t="shared" si="72"/>
        <v>0</v>
      </c>
      <c r="BW27" s="64">
        <f t="shared" si="73"/>
        <v>0</v>
      </c>
      <c r="BX27" s="64">
        <f t="shared" si="74"/>
        <v>0</v>
      </c>
      <c r="BY27" s="64">
        <f t="shared" si="75"/>
        <v>0</v>
      </c>
      <c r="BZ27" s="64">
        <f t="shared" si="76"/>
        <v>0</v>
      </c>
      <c r="CA27" s="64">
        <f t="shared" si="77"/>
        <v>0</v>
      </c>
      <c r="CB27" s="64">
        <f t="shared" si="78"/>
        <v>0</v>
      </c>
      <c r="CC27" s="187">
        <f t="shared" si="79"/>
        <v>0</v>
      </c>
      <c r="CD27" s="179"/>
      <c r="CE27" s="663"/>
      <c r="CF27" s="2" t="s">
        <v>52</v>
      </c>
      <c r="CG27" s="64">
        <f t="shared" si="117"/>
        <v>0</v>
      </c>
      <c r="CH27" s="64">
        <f t="shared" si="80"/>
        <v>0</v>
      </c>
      <c r="CI27" s="64">
        <f t="shared" si="81"/>
        <v>0</v>
      </c>
      <c r="CJ27" s="64">
        <f t="shared" si="82"/>
        <v>0</v>
      </c>
      <c r="CK27" s="64">
        <f t="shared" si="83"/>
        <v>0</v>
      </c>
      <c r="CL27" s="64">
        <f t="shared" si="84"/>
        <v>0</v>
      </c>
      <c r="CM27" s="64">
        <f t="shared" si="85"/>
        <v>0</v>
      </c>
      <c r="CN27" s="64">
        <f t="shared" si="86"/>
        <v>0</v>
      </c>
      <c r="CO27" s="64">
        <f t="shared" si="87"/>
        <v>0</v>
      </c>
      <c r="CP27" s="64">
        <f t="shared" si="88"/>
        <v>0</v>
      </c>
      <c r="CQ27" s="64">
        <f t="shared" si="89"/>
        <v>0</v>
      </c>
      <c r="CR27" s="64">
        <f t="shared" si="90"/>
        <v>0</v>
      </c>
      <c r="CS27" s="187">
        <f t="shared" si="91"/>
        <v>0</v>
      </c>
      <c r="CT27" s="179"/>
      <c r="CU27" s="663"/>
      <c r="CV27" s="2" t="s">
        <v>52</v>
      </c>
      <c r="CW27" s="64">
        <f t="shared" si="118"/>
        <v>0</v>
      </c>
      <c r="CX27" s="64">
        <f t="shared" si="92"/>
        <v>0</v>
      </c>
      <c r="CY27" s="64">
        <f t="shared" si="93"/>
        <v>0</v>
      </c>
      <c r="CZ27" s="64">
        <f t="shared" si="94"/>
        <v>0</v>
      </c>
      <c r="DA27" s="64">
        <f t="shared" si="95"/>
        <v>0</v>
      </c>
      <c r="DB27" s="64">
        <f t="shared" si="96"/>
        <v>0</v>
      </c>
      <c r="DC27" s="64">
        <f t="shared" si="97"/>
        <v>0</v>
      </c>
      <c r="DD27" s="64">
        <f t="shared" si="98"/>
        <v>0</v>
      </c>
      <c r="DE27" s="64">
        <f t="shared" si="99"/>
        <v>0</v>
      </c>
      <c r="DF27" s="64">
        <f t="shared" si="100"/>
        <v>0</v>
      </c>
      <c r="DG27" s="64">
        <f t="shared" si="101"/>
        <v>0</v>
      </c>
      <c r="DH27" s="64">
        <f t="shared" si="102"/>
        <v>0</v>
      </c>
      <c r="DI27" s="187">
        <f t="shared" si="103"/>
        <v>0</v>
      </c>
      <c r="DJ27" s="180"/>
      <c r="DK27" s="663"/>
      <c r="DL27" s="2" t="s">
        <v>52</v>
      </c>
      <c r="DM27" s="64">
        <f t="shared" si="119"/>
        <v>0</v>
      </c>
      <c r="DN27" s="64">
        <f t="shared" si="104"/>
        <v>0</v>
      </c>
      <c r="DO27" s="64">
        <f t="shared" si="105"/>
        <v>0</v>
      </c>
      <c r="DP27" s="64">
        <f t="shared" si="106"/>
        <v>0</v>
      </c>
      <c r="DQ27" s="64">
        <f t="shared" si="107"/>
        <v>0</v>
      </c>
      <c r="DR27" s="64">
        <f t="shared" si="108"/>
        <v>0</v>
      </c>
      <c r="DS27" s="64">
        <f t="shared" si="109"/>
        <v>0</v>
      </c>
      <c r="DT27" s="64">
        <f t="shared" si="110"/>
        <v>0</v>
      </c>
      <c r="DU27" s="64">
        <f t="shared" si="111"/>
        <v>0</v>
      </c>
      <c r="DV27" s="64">
        <f t="shared" si="112"/>
        <v>0</v>
      </c>
      <c r="DW27" s="64">
        <f t="shared" si="113"/>
        <v>0</v>
      </c>
      <c r="DX27" s="64">
        <f t="shared" si="114"/>
        <v>0</v>
      </c>
      <c r="DY27" s="187">
        <f t="shared" si="115"/>
        <v>0</v>
      </c>
    </row>
    <row r="28" spans="1:131" x14ac:dyDescent="0.25">
      <c r="C28" s="663"/>
      <c r="D28" s="2" t="s">
        <v>51</v>
      </c>
      <c r="E28" s="550">
        <v>0</v>
      </c>
      <c r="F28" s="550">
        <v>0</v>
      </c>
      <c r="G28" s="550">
        <v>0</v>
      </c>
      <c r="H28" s="550">
        <v>2.7871405051227613E-3</v>
      </c>
      <c r="I28" s="550">
        <v>2.7717089359749123E-4</v>
      </c>
      <c r="J28" s="550">
        <v>0</v>
      </c>
      <c r="K28" s="550">
        <v>1.8366222179556943E-3</v>
      </c>
      <c r="L28" s="550">
        <v>8.9994256376637542E-4</v>
      </c>
      <c r="M28" s="550">
        <v>1.0648545993930532E-2</v>
      </c>
      <c r="N28" s="550">
        <v>0</v>
      </c>
      <c r="O28" s="550">
        <v>6.5272677521006147E-4</v>
      </c>
      <c r="P28" s="550">
        <v>8.1134719757537718E-3</v>
      </c>
      <c r="Q28" s="579">
        <f t="shared" si="64"/>
        <v>2.521562092533669E-2</v>
      </c>
      <c r="R28" s="179"/>
      <c r="S28" s="663"/>
      <c r="T28" s="2" t="s">
        <v>51</v>
      </c>
      <c r="U28" s="550">
        <v>0</v>
      </c>
      <c r="V28" s="550">
        <v>0</v>
      </c>
      <c r="W28" s="550">
        <v>4.5475009039348934E-3</v>
      </c>
      <c r="X28" s="550">
        <v>2.1661608881452404E-3</v>
      </c>
      <c r="Y28" s="550">
        <v>2.4044375902561102E-3</v>
      </c>
      <c r="Z28" s="550">
        <v>6.04433324372304E-2</v>
      </c>
      <c r="AA28" s="550">
        <v>7.1772062175793861E-3</v>
      </c>
      <c r="AB28" s="550">
        <v>4.0644994268412664E-2</v>
      </c>
      <c r="AC28" s="550">
        <v>1.318695615332614E-2</v>
      </c>
      <c r="AD28" s="550">
        <v>3.2868777678535063E-2</v>
      </c>
      <c r="AE28" s="550">
        <v>6.4854102028858588E-3</v>
      </c>
      <c r="AF28" s="550">
        <v>8.0614425408622209E-2</v>
      </c>
      <c r="AG28" s="579">
        <f t="shared" si="65"/>
        <v>0.25053920174892796</v>
      </c>
      <c r="AH28" s="179"/>
      <c r="AI28" s="663"/>
      <c r="AJ28" s="2" t="s">
        <v>51</v>
      </c>
      <c r="AK28" s="550">
        <v>0</v>
      </c>
      <c r="AL28" s="550">
        <v>0</v>
      </c>
      <c r="AM28" s="550">
        <v>0</v>
      </c>
      <c r="AN28" s="550">
        <v>0</v>
      </c>
      <c r="AO28" s="550">
        <v>0</v>
      </c>
      <c r="AP28" s="550">
        <v>8.8321673398031992E-4</v>
      </c>
      <c r="AQ28" s="550">
        <v>8.942292327029483E-2</v>
      </c>
      <c r="AR28" s="550">
        <v>0</v>
      </c>
      <c r="AS28" s="550">
        <v>1.7149617179642667E-3</v>
      </c>
      <c r="AT28" s="550">
        <v>1.5725930477615323E-3</v>
      </c>
      <c r="AU28" s="550">
        <v>3.7138757774965218E-3</v>
      </c>
      <c r="AV28" s="550">
        <v>4.6163920627358239E-2</v>
      </c>
      <c r="AW28" s="579">
        <f t="shared" si="66"/>
        <v>0.14347149117485569</v>
      </c>
      <c r="AX28" s="180"/>
      <c r="AY28" s="663"/>
      <c r="AZ28" s="2" t="s">
        <v>51</v>
      </c>
      <c r="BA28" s="550">
        <v>0</v>
      </c>
      <c r="BB28" s="550">
        <v>0</v>
      </c>
      <c r="BC28" s="550">
        <v>0</v>
      </c>
      <c r="BD28" s="550">
        <v>0</v>
      </c>
      <c r="BE28" s="550">
        <v>0</v>
      </c>
      <c r="BF28" s="550">
        <v>3.7835552656908497E-4</v>
      </c>
      <c r="BG28" s="550">
        <v>0</v>
      </c>
      <c r="BH28" s="550">
        <v>0</v>
      </c>
      <c r="BI28" s="550">
        <v>0</v>
      </c>
      <c r="BJ28" s="550">
        <v>0</v>
      </c>
      <c r="BK28" s="550">
        <v>1.5013462486548356E-5</v>
      </c>
      <c r="BL28" s="550">
        <v>1.8661913647473579E-4</v>
      </c>
      <c r="BM28" s="579">
        <f t="shared" si="67"/>
        <v>5.7998812553036912E-4</v>
      </c>
      <c r="BO28" s="663"/>
      <c r="BP28" s="2" t="s">
        <v>51</v>
      </c>
      <c r="BQ28" s="64">
        <f t="shared" si="116"/>
        <v>0</v>
      </c>
      <c r="BR28" s="64">
        <f t="shared" si="68"/>
        <v>0</v>
      </c>
      <c r="BS28" s="64">
        <f t="shared" si="69"/>
        <v>0</v>
      </c>
      <c r="BT28" s="64">
        <f t="shared" si="70"/>
        <v>111091.00231758929</v>
      </c>
      <c r="BU28" s="64">
        <f t="shared" si="71"/>
        <v>11047.592443370908</v>
      </c>
      <c r="BV28" s="64">
        <f t="shared" si="72"/>
        <v>0</v>
      </c>
      <c r="BW28" s="64">
        <f t="shared" si="73"/>
        <v>73204.850166843418</v>
      </c>
      <c r="BX28" s="64">
        <f t="shared" si="74"/>
        <v>35870.283989383657</v>
      </c>
      <c r="BY28" s="64">
        <f t="shared" si="75"/>
        <v>424434.16308450111</v>
      </c>
      <c r="BZ28" s="64">
        <f t="shared" si="76"/>
        <v>0</v>
      </c>
      <c r="CA28" s="64">
        <f t="shared" si="77"/>
        <v>26016.6545476758</v>
      </c>
      <c r="CB28" s="64">
        <f t="shared" si="78"/>
        <v>323390.13135703333</v>
      </c>
      <c r="CC28" s="187">
        <f t="shared" si="79"/>
        <v>1005054.6779063975</v>
      </c>
      <c r="CD28" s="179"/>
      <c r="CE28" s="663"/>
      <c r="CF28" s="2" t="s">
        <v>51</v>
      </c>
      <c r="CG28" s="64">
        <f t="shared" si="117"/>
        <v>0</v>
      </c>
      <c r="CH28" s="64">
        <f t="shared" si="80"/>
        <v>0</v>
      </c>
      <c r="CI28" s="64">
        <f t="shared" si="81"/>
        <v>181256.17726474087</v>
      </c>
      <c r="CJ28" s="64">
        <f t="shared" si="82"/>
        <v>86339.739170994886</v>
      </c>
      <c r="CK28" s="64">
        <f t="shared" si="83"/>
        <v>95837.070797360197</v>
      </c>
      <c r="CL28" s="64">
        <f t="shared" si="84"/>
        <v>2409175.415277971</v>
      </c>
      <c r="CM28" s="64">
        <f t="shared" si="85"/>
        <v>286072.06241861469</v>
      </c>
      <c r="CN28" s="64">
        <f t="shared" si="86"/>
        <v>1620045.0404891788</v>
      </c>
      <c r="CO28" s="64">
        <f t="shared" si="87"/>
        <v>525611.16811245144</v>
      </c>
      <c r="CP28" s="64">
        <f t="shared" si="88"/>
        <v>1310097.3741909135</v>
      </c>
      <c r="CQ28" s="64">
        <f t="shared" si="89"/>
        <v>258498.16991826775</v>
      </c>
      <c r="CR28" s="64">
        <f t="shared" si="90"/>
        <v>3213163.2056009052</v>
      </c>
      <c r="CS28" s="187">
        <f t="shared" si="91"/>
        <v>9986095.4232413992</v>
      </c>
      <c r="CT28" s="179"/>
      <c r="CU28" s="663"/>
      <c r="CV28" s="2" t="s">
        <v>51</v>
      </c>
      <c r="CW28" s="64">
        <f t="shared" si="118"/>
        <v>0</v>
      </c>
      <c r="CX28" s="64">
        <f t="shared" si="92"/>
        <v>0</v>
      </c>
      <c r="CY28" s="64">
        <f t="shared" si="93"/>
        <v>0</v>
      </c>
      <c r="CZ28" s="64">
        <f t="shared" si="94"/>
        <v>0</v>
      </c>
      <c r="DA28" s="64">
        <f t="shared" si="95"/>
        <v>0</v>
      </c>
      <c r="DB28" s="64">
        <f t="shared" si="96"/>
        <v>35203.618928145755</v>
      </c>
      <c r="DC28" s="64">
        <f t="shared" si="97"/>
        <v>3564255.9670052868</v>
      </c>
      <c r="DD28" s="64">
        <f t="shared" si="98"/>
        <v>0</v>
      </c>
      <c r="DE28" s="64">
        <f t="shared" si="99"/>
        <v>68355.655495220111</v>
      </c>
      <c r="DF28" s="64">
        <f t="shared" si="100"/>
        <v>62681.065985873713</v>
      </c>
      <c r="DG28" s="64">
        <f t="shared" si="101"/>
        <v>148029.20119986293</v>
      </c>
      <c r="DH28" s="64">
        <f t="shared" si="102"/>
        <v>1840020.6964725587</v>
      </c>
      <c r="DI28" s="187">
        <f t="shared" si="103"/>
        <v>5718546.2050869484</v>
      </c>
      <c r="DJ28" s="180"/>
      <c r="DK28" s="663"/>
      <c r="DL28" s="2" t="s">
        <v>51</v>
      </c>
      <c r="DM28" s="64">
        <f t="shared" si="119"/>
        <v>0</v>
      </c>
      <c r="DN28" s="64">
        <f t="shared" si="104"/>
        <v>0</v>
      </c>
      <c r="DO28" s="64">
        <f t="shared" si="105"/>
        <v>0</v>
      </c>
      <c r="DP28" s="64">
        <f t="shared" si="106"/>
        <v>0</v>
      </c>
      <c r="DQ28" s="64">
        <f t="shared" si="107"/>
        <v>0</v>
      </c>
      <c r="DR28" s="64">
        <f t="shared" si="108"/>
        <v>15080.651514232726</v>
      </c>
      <c r="DS28" s="64">
        <f t="shared" si="109"/>
        <v>0</v>
      </c>
      <c r="DT28" s="64">
        <f t="shared" si="110"/>
        <v>0</v>
      </c>
      <c r="DU28" s="64">
        <f t="shared" si="111"/>
        <v>0</v>
      </c>
      <c r="DV28" s="64">
        <f t="shared" si="112"/>
        <v>0</v>
      </c>
      <c r="DW28" s="64">
        <f t="shared" si="113"/>
        <v>598.41281514966943</v>
      </c>
      <c r="DX28" s="64">
        <f t="shared" si="114"/>
        <v>7438.3429484507615</v>
      </c>
      <c r="DY28" s="187">
        <f t="shared" si="115"/>
        <v>23117.407277833157</v>
      </c>
    </row>
    <row r="29" spans="1:131" x14ac:dyDescent="0.25">
      <c r="C29" s="663"/>
      <c r="D29" s="2" t="s">
        <v>50</v>
      </c>
      <c r="E29" s="550">
        <v>0</v>
      </c>
      <c r="F29" s="550">
        <v>0</v>
      </c>
      <c r="G29" s="550">
        <v>0</v>
      </c>
      <c r="H29" s="550">
        <v>0</v>
      </c>
      <c r="I29" s="550">
        <v>0</v>
      </c>
      <c r="J29" s="550">
        <v>0</v>
      </c>
      <c r="K29" s="550">
        <v>0</v>
      </c>
      <c r="L29" s="550">
        <v>0</v>
      </c>
      <c r="M29" s="550">
        <v>0</v>
      </c>
      <c r="N29" s="550">
        <v>0</v>
      </c>
      <c r="O29" s="550">
        <v>0</v>
      </c>
      <c r="P29" s="550">
        <v>0</v>
      </c>
      <c r="Q29" s="579">
        <f t="shared" si="64"/>
        <v>0</v>
      </c>
      <c r="R29" s="179"/>
      <c r="S29" s="663"/>
      <c r="T29" s="2" t="s">
        <v>50</v>
      </c>
      <c r="U29" s="550">
        <v>0</v>
      </c>
      <c r="V29" s="550">
        <v>0</v>
      </c>
      <c r="W29" s="550">
        <v>0</v>
      </c>
      <c r="X29" s="550">
        <v>0</v>
      </c>
      <c r="Y29" s="550">
        <v>0</v>
      </c>
      <c r="Z29" s="550">
        <v>0</v>
      </c>
      <c r="AA29" s="550">
        <v>0</v>
      </c>
      <c r="AB29" s="550">
        <v>0</v>
      </c>
      <c r="AC29" s="550">
        <v>0</v>
      </c>
      <c r="AD29" s="550">
        <v>2.3547578934511003E-3</v>
      </c>
      <c r="AE29" s="550">
        <v>9.3438754863215971E-5</v>
      </c>
      <c r="AF29" s="550">
        <v>1.1614549116482197E-3</v>
      </c>
      <c r="AG29" s="579">
        <f t="shared" si="65"/>
        <v>3.6096515599625362E-3</v>
      </c>
      <c r="AH29" s="179"/>
      <c r="AI29" s="663"/>
      <c r="AJ29" s="2" t="s">
        <v>50</v>
      </c>
      <c r="AK29" s="550">
        <v>0</v>
      </c>
      <c r="AL29" s="550">
        <v>0</v>
      </c>
      <c r="AM29" s="550">
        <v>0</v>
      </c>
      <c r="AN29" s="550">
        <v>0</v>
      </c>
      <c r="AO29" s="550">
        <v>0</v>
      </c>
      <c r="AP29" s="550">
        <v>0</v>
      </c>
      <c r="AQ29" s="550">
        <v>0</v>
      </c>
      <c r="AR29" s="550">
        <v>0</v>
      </c>
      <c r="AS29" s="550">
        <v>0</v>
      </c>
      <c r="AT29" s="550">
        <v>0</v>
      </c>
      <c r="AU29" s="550">
        <v>0</v>
      </c>
      <c r="AV29" s="550">
        <v>0</v>
      </c>
      <c r="AW29" s="579">
        <f t="shared" si="66"/>
        <v>0</v>
      </c>
      <c r="AX29" s="180"/>
      <c r="AY29" s="663"/>
      <c r="AZ29" s="2" t="s">
        <v>50</v>
      </c>
      <c r="BA29" s="550">
        <v>0</v>
      </c>
      <c r="BB29" s="550">
        <v>0</v>
      </c>
      <c r="BC29" s="550">
        <v>0</v>
      </c>
      <c r="BD29" s="550">
        <v>0</v>
      </c>
      <c r="BE29" s="550">
        <v>0</v>
      </c>
      <c r="BF29" s="550">
        <v>0</v>
      </c>
      <c r="BG29" s="550">
        <v>0</v>
      </c>
      <c r="BH29" s="550">
        <v>0</v>
      </c>
      <c r="BI29" s="550">
        <v>0</v>
      </c>
      <c r="BJ29" s="550">
        <v>0</v>
      </c>
      <c r="BK29" s="550">
        <v>0</v>
      </c>
      <c r="BL29" s="550">
        <v>0</v>
      </c>
      <c r="BM29" s="579">
        <f t="shared" si="67"/>
        <v>0</v>
      </c>
      <c r="BO29" s="663"/>
      <c r="BP29" s="2" t="s">
        <v>50</v>
      </c>
      <c r="BQ29" s="64">
        <f t="shared" si="116"/>
        <v>0</v>
      </c>
      <c r="BR29" s="64">
        <f t="shared" si="68"/>
        <v>0</v>
      </c>
      <c r="BS29" s="64">
        <f t="shared" si="69"/>
        <v>0</v>
      </c>
      <c r="BT29" s="64">
        <f t="shared" si="70"/>
        <v>0</v>
      </c>
      <c r="BU29" s="64">
        <f t="shared" si="71"/>
        <v>0</v>
      </c>
      <c r="BV29" s="64">
        <f t="shared" si="72"/>
        <v>0</v>
      </c>
      <c r="BW29" s="64">
        <f t="shared" si="73"/>
        <v>0</v>
      </c>
      <c r="BX29" s="64">
        <f t="shared" si="74"/>
        <v>0</v>
      </c>
      <c r="BY29" s="64">
        <f t="shared" si="75"/>
        <v>0</v>
      </c>
      <c r="BZ29" s="64">
        <f t="shared" si="76"/>
        <v>0</v>
      </c>
      <c r="CA29" s="64">
        <f t="shared" si="77"/>
        <v>0</v>
      </c>
      <c r="CB29" s="64">
        <f t="shared" si="78"/>
        <v>0</v>
      </c>
      <c r="CC29" s="187">
        <f t="shared" si="79"/>
        <v>0</v>
      </c>
      <c r="CD29" s="179"/>
      <c r="CE29" s="663"/>
      <c r="CF29" s="2" t="s">
        <v>50</v>
      </c>
      <c r="CG29" s="64">
        <f t="shared" si="117"/>
        <v>0</v>
      </c>
      <c r="CH29" s="64">
        <f t="shared" si="80"/>
        <v>0</v>
      </c>
      <c r="CI29" s="64">
        <f t="shared" si="81"/>
        <v>0</v>
      </c>
      <c r="CJ29" s="64">
        <f t="shared" si="82"/>
        <v>0</v>
      </c>
      <c r="CK29" s="64">
        <f t="shared" si="83"/>
        <v>0</v>
      </c>
      <c r="CL29" s="64">
        <f t="shared" si="84"/>
        <v>0</v>
      </c>
      <c r="CM29" s="64">
        <f t="shared" si="85"/>
        <v>0</v>
      </c>
      <c r="CN29" s="64">
        <f t="shared" si="86"/>
        <v>0</v>
      </c>
      <c r="CO29" s="64">
        <f t="shared" si="87"/>
        <v>0</v>
      </c>
      <c r="CP29" s="64">
        <f t="shared" si="88"/>
        <v>93856.916835707161</v>
      </c>
      <c r="CQ29" s="64">
        <f t="shared" si="89"/>
        <v>3724.3206483431231</v>
      </c>
      <c r="CR29" s="64">
        <f t="shared" si="90"/>
        <v>46293.751622688556</v>
      </c>
      <c r="CS29" s="187">
        <f t="shared" si="91"/>
        <v>143874.98910673885</v>
      </c>
      <c r="CT29" s="179"/>
      <c r="CU29" s="663"/>
      <c r="CV29" s="2" t="s">
        <v>50</v>
      </c>
      <c r="CW29" s="64">
        <f t="shared" si="118"/>
        <v>0</v>
      </c>
      <c r="CX29" s="64">
        <f t="shared" si="92"/>
        <v>0</v>
      </c>
      <c r="CY29" s="64">
        <f t="shared" si="93"/>
        <v>0</v>
      </c>
      <c r="CZ29" s="64">
        <f t="shared" si="94"/>
        <v>0</v>
      </c>
      <c r="DA29" s="64">
        <f t="shared" si="95"/>
        <v>0</v>
      </c>
      <c r="DB29" s="64">
        <f t="shared" si="96"/>
        <v>0</v>
      </c>
      <c r="DC29" s="64">
        <f t="shared" si="97"/>
        <v>0</v>
      </c>
      <c r="DD29" s="64">
        <f t="shared" si="98"/>
        <v>0</v>
      </c>
      <c r="DE29" s="64">
        <f t="shared" si="99"/>
        <v>0</v>
      </c>
      <c r="DF29" s="64">
        <f t="shared" si="100"/>
        <v>0</v>
      </c>
      <c r="DG29" s="64">
        <f t="shared" si="101"/>
        <v>0</v>
      </c>
      <c r="DH29" s="64">
        <f t="shared" si="102"/>
        <v>0</v>
      </c>
      <c r="DI29" s="187">
        <f t="shared" si="103"/>
        <v>0</v>
      </c>
      <c r="DJ29" s="180"/>
      <c r="DK29" s="663"/>
      <c r="DL29" s="2" t="s">
        <v>50</v>
      </c>
      <c r="DM29" s="64">
        <f t="shared" si="119"/>
        <v>0</v>
      </c>
      <c r="DN29" s="64">
        <f t="shared" si="104"/>
        <v>0</v>
      </c>
      <c r="DO29" s="64">
        <f t="shared" si="105"/>
        <v>0</v>
      </c>
      <c r="DP29" s="64">
        <f t="shared" si="106"/>
        <v>0</v>
      </c>
      <c r="DQ29" s="64">
        <f t="shared" si="107"/>
        <v>0</v>
      </c>
      <c r="DR29" s="64">
        <f t="shared" si="108"/>
        <v>0</v>
      </c>
      <c r="DS29" s="64">
        <f t="shared" si="109"/>
        <v>0</v>
      </c>
      <c r="DT29" s="64">
        <f t="shared" si="110"/>
        <v>0</v>
      </c>
      <c r="DU29" s="64">
        <f t="shared" si="111"/>
        <v>0</v>
      </c>
      <c r="DV29" s="64">
        <f t="shared" si="112"/>
        <v>0</v>
      </c>
      <c r="DW29" s="64">
        <f t="shared" si="113"/>
        <v>0</v>
      </c>
      <c r="DX29" s="64">
        <f t="shared" si="114"/>
        <v>0</v>
      </c>
      <c r="DY29" s="187">
        <f t="shared" si="115"/>
        <v>0</v>
      </c>
    </row>
    <row r="30" spans="1:131" x14ac:dyDescent="0.25">
      <c r="C30" s="663"/>
      <c r="D30" s="2" t="s">
        <v>49</v>
      </c>
      <c r="E30" s="550">
        <v>0</v>
      </c>
      <c r="F30" s="550">
        <v>0</v>
      </c>
      <c r="G30" s="550">
        <v>0</v>
      </c>
      <c r="H30" s="550">
        <v>0</v>
      </c>
      <c r="I30" s="550">
        <v>0</v>
      </c>
      <c r="J30" s="550">
        <v>0</v>
      </c>
      <c r="K30" s="550">
        <v>0</v>
      </c>
      <c r="L30" s="550">
        <v>0</v>
      </c>
      <c r="M30" s="550">
        <v>0</v>
      </c>
      <c r="N30" s="550">
        <v>0</v>
      </c>
      <c r="O30" s="550">
        <v>0</v>
      </c>
      <c r="P30" s="550">
        <v>0</v>
      </c>
      <c r="Q30" s="579">
        <f t="shared" si="64"/>
        <v>0</v>
      </c>
      <c r="R30" s="179"/>
      <c r="S30" s="663"/>
      <c r="T30" s="2" t="s">
        <v>49</v>
      </c>
      <c r="U30" s="550">
        <v>0</v>
      </c>
      <c r="V30" s="550">
        <v>0</v>
      </c>
      <c r="W30" s="550">
        <v>0</v>
      </c>
      <c r="X30" s="550">
        <v>0</v>
      </c>
      <c r="Y30" s="550">
        <v>6.1005472974424834E-3</v>
      </c>
      <c r="Z30" s="550">
        <v>0</v>
      </c>
      <c r="AA30" s="550">
        <v>0</v>
      </c>
      <c r="AB30" s="550">
        <v>0</v>
      </c>
      <c r="AC30" s="550">
        <v>0</v>
      </c>
      <c r="AD30" s="550">
        <v>0</v>
      </c>
      <c r="AE30" s="550">
        <v>2.4207479887529263E-4</v>
      </c>
      <c r="AF30" s="550">
        <v>3.0090187369421744E-3</v>
      </c>
      <c r="AG30" s="579">
        <f t="shared" si="65"/>
        <v>9.3516408332599502E-3</v>
      </c>
      <c r="AH30" s="179"/>
      <c r="AI30" s="663"/>
      <c r="AJ30" s="2" t="s">
        <v>49</v>
      </c>
      <c r="AK30" s="550">
        <v>0</v>
      </c>
      <c r="AL30" s="550">
        <v>0</v>
      </c>
      <c r="AM30" s="550">
        <v>0</v>
      </c>
      <c r="AN30" s="550">
        <v>0</v>
      </c>
      <c r="AO30" s="550">
        <v>0</v>
      </c>
      <c r="AP30" s="550">
        <v>0</v>
      </c>
      <c r="AQ30" s="550">
        <v>0</v>
      </c>
      <c r="AR30" s="550">
        <v>0</v>
      </c>
      <c r="AS30" s="550">
        <v>0</v>
      </c>
      <c r="AT30" s="550">
        <v>0</v>
      </c>
      <c r="AU30" s="550">
        <v>0</v>
      </c>
      <c r="AV30" s="550">
        <v>0</v>
      </c>
      <c r="AW30" s="579">
        <f t="shared" si="66"/>
        <v>0</v>
      </c>
      <c r="AX30" s="180"/>
      <c r="AY30" s="663"/>
      <c r="AZ30" s="2" t="s">
        <v>49</v>
      </c>
      <c r="BA30" s="550">
        <v>0</v>
      </c>
      <c r="BB30" s="550">
        <v>0</v>
      </c>
      <c r="BC30" s="550">
        <v>0</v>
      </c>
      <c r="BD30" s="550">
        <v>0</v>
      </c>
      <c r="BE30" s="550">
        <v>0</v>
      </c>
      <c r="BF30" s="550">
        <v>0</v>
      </c>
      <c r="BG30" s="550">
        <v>0</v>
      </c>
      <c r="BH30" s="550">
        <v>0</v>
      </c>
      <c r="BI30" s="550">
        <v>0</v>
      </c>
      <c r="BJ30" s="550">
        <v>0</v>
      </c>
      <c r="BK30" s="550">
        <v>0</v>
      </c>
      <c r="BL30" s="550">
        <v>0</v>
      </c>
      <c r="BM30" s="579">
        <f t="shared" si="67"/>
        <v>0</v>
      </c>
      <c r="BO30" s="663"/>
      <c r="BP30" s="2" t="s">
        <v>49</v>
      </c>
      <c r="BQ30" s="64">
        <f t="shared" si="116"/>
        <v>0</v>
      </c>
      <c r="BR30" s="64">
        <f t="shared" si="68"/>
        <v>0</v>
      </c>
      <c r="BS30" s="64">
        <f t="shared" si="69"/>
        <v>0</v>
      </c>
      <c r="BT30" s="64">
        <f t="shared" si="70"/>
        <v>0</v>
      </c>
      <c r="BU30" s="64">
        <f t="shared" si="71"/>
        <v>0</v>
      </c>
      <c r="BV30" s="64">
        <f t="shared" si="72"/>
        <v>0</v>
      </c>
      <c r="BW30" s="64">
        <f t="shared" si="73"/>
        <v>0</v>
      </c>
      <c r="BX30" s="64">
        <f t="shared" si="74"/>
        <v>0</v>
      </c>
      <c r="BY30" s="64">
        <f t="shared" si="75"/>
        <v>0</v>
      </c>
      <c r="BZ30" s="64">
        <f t="shared" si="76"/>
        <v>0</v>
      </c>
      <c r="CA30" s="64">
        <f t="shared" si="77"/>
        <v>0</v>
      </c>
      <c r="CB30" s="64">
        <f t="shared" si="78"/>
        <v>0</v>
      </c>
      <c r="CC30" s="187">
        <f t="shared" si="79"/>
        <v>0</v>
      </c>
      <c r="CD30" s="179"/>
      <c r="CE30" s="663"/>
      <c r="CF30" s="2" t="s">
        <v>49</v>
      </c>
      <c r="CG30" s="64">
        <f t="shared" si="117"/>
        <v>0</v>
      </c>
      <c r="CH30" s="64">
        <f t="shared" si="80"/>
        <v>0</v>
      </c>
      <c r="CI30" s="64">
        <f t="shared" si="81"/>
        <v>0</v>
      </c>
      <c r="CJ30" s="64">
        <f t="shared" si="82"/>
        <v>0</v>
      </c>
      <c r="CK30" s="64">
        <f t="shared" si="83"/>
        <v>243158.14459769963</v>
      </c>
      <c r="CL30" s="64">
        <f t="shared" si="84"/>
        <v>0</v>
      </c>
      <c r="CM30" s="64">
        <f t="shared" si="85"/>
        <v>0</v>
      </c>
      <c r="CN30" s="64">
        <f t="shared" si="86"/>
        <v>0</v>
      </c>
      <c r="CO30" s="64">
        <f t="shared" si="87"/>
        <v>0</v>
      </c>
      <c r="CP30" s="64">
        <f t="shared" si="88"/>
        <v>0</v>
      </c>
      <c r="CQ30" s="64">
        <f t="shared" si="89"/>
        <v>9648.717742595687</v>
      </c>
      <c r="CR30" s="64">
        <f t="shared" si="90"/>
        <v>119934.71691323626</v>
      </c>
      <c r="CS30" s="187">
        <f t="shared" si="91"/>
        <v>372741.57925353158</v>
      </c>
      <c r="CT30" s="179"/>
      <c r="CU30" s="663"/>
      <c r="CV30" s="2" t="s">
        <v>49</v>
      </c>
      <c r="CW30" s="64">
        <f t="shared" si="118"/>
        <v>0</v>
      </c>
      <c r="CX30" s="64">
        <f t="shared" si="92"/>
        <v>0</v>
      </c>
      <c r="CY30" s="64">
        <f t="shared" si="93"/>
        <v>0</v>
      </c>
      <c r="CZ30" s="64">
        <f t="shared" si="94"/>
        <v>0</v>
      </c>
      <c r="DA30" s="64">
        <f t="shared" si="95"/>
        <v>0</v>
      </c>
      <c r="DB30" s="64">
        <f t="shared" si="96"/>
        <v>0</v>
      </c>
      <c r="DC30" s="64">
        <f t="shared" si="97"/>
        <v>0</v>
      </c>
      <c r="DD30" s="64">
        <f t="shared" si="98"/>
        <v>0</v>
      </c>
      <c r="DE30" s="64">
        <f t="shared" si="99"/>
        <v>0</v>
      </c>
      <c r="DF30" s="64">
        <f t="shared" si="100"/>
        <v>0</v>
      </c>
      <c r="DG30" s="64">
        <f t="shared" si="101"/>
        <v>0</v>
      </c>
      <c r="DH30" s="64">
        <f t="shared" si="102"/>
        <v>0</v>
      </c>
      <c r="DI30" s="187">
        <f t="shared" si="103"/>
        <v>0</v>
      </c>
      <c r="DJ30" s="180"/>
      <c r="DK30" s="663"/>
      <c r="DL30" s="2" t="s">
        <v>49</v>
      </c>
      <c r="DM30" s="64">
        <f t="shared" si="119"/>
        <v>0</v>
      </c>
      <c r="DN30" s="64">
        <f t="shared" si="104"/>
        <v>0</v>
      </c>
      <c r="DO30" s="64">
        <f t="shared" si="105"/>
        <v>0</v>
      </c>
      <c r="DP30" s="64">
        <f t="shared" si="106"/>
        <v>0</v>
      </c>
      <c r="DQ30" s="64">
        <f t="shared" si="107"/>
        <v>0</v>
      </c>
      <c r="DR30" s="64">
        <f t="shared" si="108"/>
        <v>0</v>
      </c>
      <c r="DS30" s="64">
        <f t="shared" si="109"/>
        <v>0</v>
      </c>
      <c r="DT30" s="64">
        <f t="shared" si="110"/>
        <v>0</v>
      </c>
      <c r="DU30" s="64">
        <f t="shared" si="111"/>
        <v>0</v>
      </c>
      <c r="DV30" s="64">
        <f t="shared" si="112"/>
        <v>0</v>
      </c>
      <c r="DW30" s="64">
        <f t="shared" si="113"/>
        <v>0</v>
      </c>
      <c r="DX30" s="64">
        <f t="shared" si="114"/>
        <v>0</v>
      </c>
      <c r="DY30" s="187">
        <f t="shared" si="115"/>
        <v>0</v>
      </c>
    </row>
    <row r="31" spans="1:131" x14ac:dyDescent="0.25">
      <c r="C31" s="663"/>
      <c r="D31" s="2" t="s">
        <v>48</v>
      </c>
      <c r="E31" s="550">
        <v>0</v>
      </c>
      <c r="F31" s="550">
        <v>0</v>
      </c>
      <c r="G31" s="550">
        <v>0</v>
      </c>
      <c r="H31" s="550">
        <v>0</v>
      </c>
      <c r="I31" s="550">
        <v>0</v>
      </c>
      <c r="J31" s="550">
        <v>0</v>
      </c>
      <c r="K31" s="550">
        <v>4.2567900528915469E-3</v>
      </c>
      <c r="L31" s="550">
        <v>0</v>
      </c>
      <c r="M31" s="550">
        <v>0</v>
      </c>
      <c r="N31" s="550">
        <v>0</v>
      </c>
      <c r="O31" s="550">
        <v>1.6891297545386873E-4</v>
      </c>
      <c r="P31" s="550">
        <v>2.0996085111494038E-3</v>
      </c>
      <c r="Q31" s="579">
        <f t="shared" si="64"/>
        <v>6.5253115394948193E-3</v>
      </c>
      <c r="R31" s="179"/>
      <c r="S31" s="663"/>
      <c r="T31" s="2" t="s">
        <v>48</v>
      </c>
      <c r="U31" s="550">
        <v>0</v>
      </c>
      <c r="V31" s="550">
        <v>0</v>
      </c>
      <c r="W31" s="550">
        <v>0</v>
      </c>
      <c r="X31" s="550">
        <v>0</v>
      </c>
      <c r="Y31" s="550">
        <v>5.4615144038704898E-3</v>
      </c>
      <c r="Z31" s="550">
        <v>0</v>
      </c>
      <c r="AA31" s="550">
        <v>5.7441278293824914E-3</v>
      </c>
      <c r="AB31" s="550">
        <v>0</v>
      </c>
      <c r="AC31" s="550">
        <v>0</v>
      </c>
      <c r="AD31" s="550">
        <v>6.8852011058978336E-3</v>
      </c>
      <c r="AE31" s="550">
        <v>7.1785973442830262E-4</v>
      </c>
      <c r="AF31" s="550">
        <v>8.9230824580954007E-3</v>
      </c>
      <c r="AG31" s="579">
        <f t="shared" si="65"/>
        <v>2.7731785531674519E-2</v>
      </c>
      <c r="AH31" s="179"/>
      <c r="AI31" s="663"/>
      <c r="AJ31" s="2" t="s">
        <v>48</v>
      </c>
      <c r="AK31" s="550">
        <v>0</v>
      </c>
      <c r="AL31" s="550">
        <v>0</v>
      </c>
      <c r="AM31" s="550">
        <v>0</v>
      </c>
      <c r="AN31" s="550">
        <v>0</v>
      </c>
      <c r="AO31" s="550">
        <v>0</v>
      </c>
      <c r="AP31" s="550">
        <v>0</v>
      </c>
      <c r="AQ31" s="550">
        <v>1.3311636594806717E-3</v>
      </c>
      <c r="AR31" s="550">
        <v>0</v>
      </c>
      <c r="AS31" s="550">
        <v>0</v>
      </c>
      <c r="AT31" s="550">
        <v>0</v>
      </c>
      <c r="AU31" s="550">
        <v>5.2821682945393192E-5</v>
      </c>
      <c r="AV31" s="550">
        <v>6.565798440728534E-4</v>
      </c>
      <c r="AW31" s="579">
        <f t="shared" si="66"/>
        <v>2.0405651864989181E-3</v>
      </c>
      <c r="AX31" s="180"/>
      <c r="AY31" s="663"/>
      <c r="AZ31" s="2" t="s">
        <v>48</v>
      </c>
      <c r="BA31" s="550">
        <v>0</v>
      </c>
      <c r="BB31" s="550">
        <v>0</v>
      </c>
      <c r="BC31" s="550">
        <v>0</v>
      </c>
      <c r="BD31" s="550">
        <v>0</v>
      </c>
      <c r="BE31" s="550">
        <v>0</v>
      </c>
      <c r="BF31" s="550">
        <v>0</v>
      </c>
      <c r="BG31" s="550">
        <v>0</v>
      </c>
      <c r="BH31" s="550">
        <v>0</v>
      </c>
      <c r="BI31" s="550">
        <v>0</v>
      </c>
      <c r="BJ31" s="550">
        <v>0</v>
      </c>
      <c r="BK31" s="550">
        <v>0</v>
      </c>
      <c r="BL31" s="550">
        <v>0</v>
      </c>
      <c r="BM31" s="579">
        <f t="shared" si="67"/>
        <v>0</v>
      </c>
      <c r="BO31" s="663"/>
      <c r="BP31" s="2" t="s">
        <v>48</v>
      </c>
      <c r="BQ31" s="64">
        <f t="shared" si="116"/>
        <v>0</v>
      </c>
      <c r="BR31" s="64">
        <f t="shared" si="68"/>
        <v>0</v>
      </c>
      <c r="BS31" s="64">
        <f t="shared" si="69"/>
        <v>0</v>
      </c>
      <c r="BT31" s="64">
        <f t="shared" si="70"/>
        <v>0</v>
      </c>
      <c r="BU31" s="64">
        <f t="shared" si="71"/>
        <v>0</v>
      </c>
      <c r="BV31" s="64">
        <f t="shared" si="72"/>
        <v>0</v>
      </c>
      <c r="BW31" s="64">
        <f t="shared" si="73"/>
        <v>169668.90358132019</v>
      </c>
      <c r="BX31" s="64">
        <f t="shared" si="74"/>
        <v>0</v>
      </c>
      <c r="BY31" s="64">
        <f t="shared" si="75"/>
        <v>0</v>
      </c>
      <c r="BZ31" s="64">
        <f t="shared" si="76"/>
        <v>0</v>
      </c>
      <c r="CA31" s="64">
        <f t="shared" si="77"/>
        <v>6732.6034382289354</v>
      </c>
      <c r="CB31" s="64">
        <f t="shared" si="78"/>
        <v>83687.066923759223</v>
      </c>
      <c r="CC31" s="187">
        <f t="shared" si="79"/>
        <v>260088.57394330832</v>
      </c>
      <c r="CD31" s="179"/>
      <c r="CE31" s="663"/>
      <c r="CF31" s="2" t="s">
        <v>48</v>
      </c>
      <c r="CG31" s="64">
        <f t="shared" si="117"/>
        <v>0</v>
      </c>
      <c r="CH31" s="64">
        <f t="shared" si="80"/>
        <v>0</v>
      </c>
      <c r="CI31" s="64">
        <f t="shared" si="81"/>
        <v>0</v>
      </c>
      <c r="CJ31" s="64">
        <f t="shared" si="82"/>
        <v>0</v>
      </c>
      <c r="CK31" s="64">
        <f t="shared" si="83"/>
        <v>217687.30646437226</v>
      </c>
      <c r="CL31" s="64">
        <f t="shared" si="84"/>
        <v>0</v>
      </c>
      <c r="CM31" s="64">
        <f t="shared" si="85"/>
        <v>228951.82960227298</v>
      </c>
      <c r="CN31" s="64">
        <f t="shared" si="86"/>
        <v>0</v>
      </c>
      <c r="CO31" s="64">
        <f t="shared" si="87"/>
        <v>0</v>
      </c>
      <c r="CP31" s="64">
        <f t="shared" si="88"/>
        <v>274433.20155783632</v>
      </c>
      <c r="CQ31" s="64">
        <f t="shared" si="89"/>
        <v>28612.751052378702</v>
      </c>
      <c r="CR31" s="64">
        <f t="shared" si="90"/>
        <v>355659.92177658627</v>
      </c>
      <c r="CS31" s="187">
        <f t="shared" si="91"/>
        <v>1105345.0104534465</v>
      </c>
      <c r="CT31" s="179"/>
      <c r="CU31" s="663"/>
      <c r="CV31" s="2" t="s">
        <v>48</v>
      </c>
      <c r="CW31" s="64">
        <f t="shared" si="118"/>
        <v>0</v>
      </c>
      <c r="CX31" s="64">
        <f t="shared" si="92"/>
        <v>0</v>
      </c>
      <c r="CY31" s="64">
        <f t="shared" si="93"/>
        <v>0</v>
      </c>
      <c r="CZ31" s="64">
        <f t="shared" si="94"/>
        <v>0</v>
      </c>
      <c r="DA31" s="64">
        <f t="shared" si="95"/>
        <v>0</v>
      </c>
      <c r="DB31" s="64">
        <f t="shared" si="96"/>
        <v>0</v>
      </c>
      <c r="DC31" s="64">
        <f t="shared" si="97"/>
        <v>53058.073286457606</v>
      </c>
      <c r="DD31" s="64">
        <f t="shared" si="98"/>
        <v>0</v>
      </c>
      <c r="DE31" s="64">
        <f t="shared" si="99"/>
        <v>0</v>
      </c>
      <c r="DF31" s="64">
        <f t="shared" si="100"/>
        <v>0</v>
      </c>
      <c r="DG31" s="64">
        <f t="shared" si="101"/>
        <v>2105.3885484855314</v>
      </c>
      <c r="DH31" s="64">
        <f t="shared" si="102"/>
        <v>26170.231764604589</v>
      </c>
      <c r="DI31" s="187">
        <f t="shared" si="103"/>
        <v>81333.693599547725</v>
      </c>
      <c r="DJ31" s="180"/>
      <c r="DK31" s="663"/>
      <c r="DL31" s="2" t="s">
        <v>48</v>
      </c>
      <c r="DM31" s="64">
        <f t="shared" si="119"/>
        <v>0</v>
      </c>
      <c r="DN31" s="64">
        <f t="shared" si="104"/>
        <v>0</v>
      </c>
      <c r="DO31" s="64">
        <f t="shared" si="105"/>
        <v>0</v>
      </c>
      <c r="DP31" s="64">
        <f t="shared" si="106"/>
        <v>0</v>
      </c>
      <c r="DQ31" s="64">
        <f t="shared" si="107"/>
        <v>0</v>
      </c>
      <c r="DR31" s="64">
        <f t="shared" si="108"/>
        <v>0</v>
      </c>
      <c r="DS31" s="64">
        <f t="shared" si="109"/>
        <v>0</v>
      </c>
      <c r="DT31" s="64">
        <f t="shared" si="110"/>
        <v>0</v>
      </c>
      <c r="DU31" s="64">
        <f t="shared" si="111"/>
        <v>0</v>
      </c>
      <c r="DV31" s="64">
        <f t="shared" si="112"/>
        <v>0</v>
      </c>
      <c r="DW31" s="64">
        <f t="shared" si="113"/>
        <v>0</v>
      </c>
      <c r="DX31" s="64">
        <f t="shared" si="114"/>
        <v>0</v>
      </c>
      <c r="DY31" s="187">
        <f t="shared" si="115"/>
        <v>0</v>
      </c>
    </row>
    <row r="32" spans="1:131" x14ac:dyDescent="0.25">
      <c r="C32" s="663"/>
      <c r="D32" s="2" t="s">
        <v>47</v>
      </c>
      <c r="E32" s="550">
        <v>0</v>
      </c>
      <c r="F32" s="550">
        <v>0</v>
      </c>
      <c r="G32" s="550">
        <v>0</v>
      </c>
      <c r="H32" s="550">
        <v>0</v>
      </c>
      <c r="I32" s="550">
        <v>0</v>
      </c>
      <c r="J32" s="550">
        <v>0</v>
      </c>
      <c r="K32" s="550">
        <v>4.8028684837041332E-3</v>
      </c>
      <c r="L32" s="550">
        <v>0</v>
      </c>
      <c r="M32" s="550">
        <v>0</v>
      </c>
      <c r="N32" s="550">
        <v>0</v>
      </c>
      <c r="O32" s="550">
        <v>1.9058182250379006E-4</v>
      </c>
      <c r="P32" s="550">
        <v>2.3689548746869686E-3</v>
      </c>
      <c r="Q32" s="579">
        <f t="shared" si="64"/>
        <v>7.3624051808948918E-3</v>
      </c>
      <c r="R32" s="179"/>
      <c r="S32" s="663"/>
      <c r="T32" s="2" t="s">
        <v>47</v>
      </c>
      <c r="U32" s="550">
        <v>0</v>
      </c>
      <c r="V32" s="550">
        <v>0</v>
      </c>
      <c r="W32" s="550">
        <v>0</v>
      </c>
      <c r="X32" s="550">
        <v>1.2638621062939245E-3</v>
      </c>
      <c r="Y32" s="550">
        <v>4.8324771847658765E-2</v>
      </c>
      <c r="Z32" s="550">
        <v>0</v>
      </c>
      <c r="AA32" s="550">
        <v>-4.8028684837041332E-3</v>
      </c>
      <c r="AB32" s="550">
        <v>1.0340346031186292E-2</v>
      </c>
      <c r="AC32" s="550">
        <v>0</v>
      </c>
      <c r="AD32" s="550">
        <v>0</v>
      </c>
      <c r="AE32" s="550">
        <v>2.1874500276526402E-3</v>
      </c>
      <c r="AF32" s="550">
        <v>2.7190265776993572E-2</v>
      </c>
      <c r="AG32" s="579">
        <f t="shared" si="65"/>
        <v>8.4503827306081053E-2</v>
      </c>
      <c r="AH32" s="179"/>
      <c r="AI32" s="663"/>
      <c r="AJ32" s="2" t="s">
        <v>47</v>
      </c>
      <c r="AK32" s="550">
        <v>0</v>
      </c>
      <c r="AL32" s="550">
        <v>0</v>
      </c>
      <c r="AM32" s="550">
        <v>0</v>
      </c>
      <c r="AN32" s="550">
        <v>0</v>
      </c>
      <c r="AO32" s="550">
        <v>0</v>
      </c>
      <c r="AP32" s="550">
        <v>0</v>
      </c>
      <c r="AQ32" s="550">
        <v>0</v>
      </c>
      <c r="AR32" s="550">
        <v>0</v>
      </c>
      <c r="AS32" s="550">
        <v>0</v>
      </c>
      <c r="AT32" s="550">
        <v>0</v>
      </c>
      <c r="AU32" s="550">
        <v>0</v>
      </c>
      <c r="AV32" s="550">
        <v>0</v>
      </c>
      <c r="AW32" s="579">
        <f t="shared" si="66"/>
        <v>0</v>
      </c>
      <c r="AX32" s="180"/>
      <c r="AY32" s="663"/>
      <c r="AZ32" s="2" t="s">
        <v>47</v>
      </c>
      <c r="BA32" s="550">
        <v>0</v>
      </c>
      <c r="BB32" s="550">
        <v>0</v>
      </c>
      <c r="BC32" s="550">
        <v>0</v>
      </c>
      <c r="BD32" s="550">
        <v>0</v>
      </c>
      <c r="BE32" s="550">
        <v>0</v>
      </c>
      <c r="BF32" s="550">
        <v>0</v>
      </c>
      <c r="BG32" s="550">
        <v>0</v>
      </c>
      <c r="BH32" s="550">
        <v>0</v>
      </c>
      <c r="BI32" s="550">
        <v>0</v>
      </c>
      <c r="BJ32" s="550">
        <v>0</v>
      </c>
      <c r="BK32" s="550">
        <v>0</v>
      </c>
      <c r="BL32" s="550">
        <v>0</v>
      </c>
      <c r="BM32" s="579">
        <f t="shared" si="67"/>
        <v>0</v>
      </c>
      <c r="BO32" s="663"/>
      <c r="BP32" s="2" t="s">
        <v>47</v>
      </c>
      <c r="BQ32" s="64">
        <f t="shared" si="116"/>
        <v>0</v>
      </c>
      <c r="BR32" s="64">
        <f t="shared" si="68"/>
        <v>0</v>
      </c>
      <c r="BS32" s="64">
        <f t="shared" si="69"/>
        <v>0</v>
      </c>
      <c r="BT32" s="64">
        <f t="shared" si="70"/>
        <v>0</v>
      </c>
      <c r="BU32" s="64">
        <f t="shared" si="71"/>
        <v>0</v>
      </c>
      <c r="BV32" s="64">
        <f t="shared" si="72"/>
        <v>0</v>
      </c>
      <c r="BW32" s="64">
        <f t="shared" si="73"/>
        <v>191434.72418185521</v>
      </c>
      <c r="BX32" s="64">
        <f t="shared" si="74"/>
        <v>0</v>
      </c>
      <c r="BY32" s="64">
        <f t="shared" si="75"/>
        <v>0</v>
      </c>
      <c r="BZ32" s="64">
        <f t="shared" si="76"/>
        <v>0</v>
      </c>
      <c r="CA32" s="64">
        <f t="shared" si="77"/>
        <v>7596.2893318600027</v>
      </c>
      <c r="CB32" s="64">
        <f t="shared" si="78"/>
        <v>94422.786002502951</v>
      </c>
      <c r="CC32" s="187">
        <f t="shared" si="79"/>
        <v>293453.79951621813</v>
      </c>
      <c r="CD32" s="179"/>
      <c r="CE32" s="663"/>
      <c r="CF32" s="2" t="s">
        <v>47</v>
      </c>
      <c r="CG32" s="64">
        <f t="shared" si="117"/>
        <v>0</v>
      </c>
      <c r="CH32" s="64">
        <f t="shared" si="80"/>
        <v>0</v>
      </c>
      <c r="CI32" s="64">
        <f t="shared" si="81"/>
        <v>0</v>
      </c>
      <c r="CJ32" s="64">
        <f t="shared" si="82"/>
        <v>50375.540063857487</v>
      </c>
      <c r="CK32" s="64">
        <f t="shared" si="83"/>
        <v>1926148.8007002277</v>
      </c>
      <c r="CL32" s="64">
        <f t="shared" si="84"/>
        <v>0</v>
      </c>
      <c r="CM32" s="64">
        <f t="shared" si="85"/>
        <v>-191434.72418185521</v>
      </c>
      <c r="CN32" s="64">
        <f t="shared" si="86"/>
        <v>412149.80113268294</v>
      </c>
      <c r="CO32" s="64">
        <f t="shared" si="87"/>
        <v>0</v>
      </c>
      <c r="CP32" s="64">
        <f t="shared" si="88"/>
        <v>0</v>
      </c>
      <c r="CQ32" s="64">
        <f t="shared" si="89"/>
        <v>87188.290523899108</v>
      </c>
      <c r="CR32" s="64">
        <f t="shared" si="90"/>
        <v>1083760.8914570375</v>
      </c>
      <c r="CS32" s="187">
        <f t="shared" si="91"/>
        <v>3368188.5996958502</v>
      </c>
      <c r="CT32" s="179"/>
      <c r="CU32" s="663"/>
      <c r="CV32" s="2" t="s">
        <v>47</v>
      </c>
      <c r="CW32" s="64">
        <f t="shared" si="118"/>
        <v>0</v>
      </c>
      <c r="CX32" s="64">
        <f t="shared" si="92"/>
        <v>0</v>
      </c>
      <c r="CY32" s="64">
        <f t="shared" si="93"/>
        <v>0</v>
      </c>
      <c r="CZ32" s="64">
        <f t="shared" si="94"/>
        <v>0</v>
      </c>
      <c r="DA32" s="64">
        <f t="shared" si="95"/>
        <v>0</v>
      </c>
      <c r="DB32" s="64">
        <f t="shared" si="96"/>
        <v>0</v>
      </c>
      <c r="DC32" s="64">
        <f t="shared" si="97"/>
        <v>0</v>
      </c>
      <c r="DD32" s="64">
        <f t="shared" si="98"/>
        <v>0</v>
      </c>
      <c r="DE32" s="64">
        <f t="shared" si="99"/>
        <v>0</v>
      </c>
      <c r="DF32" s="64">
        <f t="shared" si="100"/>
        <v>0</v>
      </c>
      <c r="DG32" s="64">
        <f t="shared" si="101"/>
        <v>0</v>
      </c>
      <c r="DH32" s="64">
        <f t="shared" si="102"/>
        <v>0</v>
      </c>
      <c r="DI32" s="187">
        <f t="shared" si="103"/>
        <v>0</v>
      </c>
      <c r="DJ32" s="180"/>
      <c r="DK32" s="663"/>
      <c r="DL32" s="2" t="s">
        <v>47</v>
      </c>
      <c r="DM32" s="64">
        <f t="shared" si="119"/>
        <v>0</v>
      </c>
      <c r="DN32" s="64">
        <f t="shared" si="104"/>
        <v>0</v>
      </c>
      <c r="DO32" s="64">
        <f t="shared" si="105"/>
        <v>0</v>
      </c>
      <c r="DP32" s="64">
        <f t="shared" si="106"/>
        <v>0</v>
      </c>
      <c r="DQ32" s="64">
        <f t="shared" si="107"/>
        <v>0</v>
      </c>
      <c r="DR32" s="64">
        <f t="shared" si="108"/>
        <v>0</v>
      </c>
      <c r="DS32" s="64">
        <f t="shared" si="109"/>
        <v>0</v>
      </c>
      <c r="DT32" s="64">
        <f t="shared" si="110"/>
        <v>0</v>
      </c>
      <c r="DU32" s="64">
        <f t="shared" si="111"/>
        <v>0</v>
      </c>
      <c r="DV32" s="64">
        <f t="shared" si="112"/>
        <v>0</v>
      </c>
      <c r="DW32" s="64">
        <f t="shared" si="113"/>
        <v>0</v>
      </c>
      <c r="DX32" s="64">
        <f t="shared" si="114"/>
        <v>0</v>
      </c>
      <c r="DY32" s="187">
        <f t="shared" si="115"/>
        <v>0</v>
      </c>
    </row>
    <row r="33" spans="1:131" x14ac:dyDescent="0.25">
      <c r="C33" s="663"/>
      <c r="D33" s="2" t="s">
        <v>46</v>
      </c>
      <c r="E33" s="550">
        <v>0</v>
      </c>
      <c r="F33" s="550">
        <v>0</v>
      </c>
      <c r="G33" s="550">
        <v>4.5671471166994658E-3</v>
      </c>
      <c r="H33" s="550">
        <v>0</v>
      </c>
      <c r="I33" s="550">
        <v>0</v>
      </c>
      <c r="J33" s="550">
        <v>0</v>
      </c>
      <c r="K33" s="550">
        <v>0</v>
      </c>
      <c r="L33" s="550">
        <v>0</v>
      </c>
      <c r="M33" s="550">
        <v>0</v>
      </c>
      <c r="N33" s="550">
        <v>0</v>
      </c>
      <c r="O33" s="550">
        <v>1.812282022913567E-4</v>
      </c>
      <c r="P33" s="550">
        <v>2.2526882554097087E-3</v>
      </c>
      <c r="Q33" s="579">
        <f t="shared" si="64"/>
        <v>7.0010635744005307E-3</v>
      </c>
      <c r="R33" s="179"/>
      <c r="S33" s="663"/>
      <c r="T33" s="2" t="s">
        <v>46</v>
      </c>
      <c r="U33" s="550">
        <v>0</v>
      </c>
      <c r="V33" s="550">
        <v>0</v>
      </c>
      <c r="W33" s="550">
        <v>7.0138970739738716E-4</v>
      </c>
      <c r="X33" s="550">
        <v>0</v>
      </c>
      <c r="Y33" s="550">
        <v>1.3520045743728202E-4</v>
      </c>
      <c r="Z33" s="550">
        <v>3.3713830316773393E-4</v>
      </c>
      <c r="AA33" s="550">
        <v>4.5484732587220585E-2</v>
      </c>
      <c r="AB33" s="550">
        <v>0</v>
      </c>
      <c r="AC33" s="550">
        <v>0</v>
      </c>
      <c r="AD33" s="550">
        <v>0</v>
      </c>
      <c r="AE33" s="550">
        <v>1.851446603898782E-3</v>
      </c>
      <c r="AF33" s="550">
        <v>2.3013702985453556E-2</v>
      </c>
      <c r="AG33" s="579">
        <f t="shared" si="65"/>
        <v>7.1523610644575325E-2</v>
      </c>
      <c r="AH33" s="179"/>
      <c r="AI33" s="663"/>
      <c r="AJ33" s="2" t="s">
        <v>46</v>
      </c>
      <c r="AK33" s="550">
        <v>0</v>
      </c>
      <c r="AL33" s="550">
        <v>0</v>
      </c>
      <c r="AM33" s="550">
        <v>1.8520803360397114E-2</v>
      </c>
      <c r="AN33" s="550">
        <v>0</v>
      </c>
      <c r="AO33" s="550">
        <v>0</v>
      </c>
      <c r="AP33" s="550">
        <v>0</v>
      </c>
      <c r="AQ33" s="550">
        <v>0</v>
      </c>
      <c r="AR33" s="550">
        <v>0</v>
      </c>
      <c r="AS33" s="550">
        <v>0</v>
      </c>
      <c r="AT33" s="550">
        <v>0</v>
      </c>
      <c r="AU33" s="550">
        <v>7.3492090625320585E-4</v>
      </c>
      <c r="AV33" s="550">
        <v>9.1351548668460979E-3</v>
      </c>
      <c r="AW33" s="579">
        <f t="shared" si="66"/>
        <v>2.8390879133496416E-2</v>
      </c>
      <c r="AX33" s="180"/>
      <c r="AY33" s="663"/>
      <c r="AZ33" s="2" t="s">
        <v>46</v>
      </c>
      <c r="BA33" s="550">
        <v>0</v>
      </c>
      <c r="BB33" s="550">
        <v>0</v>
      </c>
      <c r="BC33" s="550">
        <v>0</v>
      </c>
      <c r="BD33" s="550">
        <v>0</v>
      </c>
      <c r="BE33" s="550">
        <v>0</v>
      </c>
      <c r="BF33" s="550">
        <v>0</v>
      </c>
      <c r="BG33" s="550">
        <v>0</v>
      </c>
      <c r="BH33" s="550">
        <v>0</v>
      </c>
      <c r="BI33" s="550">
        <v>0</v>
      </c>
      <c r="BJ33" s="550">
        <v>0</v>
      </c>
      <c r="BK33" s="550">
        <v>0</v>
      </c>
      <c r="BL33" s="550">
        <v>0</v>
      </c>
      <c r="BM33" s="579">
        <f t="shared" si="67"/>
        <v>0</v>
      </c>
      <c r="BO33" s="663"/>
      <c r="BP33" s="2" t="s">
        <v>46</v>
      </c>
      <c r="BQ33" s="64">
        <f t="shared" si="116"/>
        <v>0</v>
      </c>
      <c r="BR33" s="64">
        <f t="shared" si="68"/>
        <v>0</v>
      </c>
      <c r="BS33" s="64">
        <f t="shared" si="69"/>
        <v>182039.24416206789</v>
      </c>
      <c r="BT33" s="64">
        <f t="shared" si="70"/>
        <v>0</v>
      </c>
      <c r="BU33" s="64">
        <f t="shared" si="71"/>
        <v>0</v>
      </c>
      <c r="BV33" s="64">
        <f t="shared" si="72"/>
        <v>0</v>
      </c>
      <c r="BW33" s="64">
        <f t="shared" si="73"/>
        <v>0</v>
      </c>
      <c r="BX33" s="64">
        <f t="shared" si="74"/>
        <v>0</v>
      </c>
      <c r="BY33" s="64">
        <f t="shared" si="75"/>
        <v>0</v>
      </c>
      <c r="BZ33" s="64">
        <f t="shared" si="76"/>
        <v>0</v>
      </c>
      <c r="CA33" s="64">
        <f t="shared" si="77"/>
        <v>7223.4688576903609</v>
      </c>
      <c r="CB33" s="64">
        <f t="shared" si="78"/>
        <v>89788.582865686403</v>
      </c>
      <c r="CC33" s="187">
        <f t="shared" si="79"/>
        <v>279051.29588544468</v>
      </c>
      <c r="CD33" s="179"/>
      <c r="CE33" s="663"/>
      <c r="CF33" s="2" t="s">
        <v>46</v>
      </c>
      <c r="CG33" s="64">
        <f t="shared" si="117"/>
        <v>0</v>
      </c>
      <c r="CH33" s="64">
        <f t="shared" si="80"/>
        <v>0</v>
      </c>
      <c r="CI33" s="64">
        <f t="shared" si="81"/>
        <v>27956.281883458352</v>
      </c>
      <c r="CJ33" s="64">
        <f t="shared" si="82"/>
        <v>0</v>
      </c>
      <c r="CK33" s="64">
        <f t="shared" si="83"/>
        <v>5388.8759116730225</v>
      </c>
      <c r="CL33" s="64">
        <f t="shared" si="84"/>
        <v>13437.798327610759</v>
      </c>
      <c r="CM33" s="64">
        <f t="shared" si="85"/>
        <v>1812949.3378516599</v>
      </c>
      <c r="CN33" s="64">
        <f t="shared" si="86"/>
        <v>0</v>
      </c>
      <c r="CO33" s="64">
        <f t="shared" si="87"/>
        <v>0</v>
      </c>
      <c r="CP33" s="64">
        <f t="shared" si="88"/>
        <v>0</v>
      </c>
      <c r="CQ33" s="64">
        <f t="shared" si="89"/>
        <v>73795.726690697687</v>
      </c>
      <c r="CR33" s="64">
        <f t="shared" si="90"/>
        <v>917289.71933574078</v>
      </c>
      <c r="CS33" s="187">
        <f t="shared" si="91"/>
        <v>2850817.7400008403</v>
      </c>
      <c r="CT33" s="179"/>
      <c r="CU33" s="663"/>
      <c r="CV33" s="2" t="s">
        <v>46</v>
      </c>
      <c r="CW33" s="64">
        <f t="shared" si="118"/>
        <v>0</v>
      </c>
      <c r="CX33" s="64">
        <f t="shared" si="92"/>
        <v>0</v>
      </c>
      <c r="CY33" s="64">
        <f t="shared" si="93"/>
        <v>738209.86249233515</v>
      </c>
      <c r="CZ33" s="64">
        <f t="shared" si="94"/>
        <v>0</v>
      </c>
      <c r="DA33" s="64">
        <f t="shared" si="95"/>
        <v>0</v>
      </c>
      <c r="DB33" s="64">
        <f t="shared" si="96"/>
        <v>0</v>
      </c>
      <c r="DC33" s="64">
        <f t="shared" si="97"/>
        <v>0</v>
      </c>
      <c r="DD33" s="64">
        <f t="shared" si="98"/>
        <v>0</v>
      </c>
      <c r="DE33" s="64">
        <f t="shared" si="99"/>
        <v>0</v>
      </c>
      <c r="DF33" s="64">
        <f t="shared" si="100"/>
        <v>0</v>
      </c>
      <c r="DG33" s="64">
        <f t="shared" si="101"/>
        <v>29292.78231569588</v>
      </c>
      <c r="DH33" s="64">
        <f t="shared" si="102"/>
        <v>364112.79180905089</v>
      </c>
      <c r="DI33" s="187">
        <f t="shared" si="103"/>
        <v>1131615.436617082</v>
      </c>
      <c r="DJ33" s="180"/>
      <c r="DK33" s="663"/>
      <c r="DL33" s="2" t="s">
        <v>46</v>
      </c>
      <c r="DM33" s="64">
        <f t="shared" si="119"/>
        <v>0</v>
      </c>
      <c r="DN33" s="64">
        <f t="shared" si="104"/>
        <v>0</v>
      </c>
      <c r="DO33" s="64">
        <f t="shared" si="105"/>
        <v>0</v>
      </c>
      <c r="DP33" s="64">
        <f t="shared" si="106"/>
        <v>0</v>
      </c>
      <c r="DQ33" s="64">
        <f t="shared" si="107"/>
        <v>0</v>
      </c>
      <c r="DR33" s="64">
        <f t="shared" si="108"/>
        <v>0</v>
      </c>
      <c r="DS33" s="64">
        <f t="shared" si="109"/>
        <v>0</v>
      </c>
      <c r="DT33" s="64">
        <f t="shared" si="110"/>
        <v>0</v>
      </c>
      <c r="DU33" s="64">
        <f t="shared" si="111"/>
        <v>0</v>
      </c>
      <c r="DV33" s="64">
        <f t="shared" si="112"/>
        <v>0</v>
      </c>
      <c r="DW33" s="64">
        <f t="shared" si="113"/>
        <v>0</v>
      </c>
      <c r="DX33" s="64">
        <f t="shared" si="114"/>
        <v>0</v>
      </c>
      <c r="DY33" s="187">
        <f t="shared" si="115"/>
        <v>0</v>
      </c>
    </row>
    <row r="34" spans="1:131" ht="15.75" thickBot="1" x14ac:dyDescent="0.3">
      <c r="C34" s="664"/>
      <c r="D34" s="2" t="s">
        <v>45</v>
      </c>
      <c r="E34" s="550">
        <v>0</v>
      </c>
      <c r="F34" s="550">
        <v>0</v>
      </c>
      <c r="G34" s="550">
        <v>0</v>
      </c>
      <c r="H34" s="550">
        <v>0</v>
      </c>
      <c r="I34" s="550">
        <v>0</v>
      </c>
      <c r="J34" s="550">
        <v>0</v>
      </c>
      <c r="K34" s="550">
        <v>0</v>
      </c>
      <c r="L34" s="550">
        <v>0</v>
      </c>
      <c r="M34" s="550">
        <v>0</v>
      </c>
      <c r="N34" s="550">
        <v>0</v>
      </c>
      <c r="O34" s="550">
        <v>0</v>
      </c>
      <c r="P34" s="550">
        <v>0</v>
      </c>
      <c r="Q34" s="579">
        <f t="shared" si="64"/>
        <v>0</v>
      </c>
      <c r="R34" s="179"/>
      <c r="S34" s="664"/>
      <c r="T34" s="2" t="s">
        <v>45</v>
      </c>
      <c r="U34" s="550">
        <v>0</v>
      </c>
      <c r="V34" s="550">
        <v>0</v>
      </c>
      <c r="W34" s="550">
        <v>0</v>
      </c>
      <c r="X34" s="550">
        <v>0</v>
      </c>
      <c r="Y34" s="550">
        <v>0</v>
      </c>
      <c r="Z34" s="550">
        <v>0</v>
      </c>
      <c r="AA34" s="550">
        <v>0</v>
      </c>
      <c r="AB34" s="550">
        <v>0</v>
      </c>
      <c r="AC34" s="550">
        <v>0</v>
      </c>
      <c r="AD34" s="550">
        <v>0</v>
      </c>
      <c r="AE34" s="550">
        <v>0</v>
      </c>
      <c r="AF34" s="550">
        <v>0</v>
      </c>
      <c r="AG34" s="579">
        <f t="shared" si="65"/>
        <v>0</v>
      </c>
      <c r="AH34" s="179"/>
      <c r="AI34" s="664"/>
      <c r="AJ34" s="2" t="s">
        <v>45</v>
      </c>
      <c r="AK34" s="550">
        <v>0</v>
      </c>
      <c r="AL34" s="550">
        <v>0</v>
      </c>
      <c r="AM34" s="550">
        <v>0</v>
      </c>
      <c r="AN34" s="550">
        <v>0</v>
      </c>
      <c r="AO34" s="550">
        <v>0</v>
      </c>
      <c r="AP34" s="550">
        <v>0</v>
      </c>
      <c r="AQ34" s="550">
        <v>0</v>
      </c>
      <c r="AR34" s="550">
        <v>0</v>
      </c>
      <c r="AS34" s="550">
        <v>0</v>
      </c>
      <c r="AT34" s="550">
        <v>0</v>
      </c>
      <c r="AU34" s="550">
        <v>0</v>
      </c>
      <c r="AV34" s="550">
        <v>0</v>
      </c>
      <c r="AW34" s="579">
        <f t="shared" si="66"/>
        <v>0</v>
      </c>
      <c r="AX34" s="180"/>
      <c r="AY34" s="664"/>
      <c r="AZ34" s="2" t="s">
        <v>45</v>
      </c>
      <c r="BA34" s="550">
        <v>0</v>
      </c>
      <c r="BB34" s="550">
        <v>0</v>
      </c>
      <c r="BC34" s="550">
        <v>0</v>
      </c>
      <c r="BD34" s="550">
        <v>0</v>
      </c>
      <c r="BE34" s="550">
        <v>0</v>
      </c>
      <c r="BF34" s="550">
        <v>0</v>
      </c>
      <c r="BG34" s="550">
        <v>0</v>
      </c>
      <c r="BH34" s="550">
        <v>0</v>
      </c>
      <c r="BI34" s="550">
        <v>0</v>
      </c>
      <c r="BJ34" s="550">
        <v>0</v>
      </c>
      <c r="BK34" s="550">
        <v>0</v>
      </c>
      <c r="BL34" s="550">
        <v>0</v>
      </c>
      <c r="BM34" s="579">
        <f t="shared" si="67"/>
        <v>0</v>
      </c>
      <c r="BO34" s="664"/>
      <c r="BP34" s="2" t="s">
        <v>45</v>
      </c>
      <c r="BQ34" s="64">
        <f t="shared" si="116"/>
        <v>0</v>
      </c>
      <c r="BR34" s="64">
        <f t="shared" si="68"/>
        <v>0</v>
      </c>
      <c r="BS34" s="64">
        <f t="shared" si="69"/>
        <v>0</v>
      </c>
      <c r="BT34" s="64">
        <f t="shared" si="70"/>
        <v>0</v>
      </c>
      <c r="BU34" s="64">
        <f t="shared" si="71"/>
        <v>0</v>
      </c>
      <c r="BV34" s="64">
        <f t="shared" si="72"/>
        <v>0</v>
      </c>
      <c r="BW34" s="64">
        <f t="shared" si="73"/>
        <v>0</v>
      </c>
      <c r="BX34" s="64">
        <f t="shared" si="74"/>
        <v>0</v>
      </c>
      <c r="BY34" s="64">
        <f t="shared" si="75"/>
        <v>0</v>
      </c>
      <c r="BZ34" s="64">
        <f t="shared" si="76"/>
        <v>0</v>
      </c>
      <c r="CA34" s="64">
        <f t="shared" si="77"/>
        <v>0</v>
      </c>
      <c r="CB34" s="64">
        <f t="shared" si="78"/>
        <v>0</v>
      </c>
      <c r="CC34" s="187">
        <f t="shared" si="79"/>
        <v>0</v>
      </c>
      <c r="CD34" s="179"/>
      <c r="CE34" s="664"/>
      <c r="CF34" s="2" t="s">
        <v>45</v>
      </c>
      <c r="CG34" s="64">
        <f t="shared" si="117"/>
        <v>0</v>
      </c>
      <c r="CH34" s="64">
        <f t="shared" si="80"/>
        <v>0</v>
      </c>
      <c r="CI34" s="64">
        <f t="shared" si="81"/>
        <v>0</v>
      </c>
      <c r="CJ34" s="64">
        <f t="shared" si="82"/>
        <v>0</v>
      </c>
      <c r="CK34" s="64">
        <f t="shared" si="83"/>
        <v>0</v>
      </c>
      <c r="CL34" s="64">
        <f t="shared" si="84"/>
        <v>0</v>
      </c>
      <c r="CM34" s="64">
        <f t="shared" si="85"/>
        <v>0</v>
      </c>
      <c r="CN34" s="64">
        <f t="shared" si="86"/>
        <v>0</v>
      </c>
      <c r="CO34" s="64">
        <f t="shared" si="87"/>
        <v>0</v>
      </c>
      <c r="CP34" s="64">
        <f t="shared" si="88"/>
        <v>0</v>
      </c>
      <c r="CQ34" s="64">
        <f t="shared" si="89"/>
        <v>0</v>
      </c>
      <c r="CR34" s="64">
        <f t="shared" si="90"/>
        <v>0</v>
      </c>
      <c r="CS34" s="187">
        <f t="shared" si="91"/>
        <v>0</v>
      </c>
      <c r="CT34" s="179"/>
      <c r="CU34" s="664"/>
      <c r="CV34" s="2" t="s">
        <v>45</v>
      </c>
      <c r="CW34" s="64">
        <f t="shared" si="118"/>
        <v>0</v>
      </c>
      <c r="CX34" s="64">
        <f t="shared" si="92"/>
        <v>0</v>
      </c>
      <c r="CY34" s="64">
        <f t="shared" si="93"/>
        <v>0</v>
      </c>
      <c r="CZ34" s="64">
        <f t="shared" si="94"/>
        <v>0</v>
      </c>
      <c r="DA34" s="64">
        <f t="shared" si="95"/>
        <v>0</v>
      </c>
      <c r="DB34" s="64">
        <f t="shared" si="96"/>
        <v>0</v>
      </c>
      <c r="DC34" s="64">
        <f t="shared" si="97"/>
        <v>0</v>
      </c>
      <c r="DD34" s="64">
        <f t="shared" si="98"/>
        <v>0</v>
      </c>
      <c r="DE34" s="64">
        <f t="shared" si="99"/>
        <v>0</v>
      </c>
      <c r="DF34" s="64">
        <f t="shared" si="100"/>
        <v>0</v>
      </c>
      <c r="DG34" s="64">
        <f t="shared" si="101"/>
        <v>0</v>
      </c>
      <c r="DH34" s="64">
        <f t="shared" si="102"/>
        <v>0</v>
      </c>
      <c r="DI34" s="187">
        <f t="shared" si="103"/>
        <v>0</v>
      </c>
      <c r="DJ34" s="180"/>
      <c r="DK34" s="664"/>
      <c r="DL34" s="2" t="s">
        <v>45</v>
      </c>
      <c r="DM34" s="64">
        <f t="shared" si="119"/>
        <v>0</v>
      </c>
      <c r="DN34" s="64">
        <f t="shared" si="104"/>
        <v>0</v>
      </c>
      <c r="DO34" s="64">
        <f t="shared" si="105"/>
        <v>0</v>
      </c>
      <c r="DP34" s="64">
        <f t="shared" si="106"/>
        <v>0</v>
      </c>
      <c r="DQ34" s="64">
        <f t="shared" si="107"/>
        <v>0</v>
      </c>
      <c r="DR34" s="64">
        <f t="shared" si="108"/>
        <v>0</v>
      </c>
      <c r="DS34" s="64">
        <f t="shared" si="109"/>
        <v>0</v>
      </c>
      <c r="DT34" s="64">
        <f t="shared" si="110"/>
        <v>0</v>
      </c>
      <c r="DU34" s="64">
        <f t="shared" si="111"/>
        <v>0</v>
      </c>
      <c r="DV34" s="64">
        <f t="shared" si="112"/>
        <v>0</v>
      </c>
      <c r="DW34" s="64">
        <f t="shared" si="113"/>
        <v>0</v>
      </c>
      <c r="DX34" s="64">
        <f t="shared" si="114"/>
        <v>0</v>
      </c>
      <c r="DY34" s="187">
        <f t="shared" si="115"/>
        <v>0</v>
      </c>
      <c r="DZ34" s="575" t="s">
        <v>299</v>
      </c>
      <c r="EA34" s="575" t="s">
        <v>161</v>
      </c>
    </row>
    <row r="35" spans="1:131" ht="21.75" thickBot="1" x14ac:dyDescent="0.3">
      <c r="C35" s="573"/>
      <c r="D35" s="47" t="s">
        <v>41</v>
      </c>
      <c r="E35" s="580">
        <f>SUM(E22:E34)</f>
        <v>0</v>
      </c>
      <c r="F35" s="580">
        <f t="shared" ref="F35:P35" si="120">SUM(F22:F34)</f>
        <v>0</v>
      </c>
      <c r="G35" s="580">
        <f t="shared" si="120"/>
        <v>6.3118436431722751E-3</v>
      </c>
      <c r="H35" s="580">
        <f t="shared" si="120"/>
        <v>2.8343644253321998E-3</v>
      </c>
      <c r="I35" s="580">
        <f t="shared" si="120"/>
        <v>3.0152954253194508E-4</v>
      </c>
      <c r="J35" s="580">
        <f t="shared" si="120"/>
        <v>3.0166228721278682E-4</v>
      </c>
      <c r="K35" s="580">
        <f t="shared" si="120"/>
        <v>1.0920639403485827E-2</v>
      </c>
      <c r="L35" s="580">
        <f t="shared" si="120"/>
        <v>4.9340866007161642E-3</v>
      </c>
      <c r="M35" s="580">
        <f t="shared" si="120"/>
        <v>1.3915093913913131E-2</v>
      </c>
      <c r="N35" s="580">
        <f t="shared" si="120"/>
        <v>5.3325197602625577E-3</v>
      </c>
      <c r="O35" s="580">
        <f t="shared" si="120"/>
        <v>1.7797543905234056E-3</v>
      </c>
      <c r="P35" s="580">
        <f t="shared" si="120"/>
        <v>2.2122560188509641E-2</v>
      </c>
      <c r="Q35" s="581">
        <f t="shared" si="64"/>
        <v>6.8754054155659938E-2</v>
      </c>
      <c r="R35" s="179"/>
      <c r="S35" s="573"/>
      <c r="T35" s="47" t="s">
        <v>41</v>
      </c>
      <c r="U35" s="580">
        <f>SUM(U22:U34)</f>
        <v>0</v>
      </c>
      <c r="V35" s="580">
        <f t="shared" ref="V35:AF35" si="121">SUM(V22:V34)</f>
        <v>0</v>
      </c>
      <c r="W35" s="580">
        <f t="shared" si="121"/>
        <v>1.120789889282729E-2</v>
      </c>
      <c r="X35" s="580">
        <f t="shared" si="121"/>
        <v>5.7623138506578053E-3</v>
      </c>
      <c r="Y35" s="580">
        <f t="shared" si="121"/>
        <v>8.1145296834707864E-2</v>
      </c>
      <c r="Z35" s="580">
        <f t="shared" si="121"/>
        <v>8.592968062160479E-2</v>
      </c>
      <c r="AA35" s="580">
        <f t="shared" si="121"/>
        <v>6.3100416341298496E-2</v>
      </c>
      <c r="AB35" s="580">
        <f t="shared" si="121"/>
        <v>8.6250424956688568E-2</v>
      </c>
      <c r="AC35" s="580">
        <f t="shared" si="121"/>
        <v>2.2074544397380755E-2</v>
      </c>
      <c r="AD35" s="580">
        <f t="shared" si="121"/>
        <v>7.0113782436549005E-2</v>
      </c>
      <c r="AE35" s="580">
        <f t="shared" si="121"/>
        <v>1.6887541875269196E-2</v>
      </c>
      <c r="AF35" s="580">
        <f t="shared" si="121"/>
        <v>0.20991416768566001</v>
      </c>
      <c r="AG35" s="581">
        <f t="shared" si="65"/>
        <v>0.65238606789264386</v>
      </c>
      <c r="AH35" s="179"/>
      <c r="AI35" s="573"/>
      <c r="AJ35" s="47" t="s">
        <v>41</v>
      </c>
      <c r="AK35" s="580">
        <f>SUM(AK22:AK34)</f>
        <v>0</v>
      </c>
      <c r="AL35" s="580">
        <f t="shared" ref="AL35:AV35" si="122">SUM(AL22:AL34)</f>
        <v>0</v>
      </c>
      <c r="AM35" s="580">
        <f t="shared" si="122"/>
        <v>2.3467202030261348E-2</v>
      </c>
      <c r="AN35" s="580">
        <f t="shared" si="122"/>
        <v>0</v>
      </c>
      <c r="AO35" s="580">
        <f t="shared" si="122"/>
        <v>6.5683395527286704E-3</v>
      </c>
      <c r="AP35" s="580">
        <f t="shared" si="122"/>
        <v>2.4426149604661863E-2</v>
      </c>
      <c r="AQ35" s="580">
        <f t="shared" si="122"/>
        <v>9.6071540168762529E-2</v>
      </c>
      <c r="AR35" s="580">
        <f t="shared" si="122"/>
        <v>0</v>
      </c>
      <c r="AS35" s="580">
        <f t="shared" si="122"/>
        <v>1.7149617179642667E-3</v>
      </c>
      <c r="AT35" s="580">
        <f t="shared" si="122"/>
        <v>1.6409731514801185E-2</v>
      </c>
      <c r="AU35" s="580">
        <f t="shared" si="122"/>
        <v>6.6924869496161653E-3</v>
      </c>
      <c r="AV35" s="580">
        <f t="shared" si="122"/>
        <v>8.3188414166607355E-2</v>
      </c>
      <c r="AW35" s="581">
        <f t="shared" si="66"/>
        <v>0.25853882570540337</v>
      </c>
      <c r="AX35" s="184"/>
      <c r="AY35" s="573"/>
      <c r="AZ35" s="47" t="s">
        <v>41</v>
      </c>
      <c r="BA35" s="580">
        <f>SUM(BA22:BA34)</f>
        <v>0</v>
      </c>
      <c r="BB35" s="580">
        <f t="shared" ref="BB35:BL35" si="123">SUM(BB22:BB34)</f>
        <v>0</v>
      </c>
      <c r="BC35" s="580">
        <f t="shared" si="123"/>
        <v>1.2616751376770572E-2</v>
      </c>
      <c r="BD35" s="580">
        <f t="shared" si="123"/>
        <v>0</v>
      </c>
      <c r="BE35" s="580">
        <f t="shared" si="123"/>
        <v>0</v>
      </c>
      <c r="BF35" s="580">
        <f t="shared" si="123"/>
        <v>6.3969661697620226E-4</v>
      </c>
      <c r="BG35" s="580">
        <f t="shared" si="123"/>
        <v>0</v>
      </c>
      <c r="BH35" s="580">
        <f t="shared" si="123"/>
        <v>0</v>
      </c>
      <c r="BI35" s="580">
        <f t="shared" si="123"/>
        <v>0</v>
      </c>
      <c r="BJ35" s="580">
        <f t="shared" si="123"/>
        <v>0</v>
      </c>
      <c r="BK35" s="580">
        <f t="shared" si="123"/>
        <v>5.2602689978854019E-4</v>
      </c>
      <c r="BL35" s="580">
        <f t="shared" si="123"/>
        <v>6.538577352757524E-3</v>
      </c>
      <c r="BM35" s="581">
        <f t="shared" si="67"/>
        <v>2.0321052246292836E-2</v>
      </c>
      <c r="BO35" s="573"/>
      <c r="BP35" s="47" t="s">
        <v>41</v>
      </c>
      <c r="BQ35" s="188">
        <f>SUM(BQ22:BQ34)</f>
        <v>0</v>
      </c>
      <c r="BR35" s="188">
        <f t="shared" ref="BR35:CB35" si="124">SUM(BR22:BR34)</f>
        <v>0</v>
      </c>
      <c r="BS35" s="188">
        <f t="shared" si="124"/>
        <v>251580.08198837761</v>
      </c>
      <c r="BT35" s="188">
        <f t="shared" si="124"/>
        <v>112973.27291707645</v>
      </c>
      <c r="BU35" s="188">
        <f t="shared" si="124"/>
        <v>12018.489576205468</v>
      </c>
      <c r="BV35" s="188">
        <f t="shared" si="124"/>
        <v>12023.780568754975</v>
      </c>
      <c r="BW35" s="188">
        <f t="shared" si="124"/>
        <v>435279.37506285339</v>
      </c>
      <c r="BX35" s="188">
        <f t="shared" si="124"/>
        <v>196664.87031704304</v>
      </c>
      <c r="BY35" s="188">
        <f t="shared" si="124"/>
        <v>554633.58499463543</v>
      </c>
      <c r="BZ35" s="188">
        <f t="shared" si="124"/>
        <v>212545.78445438869</v>
      </c>
      <c r="CA35" s="188">
        <f t="shared" si="124"/>
        <v>70938.188713118681</v>
      </c>
      <c r="CB35" s="188">
        <f t="shared" si="124"/>
        <v>881770.18010237906</v>
      </c>
      <c r="CC35" s="192">
        <f t="shared" si="79"/>
        <v>2740427.6086948328</v>
      </c>
      <c r="CD35" s="179"/>
      <c r="CE35" s="573"/>
      <c r="CF35" s="47" t="s">
        <v>41</v>
      </c>
      <c r="CG35" s="188">
        <f>SUM(CG22:CG34)</f>
        <v>0</v>
      </c>
      <c r="CH35" s="188">
        <f t="shared" ref="CH35:CR35" si="125">SUM(CH22:CH34)</f>
        <v>0</v>
      </c>
      <c r="CI35" s="188">
        <f t="shared" si="125"/>
        <v>446729.0829399869</v>
      </c>
      <c r="CJ35" s="188">
        <f t="shared" si="125"/>
        <v>229676.69558155542</v>
      </c>
      <c r="CK35" s="188">
        <f t="shared" si="125"/>
        <v>3234322.8990993951</v>
      </c>
      <c r="CL35" s="188">
        <f t="shared" si="125"/>
        <v>3425020.8525687316</v>
      </c>
      <c r="CM35" s="188">
        <f t="shared" si="125"/>
        <v>2515082.5676451805</v>
      </c>
      <c r="CN35" s="188">
        <f t="shared" si="125"/>
        <v>3437805.2133164778</v>
      </c>
      <c r="CO35" s="188">
        <f t="shared" si="125"/>
        <v>879856.34678332822</v>
      </c>
      <c r="CP35" s="188">
        <f t="shared" si="125"/>
        <v>2794624.2225095662</v>
      </c>
      <c r="CQ35" s="188">
        <f t="shared" si="125"/>
        <v>673110.6487655472</v>
      </c>
      <c r="CR35" s="188">
        <f t="shared" si="125"/>
        <v>8366845.9648880754</v>
      </c>
      <c r="CS35" s="192">
        <f t="shared" si="91"/>
        <v>26003074.494097844</v>
      </c>
      <c r="CT35" s="179"/>
      <c r="CU35" s="573"/>
      <c r="CV35" s="47" t="s">
        <v>41</v>
      </c>
      <c r="CW35" s="188">
        <f>SUM(CW22:CW34)</f>
        <v>0</v>
      </c>
      <c r="CX35" s="188">
        <f t="shared" ref="CX35:DH35" si="126">SUM(CX22:CX34)</f>
        <v>0</v>
      </c>
      <c r="CY35" s="188">
        <f t="shared" si="126"/>
        <v>935365.4723683449</v>
      </c>
      <c r="CZ35" s="188">
        <f t="shared" si="126"/>
        <v>0</v>
      </c>
      <c r="DA35" s="188">
        <f t="shared" si="126"/>
        <v>261803.60234216278</v>
      </c>
      <c r="DB35" s="188">
        <f t="shared" si="126"/>
        <v>973587.60254598456</v>
      </c>
      <c r="DC35" s="188">
        <f t="shared" si="126"/>
        <v>3829259.2970917639</v>
      </c>
      <c r="DD35" s="188">
        <f t="shared" si="126"/>
        <v>0</v>
      </c>
      <c r="DE35" s="188">
        <f t="shared" si="126"/>
        <v>68355.655495220111</v>
      </c>
      <c r="DF35" s="188">
        <f t="shared" si="126"/>
        <v>654065.88522938569</v>
      </c>
      <c r="DG35" s="188">
        <f t="shared" si="126"/>
        <v>266751.92078179732</v>
      </c>
      <c r="DH35" s="188">
        <f t="shared" si="126"/>
        <v>3315758.317168911</v>
      </c>
      <c r="DI35" s="192">
        <f t="shared" si="103"/>
        <v>10304947.75302357</v>
      </c>
      <c r="DJ35" s="184"/>
      <c r="DK35" s="573"/>
      <c r="DL35" s="47" t="s">
        <v>41</v>
      </c>
      <c r="DM35" s="188">
        <f>SUM(DM22:DM34)</f>
        <v>0</v>
      </c>
      <c r="DN35" s="188">
        <f t="shared" ref="DN35:DX35" si="127">SUM(DN22:DN34)</f>
        <v>0</v>
      </c>
      <c r="DO35" s="188">
        <f t="shared" si="127"/>
        <v>502883.70961604349</v>
      </c>
      <c r="DP35" s="188">
        <f t="shared" si="127"/>
        <v>0</v>
      </c>
      <c r="DQ35" s="188">
        <f t="shared" si="127"/>
        <v>0</v>
      </c>
      <c r="DR35" s="188">
        <f t="shared" si="127"/>
        <v>25497.293096074907</v>
      </c>
      <c r="DS35" s="188">
        <f t="shared" si="127"/>
        <v>0</v>
      </c>
      <c r="DT35" s="188">
        <f t="shared" si="127"/>
        <v>0</v>
      </c>
      <c r="DU35" s="188">
        <f t="shared" si="127"/>
        <v>0</v>
      </c>
      <c r="DV35" s="188">
        <f t="shared" si="127"/>
        <v>0</v>
      </c>
      <c r="DW35" s="188">
        <f t="shared" si="127"/>
        <v>20966.598359901895</v>
      </c>
      <c r="DX35" s="188">
        <f t="shared" si="127"/>
        <v>260617.32823079516</v>
      </c>
      <c r="DY35" s="192">
        <f t="shared" si="115"/>
        <v>809964.92930281558</v>
      </c>
      <c r="DZ35" s="591">
        <f>CC35+CS35+DI35+DY35</f>
        <v>39858414.785119064</v>
      </c>
      <c r="EA35" s="576">
        <f>DZ35-A21</f>
        <v>0</v>
      </c>
    </row>
    <row r="36" spans="1:131" ht="15.75" thickBot="1" x14ac:dyDescent="0.3">
      <c r="CC36" s="592">
        <f>CC35/$DZ$35</f>
        <v>6.8754054155659938E-2</v>
      </c>
      <c r="CS36" s="592">
        <f>CS35/$DZ$35</f>
        <v>0.65238606789264386</v>
      </c>
      <c r="DI36" s="592">
        <f>DI35/$DZ$35</f>
        <v>0.25853882570540337</v>
      </c>
      <c r="DY36" s="592">
        <f>DY35/$DZ$35</f>
        <v>2.0321052246292843E-2</v>
      </c>
    </row>
    <row r="37" spans="1:131" ht="21.75" thickBot="1" x14ac:dyDescent="0.3">
      <c r="A37" s="574">
        <f>'Forecast inputs'!B26</f>
        <v>0</v>
      </c>
      <c r="C37" s="572"/>
      <c r="D37" s="181" t="s">
        <v>34</v>
      </c>
      <c r="E37" s="560" t="s">
        <v>167</v>
      </c>
      <c r="F37" s="560" t="s">
        <v>168</v>
      </c>
      <c r="G37" s="560" t="s">
        <v>169</v>
      </c>
      <c r="H37" s="560" t="s">
        <v>170</v>
      </c>
      <c r="I37" s="560" t="s">
        <v>42</v>
      </c>
      <c r="J37" s="560" t="s">
        <v>171</v>
      </c>
      <c r="K37" s="560" t="s">
        <v>172</v>
      </c>
      <c r="L37" s="560" t="s">
        <v>173</v>
      </c>
      <c r="M37" s="560" t="s">
        <v>174</v>
      </c>
      <c r="N37" s="560" t="s">
        <v>175</v>
      </c>
      <c r="O37" s="560" t="s">
        <v>176</v>
      </c>
      <c r="P37" s="560" t="s">
        <v>177</v>
      </c>
      <c r="Q37" s="390" t="s">
        <v>32</v>
      </c>
      <c r="R37" s="182"/>
      <c r="S37" s="572"/>
      <c r="T37" s="181" t="s">
        <v>34</v>
      </c>
      <c r="U37" s="560" t="s">
        <v>167</v>
      </c>
      <c r="V37" s="560" t="s">
        <v>168</v>
      </c>
      <c r="W37" s="560" t="s">
        <v>169</v>
      </c>
      <c r="X37" s="560" t="s">
        <v>170</v>
      </c>
      <c r="Y37" s="560" t="s">
        <v>42</v>
      </c>
      <c r="Z37" s="560" t="s">
        <v>171</v>
      </c>
      <c r="AA37" s="560" t="s">
        <v>172</v>
      </c>
      <c r="AB37" s="560" t="s">
        <v>173</v>
      </c>
      <c r="AC37" s="560" t="s">
        <v>174</v>
      </c>
      <c r="AD37" s="560" t="s">
        <v>175</v>
      </c>
      <c r="AE37" s="560" t="s">
        <v>176</v>
      </c>
      <c r="AF37" s="560" t="s">
        <v>177</v>
      </c>
      <c r="AG37" s="390" t="s">
        <v>32</v>
      </c>
      <c r="AH37" s="182"/>
      <c r="AI37" s="572"/>
      <c r="AJ37" s="181" t="s">
        <v>34</v>
      </c>
      <c r="AK37" s="560" t="s">
        <v>167</v>
      </c>
      <c r="AL37" s="560" t="s">
        <v>168</v>
      </c>
      <c r="AM37" s="560" t="s">
        <v>169</v>
      </c>
      <c r="AN37" s="560" t="s">
        <v>170</v>
      </c>
      <c r="AO37" s="560" t="s">
        <v>42</v>
      </c>
      <c r="AP37" s="560" t="s">
        <v>171</v>
      </c>
      <c r="AQ37" s="560" t="s">
        <v>172</v>
      </c>
      <c r="AR37" s="560" t="s">
        <v>173</v>
      </c>
      <c r="AS37" s="560" t="s">
        <v>174</v>
      </c>
      <c r="AT37" s="560" t="s">
        <v>175</v>
      </c>
      <c r="AU37" s="560" t="s">
        <v>176</v>
      </c>
      <c r="AV37" s="560" t="s">
        <v>177</v>
      </c>
      <c r="AW37" s="390" t="s">
        <v>32</v>
      </c>
      <c r="AX37" s="183"/>
      <c r="AY37" s="572"/>
      <c r="AZ37" s="181" t="s">
        <v>34</v>
      </c>
      <c r="BA37" s="560" t="s">
        <v>167</v>
      </c>
      <c r="BB37" s="560" t="s">
        <v>168</v>
      </c>
      <c r="BC37" s="560" t="s">
        <v>169</v>
      </c>
      <c r="BD37" s="560" t="s">
        <v>170</v>
      </c>
      <c r="BE37" s="560" t="s">
        <v>42</v>
      </c>
      <c r="BF37" s="560" t="s">
        <v>171</v>
      </c>
      <c r="BG37" s="560" t="s">
        <v>172</v>
      </c>
      <c r="BH37" s="560" t="s">
        <v>173</v>
      </c>
      <c r="BI37" s="560" t="s">
        <v>174</v>
      </c>
      <c r="BJ37" s="560" t="s">
        <v>175</v>
      </c>
      <c r="BK37" s="560" t="s">
        <v>176</v>
      </c>
      <c r="BL37" s="560" t="s">
        <v>177</v>
      </c>
      <c r="BM37" s="390" t="s">
        <v>32</v>
      </c>
      <c r="BO37" s="572"/>
      <c r="BP37" s="181" t="s">
        <v>34</v>
      </c>
      <c r="BQ37" s="560" t="s">
        <v>167</v>
      </c>
      <c r="BR37" s="560" t="s">
        <v>168</v>
      </c>
      <c r="BS37" s="560" t="s">
        <v>169</v>
      </c>
      <c r="BT37" s="560" t="s">
        <v>170</v>
      </c>
      <c r="BU37" s="560" t="s">
        <v>42</v>
      </c>
      <c r="BV37" s="560" t="s">
        <v>171</v>
      </c>
      <c r="BW37" s="560" t="s">
        <v>172</v>
      </c>
      <c r="BX37" s="560" t="s">
        <v>173</v>
      </c>
      <c r="BY37" s="560" t="s">
        <v>174</v>
      </c>
      <c r="BZ37" s="560" t="s">
        <v>175</v>
      </c>
      <c r="CA37" s="560" t="s">
        <v>176</v>
      </c>
      <c r="CB37" s="560" t="s">
        <v>177</v>
      </c>
      <c r="CC37" s="390" t="s">
        <v>32</v>
      </c>
      <c r="CD37" s="182"/>
      <c r="CE37" s="572"/>
      <c r="CF37" s="181" t="s">
        <v>34</v>
      </c>
      <c r="CG37" s="560" t="s">
        <v>167</v>
      </c>
      <c r="CH37" s="560" t="s">
        <v>168</v>
      </c>
      <c r="CI37" s="560" t="s">
        <v>169</v>
      </c>
      <c r="CJ37" s="560" t="s">
        <v>170</v>
      </c>
      <c r="CK37" s="560" t="s">
        <v>42</v>
      </c>
      <c r="CL37" s="560" t="s">
        <v>171</v>
      </c>
      <c r="CM37" s="560" t="s">
        <v>172</v>
      </c>
      <c r="CN37" s="560" t="s">
        <v>173</v>
      </c>
      <c r="CO37" s="560" t="s">
        <v>174</v>
      </c>
      <c r="CP37" s="560" t="s">
        <v>175</v>
      </c>
      <c r="CQ37" s="560" t="s">
        <v>176</v>
      </c>
      <c r="CR37" s="560" t="s">
        <v>177</v>
      </c>
      <c r="CS37" s="390" t="s">
        <v>32</v>
      </c>
      <c r="CT37" s="182"/>
      <c r="CU37" s="572"/>
      <c r="CV37" s="181" t="s">
        <v>34</v>
      </c>
      <c r="CW37" s="560" t="s">
        <v>167</v>
      </c>
      <c r="CX37" s="560" t="s">
        <v>168</v>
      </c>
      <c r="CY37" s="560" t="s">
        <v>169</v>
      </c>
      <c r="CZ37" s="560" t="s">
        <v>170</v>
      </c>
      <c r="DA37" s="560" t="s">
        <v>42</v>
      </c>
      <c r="DB37" s="560" t="s">
        <v>171</v>
      </c>
      <c r="DC37" s="560" t="s">
        <v>172</v>
      </c>
      <c r="DD37" s="560" t="s">
        <v>173</v>
      </c>
      <c r="DE37" s="560" t="s">
        <v>174</v>
      </c>
      <c r="DF37" s="560" t="s">
        <v>175</v>
      </c>
      <c r="DG37" s="560" t="s">
        <v>176</v>
      </c>
      <c r="DH37" s="560" t="s">
        <v>177</v>
      </c>
      <c r="DI37" s="390" t="s">
        <v>32</v>
      </c>
      <c r="DJ37" s="183"/>
      <c r="DK37" s="572"/>
      <c r="DL37" s="181" t="s">
        <v>34</v>
      </c>
      <c r="DM37" s="560" t="s">
        <v>167</v>
      </c>
      <c r="DN37" s="560" t="s">
        <v>168</v>
      </c>
      <c r="DO37" s="560" t="s">
        <v>169</v>
      </c>
      <c r="DP37" s="560" t="s">
        <v>170</v>
      </c>
      <c r="DQ37" s="560" t="s">
        <v>42</v>
      </c>
      <c r="DR37" s="560" t="s">
        <v>171</v>
      </c>
      <c r="DS37" s="560" t="s">
        <v>172</v>
      </c>
      <c r="DT37" s="560" t="s">
        <v>173</v>
      </c>
      <c r="DU37" s="560" t="s">
        <v>174</v>
      </c>
      <c r="DV37" s="560" t="s">
        <v>175</v>
      </c>
      <c r="DW37" s="560" t="s">
        <v>176</v>
      </c>
      <c r="DX37" s="560" t="s">
        <v>177</v>
      </c>
      <c r="DY37" s="390" t="s">
        <v>32</v>
      </c>
    </row>
    <row r="38" spans="1:131" x14ac:dyDescent="0.25">
      <c r="C38" s="656" t="s">
        <v>294</v>
      </c>
      <c r="D38" s="51" t="s">
        <v>57</v>
      </c>
      <c r="E38" s="547"/>
      <c r="F38" s="547"/>
      <c r="G38" s="547"/>
      <c r="H38" s="547"/>
      <c r="I38" s="547"/>
      <c r="J38" s="547"/>
      <c r="K38" s="547"/>
      <c r="L38" s="547"/>
      <c r="M38" s="547"/>
      <c r="N38" s="547"/>
      <c r="O38" s="547"/>
      <c r="P38" s="547"/>
      <c r="Q38" s="578">
        <f t="shared" ref="Q38:Q51" si="128">SUM(E38:P38)</f>
        <v>0</v>
      </c>
      <c r="R38" s="179"/>
      <c r="S38" s="656" t="s">
        <v>294</v>
      </c>
      <c r="T38" s="51" t="s">
        <v>57</v>
      </c>
      <c r="U38" s="547"/>
      <c r="V38" s="547"/>
      <c r="W38" s="547"/>
      <c r="X38" s="547"/>
      <c r="Y38" s="547"/>
      <c r="Z38" s="547"/>
      <c r="AA38" s="547"/>
      <c r="AB38" s="547"/>
      <c r="AC38" s="547"/>
      <c r="AD38" s="547"/>
      <c r="AE38" s="547"/>
      <c r="AF38" s="547"/>
      <c r="AG38" s="578">
        <f t="shared" ref="AG38:AG50" si="129">SUM(U38:AF38)</f>
        <v>0</v>
      </c>
      <c r="AH38" s="179"/>
      <c r="AI38" s="656" t="s">
        <v>294</v>
      </c>
      <c r="AJ38" s="51" t="s">
        <v>57</v>
      </c>
      <c r="AK38" s="547"/>
      <c r="AL38" s="547"/>
      <c r="AM38" s="547"/>
      <c r="AN38" s="547"/>
      <c r="AO38" s="547"/>
      <c r="AP38" s="547"/>
      <c r="AQ38" s="547"/>
      <c r="AR38" s="547"/>
      <c r="AS38" s="547"/>
      <c r="AT38" s="547"/>
      <c r="AU38" s="547"/>
      <c r="AV38" s="547"/>
      <c r="AW38" s="578">
        <f t="shared" ref="AW38:AW50" si="130">SUM(AK38:AV38)</f>
        <v>0</v>
      </c>
      <c r="AX38" s="180"/>
      <c r="AY38" s="656" t="s">
        <v>294</v>
      </c>
      <c r="AZ38" s="51" t="s">
        <v>57</v>
      </c>
      <c r="BA38" s="547"/>
      <c r="BB38" s="547"/>
      <c r="BC38" s="547"/>
      <c r="BD38" s="547"/>
      <c r="BE38" s="547"/>
      <c r="BF38" s="547"/>
      <c r="BG38" s="547"/>
      <c r="BH38" s="547"/>
      <c r="BI38" s="547"/>
      <c r="BJ38" s="547"/>
      <c r="BK38" s="547"/>
      <c r="BL38" s="547"/>
      <c r="BM38" s="578">
        <f t="shared" ref="BM38:BM50" si="131">SUM(BA38:BL38)</f>
        <v>0</v>
      </c>
      <c r="BO38" s="656" t="s">
        <v>294</v>
      </c>
      <c r="BP38" s="51" t="s">
        <v>57</v>
      </c>
      <c r="BQ38" s="185">
        <f>$A$37*E38</f>
        <v>0</v>
      </c>
      <c r="BR38" s="185">
        <f t="shared" ref="BR38:BR50" si="132">$A$37*F38</f>
        <v>0</v>
      </c>
      <c r="BS38" s="185">
        <f t="shared" ref="BS38:BS50" si="133">$A$37*G38</f>
        <v>0</v>
      </c>
      <c r="BT38" s="185">
        <f t="shared" ref="BT38:BT50" si="134">$A$37*H38</f>
        <v>0</v>
      </c>
      <c r="BU38" s="185">
        <f t="shared" ref="BU38:BU50" si="135">$A$37*I38</f>
        <v>0</v>
      </c>
      <c r="BV38" s="185">
        <f t="shared" ref="BV38:BV50" si="136">$A$37*J38</f>
        <v>0</v>
      </c>
      <c r="BW38" s="185">
        <f t="shared" ref="BW38:BW50" si="137">$A$37*K38</f>
        <v>0</v>
      </c>
      <c r="BX38" s="185">
        <f t="shared" ref="BX38:BX50" si="138">$A$37*L38</f>
        <v>0</v>
      </c>
      <c r="BY38" s="185">
        <f t="shared" ref="BY38:BY50" si="139">$A$37*M38</f>
        <v>0</v>
      </c>
      <c r="BZ38" s="185">
        <f t="shared" ref="BZ38:BZ50" si="140">$A$37*N38</f>
        <v>0</v>
      </c>
      <c r="CA38" s="185">
        <f t="shared" ref="CA38:CA50" si="141">$A$37*O38</f>
        <v>0</v>
      </c>
      <c r="CB38" s="185">
        <f t="shared" ref="CB38:CB50" si="142">$A$37*P38</f>
        <v>0</v>
      </c>
      <c r="CC38" s="590">
        <f t="shared" ref="CC38:CC51" si="143">SUM(BQ38:CB38)</f>
        <v>0</v>
      </c>
      <c r="CD38" s="179"/>
      <c r="CE38" s="656" t="s">
        <v>294</v>
      </c>
      <c r="CF38" s="51" t="s">
        <v>57</v>
      </c>
      <c r="CG38" s="185">
        <f>$A$37*U38</f>
        <v>0</v>
      </c>
      <c r="CH38" s="185">
        <f t="shared" ref="CH38:CH50" si="144">$A$37*V38</f>
        <v>0</v>
      </c>
      <c r="CI38" s="185">
        <f t="shared" ref="CI38:CI50" si="145">$A$37*W38</f>
        <v>0</v>
      </c>
      <c r="CJ38" s="185">
        <f t="shared" ref="CJ38:CJ50" si="146">$A$37*X38</f>
        <v>0</v>
      </c>
      <c r="CK38" s="185">
        <f t="shared" ref="CK38:CK50" si="147">$A$37*Y38</f>
        <v>0</v>
      </c>
      <c r="CL38" s="185">
        <f t="shared" ref="CL38:CL50" si="148">$A$37*Z38</f>
        <v>0</v>
      </c>
      <c r="CM38" s="185">
        <f t="shared" ref="CM38:CM50" si="149">$A$37*AA38</f>
        <v>0</v>
      </c>
      <c r="CN38" s="185">
        <f t="shared" ref="CN38:CN50" si="150">$A$37*AB38</f>
        <v>0</v>
      </c>
      <c r="CO38" s="185">
        <f t="shared" ref="CO38:CO50" si="151">$A$37*AC38</f>
        <v>0</v>
      </c>
      <c r="CP38" s="185">
        <f t="shared" ref="CP38:CP50" si="152">$A$37*AD38</f>
        <v>0</v>
      </c>
      <c r="CQ38" s="185">
        <f t="shared" ref="CQ38:CQ50" si="153">$A$37*AE38</f>
        <v>0</v>
      </c>
      <c r="CR38" s="185">
        <f t="shared" ref="CR38:CR50" si="154">$A$37*AF38</f>
        <v>0</v>
      </c>
      <c r="CS38" s="590">
        <f t="shared" ref="CS38:CS51" si="155">SUM(CG38:CR38)</f>
        <v>0</v>
      </c>
      <c r="CT38" s="179"/>
      <c r="CU38" s="656" t="s">
        <v>294</v>
      </c>
      <c r="CV38" s="51" t="s">
        <v>57</v>
      </c>
      <c r="CW38" s="185">
        <f>$A$37*AK38</f>
        <v>0</v>
      </c>
      <c r="CX38" s="185">
        <f t="shared" ref="CX38:CX50" si="156">$A$37*AL38</f>
        <v>0</v>
      </c>
      <c r="CY38" s="185">
        <f t="shared" ref="CY38:CY50" si="157">$A$37*AM38</f>
        <v>0</v>
      </c>
      <c r="CZ38" s="185">
        <f t="shared" ref="CZ38:CZ50" si="158">$A$37*AN38</f>
        <v>0</v>
      </c>
      <c r="DA38" s="185">
        <f t="shared" ref="DA38:DA50" si="159">$A$37*AO38</f>
        <v>0</v>
      </c>
      <c r="DB38" s="185">
        <f t="shared" ref="DB38:DB50" si="160">$A$37*AP38</f>
        <v>0</v>
      </c>
      <c r="DC38" s="185">
        <f t="shared" ref="DC38:DC50" si="161">$A$37*AQ38</f>
        <v>0</v>
      </c>
      <c r="DD38" s="185">
        <f t="shared" ref="DD38:DD50" si="162">$A$37*AR38</f>
        <v>0</v>
      </c>
      <c r="DE38" s="185">
        <f t="shared" ref="DE38:DE50" si="163">$A$37*AS38</f>
        <v>0</v>
      </c>
      <c r="DF38" s="185">
        <f t="shared" ref="DF38:DF50" si="164">$A$37*AT38</f>
        <v>0</v>
      </c>
      <c r="DG38" s="185">
        <f t="shared" ref="DG38:DG50" si="165">$A$37*AU38</f>
        <v>0</v>
      </c>
      <c r="DH38" s="185">
        <f t="shared" ref="DH38:DH50" si="166">$A$37*AV38</f>
        <v>0</v>
      </c>
      <c r="DI38" s="590">
        <f t="shared" ref="DI38:DI51" si="167">SUM(CW38:DH38)</f>
        <v>0</v>
      </c>
      <c r="DJ38" s="180"/>
      <c r="DK38" s="656" t="s">
        <v>294</v>
      </c>
      <c r="DL38" s="51" t="s">
        <v>57</v>
      </c>
      <c r="DM38" s="185">
        <f>$A$37*BA38</f>
        <v>0</v>
      </c>
      <c r="DN38" s="185">
        <f t="shared" ref="DN38:DN50" si="168">$A$37*BB38</f>
        <v>0</v>
      </c>
      <c r="DO38" s="185">
        <f t="shared" ref="DO38:DO50" si="169">$A$37*BC38</f>
        <v>0</v>
      </c>
      <c r="DP38" s="185">
        <f t="shared" ref="DP38:DP50" si="170">$A$37*BD38</f>
        <v>0</v>
      </c>
      <c r="DQ38" s="185">
        <f t="shared" ref="DQ38:DQ50" si="171">$A$37*BE38</f>
        <v>0</v>
      </c>
      <c r="DR38" s="185">
        <f t="shared" ref="DR38:DR50" si="172">$A$37*BF38</f>
        <v>0</v>
      </c>
      <c r="DS38" s="185">
        <f t="shared" ref="DS38:DS50" si="173">$A$37*BG38</f>
        <v>0</v>
      </c>
      <c r="DT38" s="185">
        <f t="shared" ref="DT38:DT50" si="174">$A$37*BH38</f>
        <v>0</v>
      </c>
      <c r="DU38" s="185">
        <f t="shared" ref="DU38:DU50" si="175">$A$37*BI38</f>
        <v>0</v>
      </c>
      <c r="DV38" s="185">
        <f t="shared" ref="DV38:DV50" si="176">$A$37*BJ38</f>
        <v>0</v>
      </c>
      <c r="DW38" s="185">
        <f t="shared" ref="DW38:DW50" si="177">$A$37*BK38</f>
        <v>0</v>
      </c>
      <c r="DX38" s="185">
        <f t="shared" ref="DX38:DX50" si="178">$A$37*BL38</f>
        <v>0</v>
      </c>
      <c r="DY38" s="590">
        <f t="shared" ref="DY38:DY51" si="179">SUM(DM38:DX38)</f>
        <v>0</v>
      </c>
    </row>
    <row r="39" spans="1:131" x14ac:dyDescent="0.25">
      <c r="C39" s="657"/>
      <c r="D39" s="2" t="s">
        <v>56</v>
      </c>
      <c r="E39" s="550"/>
      <c r="F39" s="550"/>
      <c r="G39" s="550"/>
      <c r="H39" s="550"/>
      <c r="I39" s="550"/>
      <c r="J39" s="550"/>
      <c r="K39" s="550"/>
      <c r="L39" s="550"/>
      <c r="M39" s="550"/>
      <c r="N39" s="550"/>
      <c r="O39" s="550"/>
      <c r="P39" s="550"/>
      <c r="Q39" s="579">
        <f t="shared" si="128"/>
        <v>0</v>
      </c>
      <c r="R39" s="179"/>
      <c r="S39" s="657"/>
      <c r="T39" s="2" t="s">
        <v>56</v>
      </c>
      <c r="U39" s="550"/>
      <c r="V39" s="550"/>
      <c r="W39" s="550"/>
      <c r="X39" s="550"/>
      <c r="Y39" s="550"/>
      <c r="Z39" s="550"/>
      <c r="AA39" s="550"/>
      <c r="AB39" s="550"/>
      <c r="AC39" s="550"/>
      <c r="AD39" s="550"/>
      <c r="AE39" s="550"/>
      <c r="AF39" s="550"/>
      <c r="AG39" s="579">
        <f t="shared" si="129"/>
        <v>0</v>
      </c>
      <c r="AH39" s="179"/>
      <c r="AI39" s="657"/>
      <c r="AJ39" s="2" t="s">
        <v>56</v>
      </c>
      <c r="AK39" s="550"/>
      <c r="AL39" s="550"/>
      <c r="AM39" s="550"/>
      <c r="AN39" s="550"/>
      <c r="AO39" s="550"/>
      <c r="AP39" s="550"/>
      <c r="AQ39" s="550"/>
      <c r="AR39" s="550"/>
      <c r="AS39" s="550"/>
      <c r="AT39" s="550"/>
      <c r="AU39" s="550"/>
      <c r="AV39" s="550"/>
      <c r="AW39" s="579">
        <f t="shared" si="130"/>
        <v>0</v>
      </c>
      <c r="AX39" s="180"/>
      <c r="AY39" s="657"/>
      <c r="AZ39" s="2" t="s">
        <v>56</v>
      </c>
      <c r="BA39" s="550"/>
      <c r="BB39" s="550"/>
      <c r="BC39" s="550"/>
      <c r="BD39" s="550"/>
      <c r="BE39" s="550"/>
      <c r="BF39" s="550"/>
      <c r="BG39" s="550"/>
      <c r="BH39" s="550"/>
      <c r="BI39" s="550"/>
      <c r="BJ39" s="550"/>
      <c r="BK39" s="550"/>
      <c r="BL39" s="550"/>
      <c r="BM39" s="579">
        <f t="shared" si="131"/>
        <v>0</v>
      </c>
      <c r="BO39" s="657"/>
      <c r="BP39" s="2" t="s">
        <v>56</v>
      </c>
      <c r="BQ39" s="64">
        <f t="shared" ref="BQ39:BQ50" si="180">$A$37*E39</f>
        <v>0</v>
      </c>
      <c r="BR39" s="64">
        <f t="shared" si="132"/>
        <v>0</v>
      </c>
      <c r="BS39" s="64">
        <f t="shared" si="133"/>
        <v>0</v>
      </c>
      <c r="BT39" s="64">
        <f t="shared" si="134"/>
        <v>0</v>
      </c>
      <c r="BU39" s="64">
        <f t="shared" si="135"/>
        <v>0</v>
      </c>
      <c r="BV39" s="64">
        <f t="shared" si="136"/>
        <v>0</v>
      </c>
      <c r="BW39" s="64">
        <f t="shared" si="137"/>
        <v>0</v>
      </c>
      <c r="BX39" s="64">
        <f t="shared" si="138"/>
        <v>0</v>
      </c>
      <c r="BY39" s="64">
        <f t="shared" si="139"/>
        <v>0</v>
      </c>
      <c r="BZ39" s="64">
        <f t="shared" si="140"/>
        <v>0</v>
      </c>
      <c r="CA39" s="64">
        <f t="shared" si="141"/>
        <v>0</v>
      </c>
      <c r="CB39" s="64">
        <f t="shared" si="142"/>
        <v>0</v>
      </c>
      <c r="CC39" s="187">
        <f t="shared" si="143"/>
        <v>0</v>
      </c>
      <c r="CD39" s="179"/>
      <c r="CE39" s="657"/>
      <c r="CF39" s="2" t="s">
        <v>56</v>
      </c>
      <c r="CG39" s="64">
        <f t="shared" ref="CG39:CG50" si="181">$A$37*U39</f>
        <v>0</v>
      </c>
      <c r="CH39" s="64">
        <f t="shared" si="144"/>
        <v>0</v>
      </c>
      <c r="CI39" s="64">
        <f t="shared" si="145"/>
        <v>0</v>
      </c>
      <c r="CJ39" s="64">
        <f t="shared" si="146"/>
        <v>0</v>
      </c>
      <c r="CK39" s="64">
        <f t="shared" si="147"/>
        <v>0</v>
      </c>
      <c r="CL39" s="64">
        <f t="shared" si="148"/>
        <v>0</v>
      </c>
      <c r="CM39" s="64">
        <f t="shared" si="149"/>
        <v>0</v>
      </c>
      <c r="CN39" s="64">
        <f t="shared" si="150"/>
        <v>0</v>
      </c>
      <c r="CO39" s="64">
        <f t="shared" si="151"/>
        <v>0</v>
      </c>
      <c r="CP39" s="64">
        <f t="shared" si="152"/>
        <v>0</v>
      </c>
      <c r="CQ39" s="64">
        <f t="shared" si="153"/>
        <v>0</v>
      </c>
      <c r="CR39" s="64">
        <f t="shared" si="154"/>
        <v>0</v>
      </c>
      <c r="CS39" s="187">
        <f t="shared" si="155"/>
        <v>0</v>
      </c>
      <c r="CT39" s="179"/>
      <c r="CU39" s="657"/>
      <c r="CV39" s="2" t="s">
        <v>56</v>
      </c>
      <c r="CW39" s="64">
        <f t="shared" ref="CW39:CW50" si="182">$A$37*AK39</f>
        <v>0</v>
      </c>
      <c r="CX39" s="64">
        <f t="shared" si="156"/>
        <v>0</v>
      </c>
      <c r="CY39" s="64">
        <f t="shared" si="157"/>
        <v>0</v>
      </c>
      <c r="CZ39" s="64">
        <f t="shared" si="158"/>
        <v>0</v>
      </c>
      <c r="DA39" s="64">
        <f t="shared" si="159"/>
        <v>0</v>
      </c>
      <c r="DB39" s="64">
        <f t="shared" si="160"/>
        <v>0</v>
      </c>
      <c r="DC39" s="64">
        <f t="shared" si="161"/>
        <v>0</v>
      </c>
      <c r="DD39" s="64">
        <f t="shared" si="162"/>
        <v>0</v>
      </c>
      <c r="DE39" s="64">
        <f t="shared" si="163"/>
        <v>0</v>
      </c>
      <c r="DF39" s="64">
        <f t="shared" si="164"/>
        <v>0</v>
      </c>
      <c r="DG39" s="64">
        <f t="shared" si="165"/>
        <v>0</v>
      </c>
      <c r="DH39" s="64">
        <f t="shared" si="166"/>
        <v>0</v>
      </c>
      <c r="DI39" s="187">
        <f t="shared" si="167"/>
        <v>0</v>
      </c>
      <c r="DJ39" s="180"/>
      <c r="DK39" s="657"/>
      <c r="DL39" s="2" t="s">
        <v>56</v>
      </c>
      <c r="DM39" s="64">
        <f t="shared" ref="DM39:DM50" si="183">$A$37*BA39</f>
        <v>0</v>
      </c>
      <c r="DN39" s="64">
        <f t="shared" si="168"/>
        <v>0</v>
      </c>
      <c r="DO39" s="64">
        <f t="shared" si="169"/>
        <v>0</v>
      </c>
      <c r="DP39" s="64">
        <f t="shared" si="170"/>
        <v>0</v>
      </c>
      <c r="DQ39" s="64">
        <f t="shared" si="171"/>
        <v>0</v>
      </c>
      <c r="DR39" s="64">
        <f t="shared" si="172"/>
        <v>0</v>
      </c>
      <c r="DS39" s="64">
        <f t="shared" si="173"/>
        <v>0</v>
      </c>
      <c r="DT39" s="64">
        <f t="shared" si="174"/>
        <v>0</v>
      </c>
      <c r="DU39" s="64">
        <f t="shared" si="175"/>
        <v>0</v>
      </c>
      <c r="DV39" s="64">
        <f t="shared" si="176"/>
        <v>0</v>
      </c>
      <c r="DW39" s="64">
        <f t="shared" si="177"/>
        <v>0</v>
      </c>
      <c r="DX39" s="64">
        <f t="shared" si="178"/>
        <v>0</v>
      </c>
      <c r="DY39" s="187">
        <f t="shared" si="179"/>
        <v>0</v>
      </c>
    </row>
    <row r="40" spans="1:131" x14ac:dyDescent="0.25">
      <c r="C40" s="657"/>
      <c r="D40" s="2" t="s">
        <v>55</v>
      </c>
      <c r="E40" s="550"/>
      <c r="F40" s="550"/>
      <c r="G40" s="550"/>
      <c r="H40" s="550"/>
      <c r="I40" s="550"/>
      <c r="J40" s="550"/>
      <c r="K40" s="550"/>
      <c r="L40" s="550"/>
      <c r="M40" s="550"/>
      <c r="N40" s="550"/>
      <c r="O40" s="550"/>
      <c r="P40" s="550"/>
      <c r="Q40" s="579">
        <f t="shared" si="128"/>
        <v>0</v>
      </c>
      <c r="R40" s="179"/>
      <c r="S40" s="657"/>
      <c r="T40" s="2" t="s">
        <v>55</v>
      </c>
      <c r="U40" s="550"/>
      <c r="V40" s="550"/>
      <c r="W40" s="550"/>
      <c r="X40" s="550"/>
      <c r="Y40" s="550"/>
      <c r="Z40" s="550"/>
      <c r="AA40" s="550"/>
      <c r="AB40" s="550"/>
      <c r="AC40" s="550"/>
      <c r="AD40" s="550"/>
      <c r="AE40" s="550"/>
      <c r="AF40" s="550"/>
      <c r="AG40" s="579">
        <f t="shared" si="129"/>
        <v>0</v>
      </c>
      <c r="AH40" s="179"/>
      <c r="AI40" s="657"/>
      <c r="AJ40" s="2" t="s">
        <v>55</v>
      </c>
      <c r="AK40" s="550"/>
      <c r="AL40" s="550"/>
      <c r="AM40" s="550"/>
      <c r="AN40" s="550"/>
      <c r="AO40" s="550"/>
      <c r="AP40" s="550"/>
      <c r="AQ40" s="550"/>
      <c r="AR40" s="550"/>
      <c r="AS40" s="550"/>
      <c r="AT40" s="550"/>
      <c r="AU40" s="550"/>
      <c r="AV40" s="550"/>
      <c r="AW40" s="579">
        <f t="shared" si="130"/>
        <v>0</v>
      </c>
      <c r="AX40" s="180"/>
      <c r="AY40" s="657"/>
      <c r="AZ40" s="2" t="s">
        <v>55</v>
      </c>
      <c r="BA40" s="550"/>
      <c r="BB40" s="550"/>
      <c r="BC40" s="550"/>
      <c r="BD40" s="550"/>
      <c r="BE40" s="550"/>
      <c r="BF40" s="550"/>
      <c r="BG40" s="550"/>
      <c r="BH40" s="550"/>
      <c r="BI40" s="550"/>
      <c r="BJ40" s="550"/>
      <c r="BK40" s="550"/>
      <c r="BL40" s="550"/>
      <c r="BM40" s="579">
        <f t="shared" si="131"/>
        <v>0</v>
      </c>
      <c r="BO40" s="657"/>
      <c r="BP40" s="2" t="s">
        <v>55</v>
      </c>
      <c r="BQ40" s="64">
        <f t="shared" si="180"/>
        <v>0</v>
      </c>
      <c r="BR40" s="64">
        <f t="shared" si="132"/>
        <v>0</v>
      </c>
      <c r="BS40" s="64">
        <f t="shared" si="133"/>
        <v>0</v>
      </c>
      <c r="BT40" s="64">
        <f t="shared" si="134"/>
        <v>0</v>
      </c>
      <c r="BU40" s="64">
        <f t="shared" si="135"/>
        <v>0</v>
      </c>
      <c r="BV40" s="64">
        <f t="shared" si="136"/>
        <v>0</v>
      </c>
      <c r="BW40" s="64">
        <f t="shared" si="137"/>
        <v>0</v>
      </c>
      <c r="BX40" s="64">
        <f t="shared" si="138"/>
        <v>0</v>
      </c>
      <c r="BY40" s="64">
        <f t="shared" si="139"/>
        <v>0</v>
      </c>
      <c r="BZ40" s="64">
        <f t="shared" si="140"/>
        <v>0</v>
      </c>
      <c r="CA40" s="64">
        <f t="shared" si="141"/>
        <v>0</v>
      </c>
      <c r="CB40" s="64">
        <f t="shared" si="142"/>
        <v>0</v>
      </c>
      <c r="CC40" s="187">
        <f t="shared" si="143"/>
        <v>0</v>
      </c>
      <c r="CD40" s="179"/>
      <c r="CE40" s="657"/>
      <c r="CF40" s="2" t="s">
        <v>55</v>
      </c>
      <c r="CG40" s="64">
        <f t="shared" si="181"/>
        <v>0</v>
      </c>
      <c r="CH40" s="64">
        <f t="shared" si="144"/>
        <v>0</v>
      </c>
      <c r="CI40" s="64">
        <f t="shared" si="145"/>
        <v>0</v>
      </c>
      <c r="CJ40" s="64">
        <f t="shared" si="146"/>
        <v>0</v>
      </c>
      <c r="CK40" s="64">
        <f t="shared" si="147"/>
        <v>0</v>
      </c>
      <c r="CL40" s="64">
        <f t="shared" si="148"/>
        <v>0</v>
      </c>
      <c r="CM40" s="64">
        <f t="shared" si="149"/>
        <v>0</v>
      </c>
      <c r="CN40" s="64">
        <f t="shared" si="150"/>
        <v>0</v>
      </c>
      <c r="CO40" s="64">
        <f t="shared" si="151"/>
        <v>0</v>
      </c>
      <c r="CP40" s="64">
        <f t="shared" si="152"/>
        <v>0</v>
      </c>
      <c r="CQ40" s="64">
        <f t="shared" si="153"/>
        <v>0</v>
      </c>
      <c r="CR40" s="64">
        <f t="shared" si="154"/>
        <v>0</v>
      </c>
      <c r="CS40" s="187">
        <f t="shared" si="155"/>
        <v>0</v>
      </c>
      <c r="CT40" s="179"/>
      <c r="CU40" s="657"/>
      <c r="CV40" s="2" t="s">
        <v>55</v>
      </c>
      <c r="CW40" s="64">
        <f t="shared" si="182"/>
        <v>0</v>
      </c>
      <c r="CX40" s="64">
        <f t="shared" si="156"/>
        <v>0</v>
      </c>
      <c r="CY40" s="64">
        <f t="shared" si="157"/>
        <v>0</v>
      </c>
      <c r="CZ40" s="64">
        <f t="shared" si="158"/>
        <v>0</v>
      </c>
      <c r="DA40" s="64">
        <f t="shared" si="159"/>
        <v>0</v>
      </c>
      <c r="DB40" s="64">
        <f t="shared" si="160"/>
        <v>0</v>
      </c>
      <c r="DC40" s="64">
        <f t="shared" si="161"/>
        <v>0</v>
      </c>
      <c r="DD40" s="64">
        <f t="shared" si="162"/>
        <v>0</v>
      </c>
      <c r="DE40" s="64">
        <f t="shared" si="163"/>
        <v>0</v>
      </c>
      <c r="DF40" s="64">
        <f t="shared" si="164"/>
        <v>0</v>
      </c>
      <c r="DG40" s="64">
        <f t="shared" si="165"/>
        <v>0</v>
      </c>
      <c r="DH40" s="64">
        <f t="shared" si="166"/>
        <v>0</v>
      </c>
      <c r="DI40" s="187">
        <f t="shared" si="167"/>
        <v>0</v>
      </c>
      <c r="DJ40" s="180"/>
      <c r="DK40" s="657"/>
      <c r="DL40" s="2" t="s">
        <v>55</v>
      </c>
      <c r="DM40" s="64">
        <f t="shared" si="183"/>
        <v>0</v>
      </c>
      <c r="DN40" s="64">
        <f t="shared" si="168"/>
        <v>0</v>
      </c>
      <c r="DO40" s="64">
        <f t="shared" si="169"/>
        <v>0</v>
      </c>
      <c r="DP40" s="64">
        <f t="shared" si="170"/>
        <v>0</v>
      </c>
      <c r="DQ40" s="64">
        <f t="shared" si="171"/>
        <v>0</v>
      </c>
      <c r="DR40" s="64">
        <f t="shared" si="172"/>
        <v>0</v>
      </c>
      <c r="DS40" s="64">
        <f t="shared" si="173"/>
        <v>0</v>
      </c>
      <c r="DT40" s="64">
        <f t="shared" si="174"/>
        <v>0</v>
      </c>
      <c r="DU40" s="64">
        <f t="shared" si="175"/>
        <v>0</v>
      </c>
      <c r="DV40" s="64">
        <f t="shared" si="176"/>
        <v>0</v>
      </c>
      <c r="DW40" s="64">
        <f t="shared" si="177"/>
        <v>0</v>
      </c>
      <c r="DX40" s="64">
        <f t="shared" si="178"/>
        <v>0</v>
      </c>
      <c r="DY40" s="187">
        <f t="shared" si="179"/>
        <v>0</v>
      </c>
    </row>
    <row r="41" spans="1:131" x14ac:dyDescent="0.25">
      <c r="C41" s="657"/>
      <c r="D41" s="2" t="s">
        <v>54</v>
      </c>
      <c r="E41" s="550"/>
      <c r="F41" s="550"/>
      <c r="G41" s="550"/>
      <c r="H41" s="550"/>
      <c r="I41" s="550"/>
      <c r="J41" s="550"/>
      <c r="K41" s="550"/>
      <c r="L41" s="550"/>
      <c r="M41" s="550"/>
      <c r="N41" s="550"/>
      <c r="O41" s="550"/>
      <c r="P41" s="550"/>
      <c r="Q41" s="579">
        <f t="shared" si="128"/>
        <v>0</v>
      </c>
      <c r="R41" s="179"/>
      <c r="S41" s="657"/>
      <c r="T41" s="2" t="s">
        <v>54</v>
      </c>
      <c r="U41" s="550"/>
      <c r="V41" s="550"/>
      <c r="W41" s="550"/>
      <c r="X41" s="550"/>
      <c r="Y41" s="550"/>
      <c r="Z41" s="550"/>
      <c r="AA41" s="550"/>
      <c r="AB41" s="550"/>
      <c r="AC41" s="550"/>
      <c r="AD41" s="550"/>
      <c r="AE41" s="550"/>
      <c r="AF41" s="550"/>
      <c r="AG41" s="579">
        <f t="shared" si="129"/>
        <v>0</v>
      </c>
      <c r="AH41" s="179"/>
      <c r="AI41" s="657"/>
      <c r="AJ41" s="2" t="s">
        <v>54</v>
      </c>
      <c r="AK41" s="550"/>
      <c r="AL41" s="550"/>
      <c r="AM41" s="550"/>
      <c r="AN41" s="550"/>
      <c r="AO41" s="550"/>
      <c r="AP41" s="550"/>
      <c r="AQ41" s="550"/>
      <c r="AR41" s="550"/>
      <c r="AS41" s="550"/>
      <c r="AT41" s="550"/>
      <c r="AU41" s="550"/>
      <c r="AV41" s="550"/>
      <c r="AW41" s="579">
        <f t="shared" si="130"/>
        <v>0</v>
      </c>
      <c r="AX41" s="180"/>
      <c r="AY41" s="657"/>
      <c r="AZ41" s="2" t="s">
        <v>54</v>
      </c>
      <c r="BA41" s="550"/>
      <c r="BB41" s="550"/>
      <c r="BC41" s="550"/>
      <c r="BD41" s="550"/>
      <c r="BE41" s="550"/>
      <c r="BF41" s="550"/>
      <c r="BG41" s="550"/>
      <c r="BH41" s="550"/>
      <c r="BI41" s="550"/>
      <c r="BJ41" s="550"/>
      <c r="BK41" s="550"/>
      <c r="BL41" s="550"/>
      <c r="BM41" s="579">
        <f t="shared" si="131"/>
        <v>0</v>
      </c>
      <c r="BO41" s="657"/>
      <c r="BP41" s="2" t="s">
        <v>54</v>
      </c>
      <c r="BQ41" s="64">
        <f t="shared" si="180"/>
        <v>0</v>
      </c>
      <c r="BR41" s="64">
        <f t="shared" si="132"/>
        <v>0</v>
      </c>
      <c r="BS41" s="64">
        <f t="shared" si="133"/>
        <v>0</v>
      </c>
      <c r="BT41" s="64">
        <f t="shared" si="134"/>
        <v>0</v>
      </c>
      <c r="BU41" s="64">
        <f t="shared" si="135"/>
        <v>0</v>
      </c>
      <c r="BV41" s="64">
        <f t="shared" si="136"/>
        <v>0</v>
      </c>
      <c r="BW41" s="64">
        <f t="shared" si="137"/>
        <v>0</v>
      </c>
      <c r="BX41" s="64">
        <f t="shared" si="138"/>
        <v>0</v>
      </c>
      <c r="BY41" s="64">
        <f t="shared" si="139"/>
        <v>0</v>
      </c>
      <c r="BZ41" s="64">
        <f t="shared" si="140"/>
        <v>0</v>
      </c>
      <c r="CA41" s="64">
        <f t="shared" si="141"/>
        <v>0</v>
      </c>
      <c r="CB41" s="64">
        <f t="shared" si="142"/>
        <v>0</v>
      </c>
      <c r="CC41" s="187">
        <f t="shared" si="143"/>
        <v>0</v>
      </c>
      <c r="CD41" s="179"/>
      <c r="CE41" s="657"/>
      <c r="CF41" s="2" t="s">
        <v>54</v>
      </c>
      <c r="CG41" s="64">
        <f t="shared" si="181"/>
        <v>0</v>
      </c>
      <c r="CH41" s="64">
        <f t="shared" si="144"/>
        <v>0</v>
      </c>
      <c r="CI41" s="64">
        <f t="shared" si="145"/>
        <v>0</v>
      </c>
      <c r="CJ41" s="64">
        <f t="shared" si="146"/>
        <v>0</v>
      </c>
      <c r="CK41" s="64">
        <f t="shared" si="147"/>
        <v>0</v>
      </c>
      <c r="CL41" s="64">
        <f t="shared" si="148"/>
        <v>0</v>
      </c>
      <c r="CM41" s="64">
        <f t="shared" si="149"/>
        <v>0</v>
      </c>
      <c r="CN41" s="64">
        <f t="shared" si="150"/>
        <v>0</v>
      </c>
      <c r="CO41" s="64">
        <f t="shared" si="151"/>
        <v>0</v>
      </c>
      <c r="CP41" s="64">
        <f t="shared" si="152"/>
        <v>0</v>
      </c>
      <c r="CQ41" s="64">
        <f t="shared" si="153"/>
        <v>0</v>
      </c>
      <c r="CR41" s="64">
        <f t="shared" si="154"/>
        <v>0</v>
      </c>
      <c r="CS41" s="187">
        <f t="shared" si="155"/>
        <v>0</v>
      </c>
      <c r="CT41" s="179"/>
      <c r="CU41" s="657"/>
      <c r="CV41" s="2" t="s">
        <v>54</v>
      </c>
      <c r="CW41" s="64">
        <f t="shared" si="182"/>
        <v>0</v>
      </c>
      <c r="CX41" s="64">
        <f t="shared" si="156"/>
        <v>0</v>
      </c>
      <c r="CY41" s="64">
        <f t="shared" si="157"/>
        <v>0</v>
      </c>
      <c r="CZ41" s="64">
        <f t="shared" si="158"/>
        <v>0</v>
      </c>
      <c r="DA41" s="64">
        <f t="shared" si="159"/>
        <v>0</v>
      </c>
      <c r="DB41" s="64">
        <f t="shared" si="160"/>
        <v>0</v>
      </c>
      <c r="DC41" s="64">
        <f t="shared" si="161"/>
        <v>0</v>
      </c>
      <c r="DD41" s="64">
        <f t="shared" si="162"/>
        <v>0</v>
      </c>
      <c r="DE41" s="64">
        <f t="shared" si="163"/>
        <v>0</v>
      </c>
      <c r="DF41" s="64">
        <f t="shared" si="164"/>
        <v>0</v>
      </c>
      <c r="DG41" s="64">
        <f t="shared" si="165"/>
        <v>0</v>
      </c>
      <c r="DH41" s="64">
        <f t="shared" si="166"/>
        <v>0</v>
      </c>
      <c r="DI41" s="187">
        <f t="shared" si="167"/>
        <v>0</v>
      </c>
      <c r="DJ41" s="180"/>
      <c r="DK41" s="657"/>
      <c r="DL41" s="2" t="s">
        <v>54</v>
      </c>
      <c r="DM41" s="64">
        <f t="shared" si="183"/>
        <v>0</v>
      </c>
      <c r="DN41" s="64">
        <f t="shared" si="168"/>
        <v>0</v>
      </c>
      <c r="DO41" s="64">
        <f t="shared" si="169"/>
        <v>0</v>
      </c>
      <c r="DP41" s="64">
        <f t="shared" si="170"/>
        <v>0</v>
      </c>
      <c r="DQ41" s="64">
        <f t="shared" si="171"/>
        <v>0</v>
      </c>
      <c r="DR41" s="64">
        <f t="shared" si="172"/>
        <v>0</v>
      </c>
      <c r="DS41" s="64">
        <f t="shared" si="173"/>
        <v>0</v>
      </c>
      <c r="DT41" s="64">
        <f t="shared" si="174"/>
        <v>0</v>
      </c>
      <c r="DU41" s="64">
        <f t="shared" si="175"/>
        <v>0</v>
      </c>
      <c r="DV41" s="64">
        <f t="shared" si="176"/>
        <v>0</v>
      </c>
      <c r="DW41" s="64">
        <f t="shared" si="177"/>
        <v>0</v>
      </c>
      <c r="DX41" s="64">
        <f t="shared" si="178"/>
        <v>0</v>
      </c>
      <c r="DY41" s="187">
        <f t="shared" si="179"/>
        <v>0</v>
      </c>
    </row>
    <row r="42" spans="1:131" x14ac:dyDescent="0.25">
      <c r="C42" s="657"/>
      <c r="D42" s="2" t="s">
        <v>53</v>
      </c>
      <c r="E42" s="550"/>
      <c r="F42" s="550"/>
      <c r="G42" s="550"/>
      <c r="H42" s="550"/>
      <c r="I42" s="550"/>
      <c r="J42" s="550"/>
      <c r="K42" s="550"/>
      <c r="L42" s="550"/>
      <c r="M42" s="550"/>
      <c r="N42" s="550"/>
      <c r="O42" s="550"/>
      <c r="P42" s="550"/>
      <c r="Q42" s="579">
        <f t="shared" si="128"/>
        <v>0</v>
      </c>
      <c r="R42" s="179"/>
      <c r="S42" s="657"/>
      <c r="T42" s="2" t="s">
        <v>53</v>
      </c>
      <c r="U42" s="550"/>
      <c r="V42" s="550"/>
      <c r="W42" s="550"/>
      <c r="X42" s="550"/>
      <c r="Y42" s="550"/>
      <c r="Z42" s="550"/>
      <c r="AA42" s="550"/>
      <c r="AB42" s="550"/>
      <c r="AC42" s="550"/>
      <c r="AD42" s="550"/>
      <c r="AE42" s="550"/>
      <c r="AF42" s="550"/>
      <c r="AG42" s="579">
        <f t="shared" si="129"/>
        <v>0</v>
      </c>
      <c r="AH42" s="179"/>
      <c r="AI42" s="657"/>
      <c r="AJ42" s="2" t="s">
        <v>53</v>
      </c>
      <c r="AK42" s="550"/>
      <c r="AL42" s="550"/>
      <c r="AM42" s="550"/>
      <c r="AN42" s="550"/>
      <c r="AO42" s="550"/>
      <c r="AP42" s="550"/>
      <c r="AQ42" s="550"/>
      <c r="AR42" s="550"/>
      <c r="AS42" s="550"/>
      <c r="AT42" s="550"/>
      <c r="AU42" s="550"/>
      <c r="AV42" s="550"/>
      <c r="AW42" s="579">
        <f t="shared" si="130"/>
        <v>0</v>
      </c>
      <c r="AX42" s="180"/>
      <c r="AY42" s="657"/>
      <c r="AZ42" s="2" t="s">
        <v>53</v>
      </c>
      <c r="BA42" s="550"/>
      <c r="BB42" s="550"/>
      <c r="BC42" s="550"/>
      <c r="BD42" s="550"/>
      <c r="BE42" s="550"/>
      <c r="BF42" s="550"/>
      <c r="BG42" s="550"/>
      <c r="BH42" s="550"/>
      <c r="BI42" s="550"/>
      <c r="BJ42" s="550"/>
      <c r="BK42" s="550"/>
      <c r="BL42" s="550"/>
      <c r="BM42" s="579">
        <f t="shared" si="131"/>
        <v>0</v>
      </c>
      <c r="BO42" s="657"/>
      <c r="BP42" s="2" t="s">
        <v>53</v>
      </c>
      <c r="BQ42" s="64">
        <f t="shared" si="180"/>
        <v>0</v>
      </c>
      <c r="BR42" s="64">
        <f t="shared" si="132"/>
        <v>0</v>
      </c>
      <c r="BS42" s="64">
        <f t="shared" si="133"/>
        <v>0</v>
      </c>
      <c r="BT42" s="64">
        <f t="shared" si="134"/>
        <v>0</v>
      </c>
      <c r="BU42" s="64">
        <f t="shared" si="135"/>
        <v>0</v>
      </c>
      <c r="BV42" s="64">
        <f t="shared" si="136"/>
        <v>0</v>
      </c>
      <c r="BW42" s="64">
        <f t="shared" si="137"/>
        <v>0</v>
      </c>
      <c r="BX42" s="64">
        <f t="shared" si="138"/>
        <v>0</v>
      </c>
      <c r="BY42" s="64">
        <f t="shared" si="139"/>
        <v>0</v>
      </c>
      <c r="BZ42" s="64">
        <f t="shared" si="140"/>
        <v>0</v>
      </c>
      <c r="CA42" s="64">
        <f t="shared" si="141"/>
        <v>0</v>
      </c>
      <c r="CB42" s="64">
        <f t="shared" si="142"/>
        <v>0</v>
      </c>
      <c r="CC42" s="187">
        <f t="shared" si="143"/>
        <v>0</v>
      </c>
      <c r="CD42" s="179"/>
      <c r="CE42" s="657"/>
      <c r="CF42" s="2" t="s">
        <v>53</v>
      </c>
      <c r="CG42" s="64">
        <f t="shared" si="181"/>
        <v>0</v>
      </c>
      <c r="CH42" s="64">
        <f t="shared" si="144"/>
        <v>0</v>
      </c>
      <c r="CI42" s="64">
        <f t="shared" si="145"/>
        <v>0</v>
      </c>
      <c r="CJ42" s="64">
        <f t="shared" si="146"/>
        <v>0</v>
      </c>
      <c r="CK42" s="64">
        <f t="shared" si="147"/>
        <v>0</v>
      </c>
      <c r="CL42" s="64">
        <f t="shared" si="148"/>
        <v>0</v>
      </c>
      <c r="CM42" s="64">
        <f t="shared" si="149"/>
        <v>0</v>
      </c>
      <c r="CN42" s="64">
        <f t="shared" si="150"/>
        <v>0</v>
      </c>
      <c r="CO42" s="64">
        <f t="shared" si="151"/>
        <v>0</v>
      </c>
      <c r="CP42" s="64">
        <f t="shared" si="152"/>
        <v>0</v>
      </c>
      <c r="CQ42" s="64">
        <f t="shared" si="153"/>
        <v>0</v>
      </c>
      <c r="CR42" s="64">
        <f t="shared" si="154"/>
        <v>0</v>
      </c>
      <c r="CS42" s="187">
        <f t="shared" si="155"/>
        <v>0</v>
      </c>
      <c r="CT42" s="179"/>
      <c r="CU42" s="657"/>
      <c r="CV42" s="2" t="s">
        <v>53</v>
      </c>
      <c r="CW42" s="64">
        <f t="shared" si="182"/>
        <v>0</v>
      </c>
      <c r="CX42" s="64">
        <f t="shared" si="156"/>
        <v>0</v>
      </c>
      <c r="CY42" s="64">
        <f t="shared" si="157"/>
        <v>0</v>
      </c>
      <c r="CZ42" s="64">
        <f t="shared" si="158"/>
        <v>0</v>
      </c>
      <c r="DA42" s="64">
        <f t="shared" si="159"/>
        <v>0</v>
      </c>
      <c r="DB42" s="64">
        <f t="shared" si="160"/>
        <v>0</v>
      </c>
      <c r="DC42" s="64">
        <f t="shared" si="161"/>
        <v>0</v>
      </c>
      <c r="DD42" s="64">
        <f t="shared" si="162"/>
        <v>0</v>
      </c>
      <c r="DE42" s="64">
        <f t="shared" si="163"/>
        <v>0</v>
      </c>
      <c r="DF42" s="64">
        <f t="shared" si="164"/>
        <v>0</v>
      </c>
      <c r="DG42" s="64">
        <f t="shared" si="165"/>
        <v>0</v>
      </c>
      <c r="DH42" s="64">
        <f t="shared" si="166"/>
        <v>0</v>
      </c>
      <c r="DI42" s="187">
        <f t="shared" si="167"/>
        <v>0</v>
      </c>
      <c r="DJ42" s="180"/>
      <c r="DK42" s="657"/>
      <c r="DL42" s="2" t="s">
        <v>53</v>
      </c>
      <c r="DM42" s="64">
        <f t="shared" si="183"/>
        <v>0</v>
      </c>
      <c r="DN42" s="64">
        <f t="shared" si="168"/>
        <v>0</v>
      </c>
      <c r="DO42" s="64">
        <f t="shared" si="169"/>
        <v>0</v>
      </c>
      <c r="DP42" s="64">
        <f t="shared" si="170"/>
        <v>0</v>
      </c>
      <c r="DQ42" s="64">
        <f t="shared" si="171"/>
        <v>0</v>
      </c>
      <c r="DR42" s="64">
        <f t="shared" si="172"/>
        <v>0</v>
      </c>
      <c r="DS42" s="64">
        <f t="shared" si="173"/>
        <v>0</v>
      </c>
      <c r="DT42" s="64">
        <f t="shared" si="174"/>
        <v>0</v>
      </c>
      <c r="DU42" s="64">
        <f t="shared" si="175"/>
        <v>0</v>
      </c>
      <c r="DV42" s="64">
        <f t="shared" si="176"/>
        <v>0</v>
      </c>
      <c r="DW42" s="64">
        <f t="shared" si="177"/>
        <v>0</v>
      </c>
      <c r="DX42" s="64">
        <f t="shared" si="178"/>
        <v>0</v>
      </c>
      <c r="DY42" s="187">
        <f t="shared" si="179"/>
        <v>0</v>
      </c>
    </row>
    <row r="43" spans="1:131" x14ac:dyDescent="0.25">
      <c r="C43" s="657"/>
      <c r="D43" s="2" t="s">
        <v>52</v>
      </c>
      <c r="E43" s="550"/>
      <c r="F43" s="550"/>
      <c r="G43" s="550"/>
      <c r="H43" s="550"/>
      <c r="I43" s="550"/>
      <c r="J43" s="550"/>
      <c r="K43" s="550"/>
      <c r="L43" s="550"/>
      <c r="M43" s="550"/>
      <c r="N43" s="550"/>
      <c r="O43" s="550"/>
      <c r="P43" s="550"/>
      <c r="Q43" s="579">
        <f t="shared" si="128"/>
        <v>0</v>
      </c>
      <c r="R43" s="179"/>
      <c r="S43" s="657"/>
      <c r="T43" s="2" t="s">
        <v>52</v>
      </c>
      <c r="U43" s="550"/>
      <c r="V43" s="550"/>
      <c r="W43" s="550"/>
      <c r="X43" s="550"/>
      <c r="Y43" s="550"/>
      <c r="Z43" s="550"/>
      <c r="AA43" s="550"/>
      <c r="AB43" s="550"/>
      <c r="AC43" s="550"/>
      <c r="AD43" s="550"/>
      <c r="AE43" s="550"/>
      <c r="AF43" s="550"/>
      <c r="AG43" s="579">
        <f t="shared" si="129"/>
        <v>0</v>
      </c>
      <c r="AH43" s="179"/>
      <c r="AI43" s="657"/>
      <c r="AJ43" s="2" t="s">
        <v>52</v>
      </c>
      <c r="AK43" s="550"/>
      <c r="AL43" s="550"/>
      <c r="AM43" s="550"/>
      <c r="AN43" s="550"/>
      <c r="AO43" s="550"/>
      <c r="AP43" s="550"/>
      <c r="AQ43" s="550"/>
      <c r="AR43" s="550"/>
      <c r="AS43" s="550"/>
      <c r="AT43" s="550"/>
      <c r="AU43" s="550"/>
      <c r="AV43" s="550"/>
      <c r="AW43" s="579">
        <f t="shared" si="130"/>
        <v>0</v>
      </c>
      <c r="AX43" s="180"/>
      <c r="AY43" s="657"/>
      <c r="AZ43" s="2" t="s">
        <v>52</v>
      </c>
      <c r="BA43" s="550"/>
      <c r="BB43" s="550"/>
      <c r="BC43" s="550"/>
      <c r="BD43" s="550"/>
      <c r="BE43" s="550"/>
      <c r="BF43" s="550"/>
      <c r="BG43" s="550"/>
      <c r="BH43" s="550"/>
      <c r="BI43" s="550"/>
      <c r="BJ43" s="550"/>
      <c r="BK43" s="550"/>
      <c r="BL43" s="550"/>
      <c r="BM43" s="579">
        <f t="shared" si="131"/>
        <v>0</v>
      </c>
      <c r="BO43" s="657"/>
      <c r="BP43" s="2" t="s">
        <v>52</v>
      </c>
      <c r="BQ43" s="64">
        <f t="shared" si="180"/>
        <v>0</v>
      </c>
      <c r="BR43" s="64">
        <f t="shared" si="132"/>
        <v>0</v>
      </c>
      <c r="BS43" s="64">
        <f t="shared" si="133"/>
        <v>0</v>
      </c>
      <c r="BT43" s="64">
        <f t="shared" si="134"/>
        <v>0</v>
      </c>
      <c r="BU43" s="64">
        <f t="shared" si="135"/>
        <v>0</v>
      </c>
      <c r="BV43" s="64">
        <f t="shared" si="136"/>
        <v>0</v>
      </c>
      <c r="BW43" s="64">
        <f t="shared" si="137"/>
        <v>0</v>
      </c>
      <c r="BX43" s="64">
        <f t="shared" si="138"/>
        <v>0</v>
      </c>
      <c r="BY43" s="64">
        <f t="shared" si="139"/>
        <v>0</v>
      </c>
      <c r="BZ43" s="64">
        <f t="shared" si="140"/>
        <v>0</v>
      </c>
      <c r="CA43" s="64">
        <f t="shared" si="141"/>
        <v>0</v>
      </c>
      <c r="CB43" s="64">
        <f t="shared" si="142"/>
        <v>0</v>
      </c>
      <c r="CC43" s="187">
        <f t="shared" si="143"/>
        <v>0</v>
      </c>
      <c r="CD43" s="179"/>
      <c r="CE43" s="657"/>
      <c r="CF43" s="2" t="s">
        <v>52</v>
      </c>
      <c r="CG43" s="64">
        <f t="shared" si="181"/>
        <v>0</v>
      </c>
      <c r="CH43" s="64">
        <f t="shared" si="144"/>
        <v>0</v>
      </c>
      <c r="CI43" s="64">
        <f t="shared" si="145"/>
        <v>0</v>
      </c>
      <c r="CJ43" s="64">
        <f t="shared" si="146"/>
        <v>0</v>
      </c>
      <c r="CK43" s="64">
        <f t="shared" si="147"/>
        <v>0</v>
      </c>
      <c r="CL43" s="64">
        <f t="shared" si="148"/>
        <v>0</v>
      </c>
      <c r="CM43" s="64">
        <f t="shared" si="149"/>
        <v>0</v>
      </c>
      <c r="CN43" s="64">
        <f t="shared" si="150"/>
        <v>0</v>
      </c>
      <c r="CO43" s="64">
        <f t="shared" si="151"/>
        <v>0</v>
      </c>
      <c r="CP43" s="64">
        <f t="shared" si="152"/>
        <v>0</v>
      </c>
      <c r="CQ43" s="64">
        <f t="shared" si="153"/>
        <v>0</v>
      </c>
      <c r="CR43" s="64">
        <f t="shared" si="154"/>
        <v>0</v>
      </c>
      <c r="CS43" s="187">
        <f t="shared" si="155"/>
        <v>0</v>
      </c>
      <c r="CT43" s="179"/>
      <c r="CU43" s="657"/>
      <c r="CV43" s="2" t="s">
        <v>52</v>
      </c>
      <c r="CW43" s="64">
        <f t="shared" si="182"/>
        <v>0</v>
      </c>
      <c r="CX43" s="64">
        <f t="shared" si="156"/>
        <v>0</v>
      </c>
      <c r="CY43" s="64">
        <f t="shared" si="157"/>
        <v>0</v>
      </c>
      <c r="CZ43" s="64">
        <f t="shared" si="158"/>
        <v>0</v>
      </c>
      <c r="DA43" s="64">
        <f t="shared" si="159"/>
        <v>0</v>
      </c>
      <c r="DB43" s="64">
        <f t="shared" si="160"/>
        <v>0</v>
      </c>
      <c r="DC43" s="64">
        <f t="shared" si="161"/>
        <v>0</v>
      </c>
      <c r="DD43" s="64">
        <f t="shared" si="162"/>
        <v>0</v>
      </c>
      <c r="DE43" s="64">
        <f t="shared" si="163"/>
        <v>0</v>
      </c>
      <c r="DF43" s="64">
        <f t="shared" si="164"/>
        <v>0</v>
      </c>
      <c r="DG43" s="64">
        <f t="shared" si="165"/>
        <v>0</v>
      </c>
      <c r="DH43" s="64">
        <f t="shared" si="166"/>
        <v>0</v>
      </c>
      <c r="DI43" s="187">
        <f t="shared" si="167"/>
        <v>0</v>
      </c>
      <c r="DJ43" s="180"/>
      <c r="DK43" s="657"/>
      <c r="DL43" s="2" t="s">
        <v>52</v>
      </c>
      <c r="DM43" s="64">
        <f t="shared" si="183"/>
        <v>0</v>
      </c>
      <c r="DN43" s="64">
        <f t="shared" si="168"/>
        <v>0</v>
      </c>
      <c r="DO43" s="64">
        <f t="shared" si="169"/>
        <v>0</v>
      </c>
      <c r="DP43" s="64">
        <f t="shared" si="170"/>
        <v>0</v>
      </c>
      <c r="DQ43" s="64">
        <f t="shared" si="171"/>
        <v>0</v>
      </c>
      <c r="DR43" s="64">
        <f t="shared" si="172"/>
        <v>0</v>
      </c>
      <c r="DS43" s="64">
        <f t="shared" si="173"/>
        <v>0</v>
      </c>
      <c r="DT43" s="64">
        <f t="shared" si="174"/>
        <v>0</v>
      </c>
      <c r="DU43" s="64">
        <f t="shared" si="175"/>
        <v>0</v>
      </c>
      <c r="DV43" s="64">
        <f t="shared" si="176"/>
        <v>0</v>
      </c>
      <c r="DW43" s="64">
        <f t="shared" si="177"/>
        <v>0</v>
      </c>
      <c r="DX43" s="64">
        <f t="shared" si="178"/>
        <v>0</v>
      </c>
      <c r="DY43" s="187">
        <f t="shared" si="179"/>
        <v>0</v>
      </c>
    </row>
    <row r="44" spans="1:131" x14ac:dyDescent="0.25">
      <c r="C44" s="657"/>
      <c r="D44" s="2" t="s">
        <v>51</v>
      </c>
      <c r="E44" s="550"/>
      <c r="F44" s="550"/>
      <c r="G44" s="550"/>
      <c r="H44" s="550"/>
      <c r="I44" s="550"/>
      <c r="J44" s="550"/>
      <c r="K44" s="550"/>
      <c r="L44" s="550"/>
      <c r="M44" s="550"/>
      <c r="N44" s="550"/>
      <c r="O44" s="550"/>
      <c r="P44" s="550"/>
      <c r="Q44" s="579">
        <f t="shared" si="128"/>
        <v>0</v>
      </c>
      <c r="R44" s="179"/>
      <c r="S44" s="657"/>
      <c r="T44" s="2" t="s">
        <v>51</v>
      </c>
      <c r="U44" s="550"/>
      <c r="V44" s="550"/>
      <c r="W44" s="550"/>
      <c r="X44" s="550"/>
      <c r="Y44" s="550"/>
      <c r="Z44" s="550"/>
      <c r="AA44" s="550"/>
      <c r="AB44" s="550"/>
      <c r="AC44" s="550"/>
      <c r="AD44" s="550"/>
      <c r="AE44" s="550"/>
      <c r="AF44" s="550"/>
      <c r="AG44" s="579">
        <f t="shared" si="129"/>
        <v>0</v>
      </c>
      <c r="AH44" s="179"/>
      <c r="AI44" s="657"/>
      <c r="AJ44" s="2" t="s">
        <v>51</v>
      </c>
      <c r="AK44" s="550"/>
      <c r="AL44" s="550"/>
      <c r="AM44" s="550"/>
      <c r="AN44" s="550"/>
      <c r="AO44" s="550"/>
      <c r="AP44" s="550"/>
      <c r="AQ44" s="550"/>
      <c r="AR44" s="550"/>
      <c r="AS44" s="550"/>
      <c r="AT44" s="550"/>
      <c r="AU44" s="550"/>
      <c r="AV44" s="550"/>
      <c r="AW44" s="579">
        <f t="shared" si="130"/>
        <v>0</v>
      </c>
      <c r="AX44" s="180"/>
      <c r="AY44" s="657"/>
      <c r="AZ44" s="2" t="s">
        <v>51</v>
      </c>
      <c r="BA44" s="550"/>
      <c r="BB44" s="550"/>
      <c r="BC44" s="550"/>
      <c r="BD44" s="550"/>
      <c r="BE44" s="550"/>
      <c r="BF44" s="550"/>
      <c r="BG44" s="550"/>
      <c r="BH44" s="550"/>
      <c r="BI44" s="550"/>
      <c r="BJ44" s="550"/>
      <c r="BK44" s="550"/>
      <c r="BL44" s="550"/>
      <c r="BM44" s="579">
        <f t="shared" si="131"/>
        <v>0</v>
      </c>
      <c r="BO44" s="657"/>
      <c r="BP44" s="2" t="s">
        <v>51</v>
      </c>
      <c r="BQ44" s="64">
        <f t="shared" si="180"/>
        <v>0</v>
      </c>
      <c r="BR44" s="64">
        <f t="shared" si="132"/>
        <v>0</v>
      </c>
      <c r="BS44" s="64">
        <f t="shared" si="133"/>
        <v>0</v>
      </c>
      <c r="BT44" s="64">
        <f t="shared" si="134"/>
        <v>0</v>
      </c>
      <c r="BU44" s="64">
        <f t="shared" si="135"/>
        <v>0</v>
      </c>
      <c r="BV44" s="64">
        <f t="shared" si="136"/>
        <v>0</v>
      </c>
      <c r="BW44" s="64">
        <f t="shared" si="137"/>
        <v>0</v>
      </c>
      <c r="BX44" s="64">
        <f t="shared" si="138"/>
        <v>0</v>
      </c>
      <c r="BY44" s="64">
        <f t="shared" si="139"/>
        <v>0</v>
      </c>
      <c r="BZ44" s="64">
        <f t="shared" si="140"/>
        <v>0</v>
      </c>
      <c r="CA44" s="64">
        <f t="shared" si="141"/>
        <v>0</v>
      </c>
      <c r="CB44" s="64">
        <f t="shared" si="142"/>
        <v>0</v>
      </c>
      <c r="CC44" s="187">
        <f t="shared" si="143"/>
        <v>0</v>
      </c>
      <c r="CD44" s="179"/>
      <c r="CE44" s="657"/>
      <c r="CF44" s="2" t="s">
        <v>51</v>
      </c>
      <c r="CG44" s="64">
        <f t="shared" si="181"/>
        <v>0</v>
      </c>
      <c r="CH44" s="64">
        <f t="shared" si="144"/>
        <v>0</v>
      </c>
      <c r="CI44" s="64">
        <f t="shared" si="145"/>
        <v>0</v>
      </c>
      <c r="CJ44" s="64">
        <f t="shared" si="146"/>
        <v>0</v>
      </c>
      <c r="CK44" s="64">
        <f t="shared" si="147"/>
        <v>0</v>
      </c>
      <c r="CL44" s="64">
        <f t="shared" si="148"/>
        <v>0</v>
      </c>
      <c r="CM44" s="64">
        <f t="shared" si="149"/>
        <v>0</v>
      </c>
      <c r="CN44" s="64">
        <f t="shared" si="150"/>
        <v>0</v>
      </c>
      <c r="CO44" s="64">
        <f t="shared" si="151"/>
        <v>0</v>
      </c>
      <c r="CP44" s="64">
        <f t="shared" si="152"/>
        <v>0</v>
      </c>
      <c r="CQ44" s="64">
        <f t="shared" si="153"/>
        <v>0</v>
      </c>
      <c r="CR44" s="64">
        <f t="shared" si="154"/>
        <v>0</v>
      </c>
      <c r="CS44" s="187">
        <f t="shared" si="155"/>
        <v>0</v>
      </c>
      <c r="CT44" s="179"/>
      <c r="CU44" s="657"/>
      <c r="CV44" s="2" t="s">
        <v>51</v>
      </c>
      <c r="CW44" s="64">
        <f t="shared" si="182"/>
        <v>0</v>
      </c>
      <c r="CX44" s="64">
        <f t="shared" si="156"/>
        <v>0</v>
      </c>
      <c r="CY44" s="64">
        <f t="shared" si="157"/>
        <v>0</v>
      </c>
      <c r="CZ44" s="64">
        <f t="shared" si="158"/>
        <v>0</v>
      </c>
      <c r="DA44" s="64">
        <f t="shared" si="159"/>
        <v>0</v>
      </c>
      <c r="DB44" s="64">
        <f t="shared" si="160"/>
        <v>0</v>
      </c>
      <c r="DC44" s="64">
        <f t="shared" si="161"/>
        <v>0</v>
      </c>
      <c r="DD44" s="64">
        <f t="shared" si="162"/>
        <v>0</v>
      </c>
      <c r="DE44" s="64">
        <f t="shared" si="163"/>
        <v>0</v>
      </c>
      <c r="DF44" s="64">
        <f t="shared" si="164"/>
        <v>0</v>
      </c>
      <c r="DG44" s="64">
        <f t="shared" si="165"/>
        <v>0</v>
      </c>
      <c r="DH44" s="64">
        <f t="shared" si="166"/>
        <v>0</v>
      </c>
      <c r="DI44" s="187">
        <f t="shared" si="167"/>
        <v>0</v>
      </c>
      <c r="DJ44" s="180"/>
      <c r="DK44" s="657"/>
      <c r="DL44" s="2" t="s">
        <v>51</v>
      </c>
      <c r="DM44" s="64">
        <f t="shared" si="183"/>
        <v>0</v>
      </c>
      <c r="DN44" s="64">
        <f t="shared" si="168"/>
        <v>0</v>
      </c>
      <c r="DO44" s="64">
        <f t="shared" si="169"/>
        <v>0</v>
      </c>
      <c r="DP44" s="64">
        <f t="shared" si="170"/>
        <v>0</v>
      </c>
      <c r="DQ44" s="64">
        <f t="shared" si="171"/>
        <v>0</v>
      </c>
      <c r="DR44" s="64">
        <f t="shared" si="172"/>
        <v>0</v>
      </c>
      <c r="DS44" s="64">
        <f t="shared" si="173"/>
        <v>0</v>
      </c>
      <c r="DT44" s="64">
        <f t="shared" si="174"/>
        <v>0</v>
      </c>
      <c r="DU44" s="64">
        <f t="shared" si="175"/>
        <v>0</v>
      </c>
      <c r="DV44" s="64">
        <f t="shared" si="176"/>
        <v>0</v>
      </c>
      <c r="DW44" s="64">
        <f t="shared" si="177"/>
        <v>0</v>
      </c>
      <c r="DX44" s="64">
        <f t="shared" si="178"/>
        <v>0</v>
      </c>
      <c r="DY44" s="187">
        <f t="shared" si="179"/>
        <v>0</v>
      </c>
    </row>
    <row r="45" spans="1:131" x14ac:dyDescent="0.25">
      <c r="C45" s="657"/>
      <c r="D45" s="2" t="s">
        <v>50</v>
      </c>
      <c r="E45" s="550"/>
      <c r="F45" s="550"/>
      <c r="G45" s="550"/>
      <c r="H45" s="550"/>
      <c r="I45" s="550"/>
      <c r="J45" s="550"/>
      <c r="K45" s="550"/>
      <c r="L45" s="550"/>
      <c r="M45" s="550"/>
      <c r="N45" s="550"/>
      <c r="O45" s="550"/>
      <c r="P45" s="550"/>
      <c r="Q45" s="579">
        <f t="shared" si="128"/>
        <v>0</v>
      </c>
      <c r="R45" s="179"/>
      <c r="S45" s="657"/>
      <c r="T45" s="2" t="s">
        <v>50</v>
      </c>
      <c r="U45" s="550"/>
      <c r="V45" s="550"/>
      <c r="W45" s="550"/>
      <c r="X45" s="550"/>
      <c r="Y45" s="550"/>
      <c r="Z45" s="550"/>
      <c r="AA45" s="550"/>
      <c r="AB45" s="550"/>
      <c r="AC45" s="550"/>
      <c r="AD45" s="550"/>
      <c r="AE45" s="550"/>
      <c r="AF45" s="550"/>
      <c r="AG45" s="579">
        <f t="shared" si="129"/>
        <v>0</v>
      </c>
      <c r="AH45" s="179"/>
      <c r="AI45" s="657"/>
      <c r="AJ45" s="2" t="s">
        <v>50</v>
      </c>
      <c r="AK45" s="550"/>
      <c r="AL45" s="550"/>
      <c r="AM45" s="550"/>
      <c r="AN45" s="550"/>
      <c r="AO45" s="550"/>
      <c r="AP45" s="550"/>
      <c r="AQ45" s="550"/>
      <c r="AR45" s="550"/>
      <c r="AS45" s="550"/>
      <c r="AT45" s="550"/>
      <c r="AU45" s="550"/>
      <c r="AV45" s="550"/>
      <c r="AW45" s="579">
        <f t="shared" si="130"/>
        <v>0</v>
      </c>
      <c r="AX45" s="180"/>
      <c r="AY45" s="657"/>
      <c r="AZ45" s="2" t="s">
        <v>50</v>
      </c>
      <c r="BA45" s="550"/>
      <c r="BB45" s="550"/>
      <c r="BC45" s="550"/>
      <c r="BD45" s="550"/>
      <c r="BE45" s="550"/>
      <c r="BF45" s="550"/>
      <c r="BG45" s="550"/>
      <c r="BH45" s="550"/>
      <c r="BI45" s="550"/>
      <c r="BJ45" s="550"/>
      <c r="BK45" s="550"/>
      <c r="BL45" s="550"/>
      <c r="BM45" s="579">
        <f t="shared" si="131"/>
        <v>0</v>
      </c>
      <c r="BO45" s="657"/>
      <c r="BP45" s="2" t="s">
        <v>50</v>
      </c>
      <c r="BQ45" s="64">
        <f t="shared" si="180"/>
        <v>0</v>
      </c>
      <c r="BR45" s="64">
        <f t="shared" si="132"/>
        <v>0</v>
      </c>
      <c r="BS45" s="64">
        <f t="shared" si="133"/>
        <v>0</v>
      </c>
      <c r="BT45" s="64">
        <f t="shared" si="134"/>
        <v>0</v>
      </c>
      <c r="BU45" s="64">
        <f t="shared" si="135"/>
        <v>0</v>
      </c>
      <c r="BV45" s="64">
        <f t="shared" si="136"/>
        <v>0</v>
      </c>
      <c r="BW45" s="64">
        <f t="shared" si="137"/>
        <v>0</v>
      </c>
      <c r="BX45" s="64">
        <f t="shared" si="138"/>
        <v>0</v>
      </c>
      <c r="BY45" s="64">
        <f t="shared" si="139"/>
        <v>0</v>
      </c>
      <c r="BZ45" s="64">
        <f t="shared" si="140"/>
        <v>0</v>
      </c>
      <c r="CA45" s="64">
        <f t="shared" si="141"/>
        <v>0</v>
      </c>
      <c r="CB45" s="64">
        <f t="shared" si="142"/>
        <v>0</v>
      </c>
      <c r="CC45" s="187">
        <f t="shared" si="143"/>
        <v>0</v>
      </c>
      <c r="CD45" s="179"/>
      <c r="CE45" s="657"/>
      <c r="CF45" s="2" t="s">
        <v>50</v>
      </c>
      <c r="CG45" s="64">
        <f t="shared" si="181"/>
        <v>0</v>
      </c>
      <c r="CH45" s="64">
        <f t="shared" si="144"/>
        <v>0</v>
      </c>
      <c r="CI45" s="64">
        <f t="shared" si="145"/>
        <v>0</v>
      </c>
      <c r="CJ45" s="64">
        <f t="shared" si="146"/>
        <v>0</v>
      </c>
      <c r="CK45" s="64">
        <f t="shared" si="147"/>
        <v>0</v>
      </c>
      <c r="CL45" s="64">
        <f t="shared" si="148"/>
        <v>0</v>
      </c>
      <c r="CM45" s="64">
        <f t="shared" si="149"/>
        <v>0</v>
      </c>
      <c r="CN45" s="64">
        <f t="shared" si="150"/>
        <v>0</v>
      </c>
      <c r="CO45" s="64">
        <f t="shared" si="151"/>
        <v>0</v>
      </c>
      <c r="CP45" s="64">
        <f t="shared" si="152"/>
        <v>0</v>
      </c>
      <c r="CQ45" s="64">
        <f t="shared" si="153"/>
        <v>0</v>
      </c>
      <c r="CR45" s="64">
        <f t="shared" si="154"/>
        <v>0</v>
      </c>
      <c r="CS45" s="187">
        <f t="shared" si="155"/>
        <v>0</v>
      </c>
      <c r="CT45" s="179"/>
      <c r="CU45" s="657"/>
      <c r="CV45" s="2" t="s">
        <v>50</v>
      </c>
      <c r="CW45" s="64">
        <f t="shared" si="182"/>
        <v>0</v>
      </c>
      <c r="CX45" s="64">
        <f t="shared" si="156"/>
        <v>0</v>
      </c>
      <c r="CY45" s="64">
        <f t="shared" si="157"/>
        <v>0</v>
      </c>
      <c r="CZ45" s="64">
        <f t="shared" si="158"/>
        <v>0</v>
      </c>
      <c r="DA45" s="64">
        <f t="shared" si="159"/>
        <v>0</v>
      </c>
      <c r="DB45" s="64">
        <f t="shared" si="160"/>
        <v>0</v>
      </c>
      <c r="DC45" s="64">
        <f t="shared" si="161"/>
        <v>0</v>
      </c>
      <c r="DD45" s="64">
        <f t="shared" si="162"/>
        <v>0</v>
      </c>
      <c r="DE45" s="64">
        <f t="shared" si="163"/>
        <v>0</v>
      </c>
      <c r="DF45" s="64">
        <f t="shared" si="164"/>
        <v>0</v>
      </c>
      <c r="DG45" s="64">
        <f t="shared" si="165"/>
        <v>0</v>
      </c>
      <c r="DH45" s="64">
        <f t="shared" si="166"/>
        <v>0</v>
      </c>
      <c r="DI45" s="187">
        <f t="shared" si="167"/>
        <v>0</v>
      </c>
      <c r="DJ45" s="180"/>
      <c r="DK45" s="657"/>
      <c r="DL45" s="2" t="s">
        <v>50</v>
      </c>
      <c r="DM45" s="64">
        <f t="shared" si="183"/>
        <v>0</v>
      </c>
      <c r="DN45" s="64">
        <f t="shared" si="168"/>
        <v>0</v>
      </c>
      <c r="DO45" s="64">
        <f t="shared" si="169"/>
        <v>0</v>
      </c>
      <c r="DP45" s="64">
        <f t="shared" si="170"/>
        <v>0</v>
      </c>
      <c r="DQ45" s="64">
        <f t="shared" si="171"/>
        <v>0</v>
      </c>
      <c r="DR45" s="64">
        <f t="shared" si="172"/>
        <v>0</v>
      </c>
      <c r="DS45" s="64">
        <f t="shared" si="173"/>
        <v>0</v>
      </c>
      <c r="DT45" s="64">
        <f t="shared" si="174"/>
        <v>0</v>
      </c>
      <c r="DU45" s="64">
        <f t="shared" si="175"/>
        <v>0</v>
      </c>
      <c r="DV45" s="64">
        <f t="shared" si="176"/>
        <v>0</v>
      </c>
      <c r="DW45" s="64">
        <f t="shared" si="177"/>
        <v>0</v>
      </c>
      <c r="DX45" s="64">
        <f t="shared" si="178"/>
        <v>0</v>
      </c>
      <c r="DY45" s="187">
        <f t="shared" si="179"/>
        <v>0</v>
      </c>
    </row>
    <row r="46" spans="1:131" x14ac:dyDescent="0.25">
      <c r="C46" s="657"/>
      <c r="D46" s="2" t="s">
        <v>49</v>
      </c>
      <c r="E46" s="550"/>
      <c r="F46" s="550"/>
      <c r="G46" s="550"/>
      <c r="H46" s="550"/>
      <c r="I46" s="550"/>
      <c r="J46" s="550"/>
      <c r="K46" s="550"/>
      <c r="L46" s="550"/>
      <c r="M46" s="550"/>
      <c r="N46" s="550"/>
      <c r="O46" s="550"/>
      <c r="P46" s="550"/>
      <c r="Q46" s="579">
        <f t="shared" si="128"/>
        <v>0</v>
      </c>
      <c r="R46" s="179"/>
      <c r="S46" s="657"/>
      <c r="T46" s="2" t="s">
        <v>49</v>
      </c>
      <c r="U46" s="550"/>
      <c r="V46" s="550"/>
      <c r="W46" s="550"/>
      <c r="X46" s="550"/>
      <c r="Y46" s="550"/>
      <c r="Z46" s="550"/>
      <c r="AA46" s="550"/>
      <c r="AB46" s="550"/>
      <c r="AC46" s="550"/>
      <c r="AD46" s="550"/>
      <c r="AE46" s="550"/>
      <c r="AF46" s="550"/>
      <c r="AG46" s="579">
        <f t="shared" si="129"/>
        <v>0</v>
      </c>
      <c r="AH46" s="179"/>
      <c r="AI46" s="657"/>
      <c r="AJ46" s="2" t="s">
        <v>49</v>
      </c>
      <c r="AK46" s="550"/>
      <c r="AL46" s="550"/>
      <c r="AM46" s="550"/>
      <c r="AN46" s="550"/>
      <c r="AO46" s="550"/>
      <c r="AP46" s="550"/>
      <c r="AQ46" s="550"/>
      <c r="AR46" s="550"/>
      <c r="AS46" s="550"/>
      <c r="AT46" s="550"/>
      <c r="AU46" s="550"/>
      <c r="AV46" s="550"/>
      <c r="AW46" s="579">
        <f t="shared" si="130"/>
        <v>0</v>
      </c>
      <c r="AX46" s="180"/>
      <c r="AY46" s="657"/>
      <c r="AZ46" s="2" t="s">
        <v>49</v>
      </c>
      <c r="BA46" s="550"/>
      <c r="BB46" s="550"/>
      <c r="BC46" s="550"/>
      <c r="BD46" s="550"/>
      <c r="BE46" s="550"/>
      <c r="BF46" s="550"/>
      <c r="BG46" s="550"/>
      <c r="BH46" s="550"/>
      <c r="BI46" s="550"/>
      <c r="BJ46" s="550"/>
      <c r="BK46" s="550"/>
      <c r="BL46" s="550"/>
      <c r="BM46" s="579">
        <f t="shared" si="131"/>
        <v>0</v>
      </c>
      <c r="BO46" s="657"/>
      <c r="BP46" s="2" t="s">
        <v>49</v>
      </c>
      <c r="BQ46" s="64">
        <f t="shared" si="180"/>
        <v>0</v>
      </c>
      <c r="BR46" s="64">
        <f t="shared" si="132"/>
        <v>0</v>
      </c>
      <c r="BS46" s="64">
        <f t="shared" si="133"/>
        <v>0</v>
      </c>
      <c r="BT46" s="64">
        <f t="shared" si="134"/>
        <v>0</v>
      </c>
      <c r="BU46" s="64">
        <f t="shared" si="135"/>
        <v>0</v>
      </c>
      <c r="BV46" s="64">
        <f t="shared" si="136"/>
        <v>0</v>
      </c>
      <c r="BW46" s="64">
        <f t="shared" si="137"/>
        <v>0</v>
      </c>
      <c r="BX46" s="64">
        <f t="shared" si="138"/>
        <v>0</v>
      </c>
      <c r="BY46" s="64">
        <f t="shared" si="139"/>
        <v>0</v>
      </c>
      <c r="BZ46" s="64">
        <f t="shared" si="140"/>
        <v>0</v>
      </c>
      <c r="CA46" s="64">
        <f t="shared" si="141"/>
        <v>0</v>
      </c>
      <c r="CB46" s="64">
        <f t="shared" si="142"/>
        <v>0</v>
      </c>
      <c r="CC46" s="187">
        <f t="shared" si="143"/>
        <v>0</v>
      </c>
      <c r="CD46" s="179"/>
      <c r="CE46" s="657"/>
      <c r="CF46" s="2" t="s">
        <v>49</v>
      </c>
      <c r="CG46" s="64">
        <f t="shared" si="181"/>
        <v>0</v>
      </c>
      <c r="CH46" s="64">
        <f t="shared" si="144"/>
        <v>0</v>
      </c>
      <c r="CI46" s="64">
        <f t="shared" si="145"/>
        <v>0</v>
      </c>
      <c r="CJ46" s="64">
        <f t="shared" si="146"/>
        <v>0</v>
      </c>
      <c r="CK46" s="64">
        <f t="shared" si="147"/>
        <v>0</v>
      </c>
      <c r="CL46" s="64">
        <f t="shared" si="148"/>
        <v>0</v>
      </c>
      <c r="CM46" s="64">
        <f t="shared" si="149"/>
        <v>0</v>
      </c>
      <c r="CN46" s="64">
        <f t="shared" si="150"/>
        <v>0</v>
      </c>
      <c r="CO46" s="64">
        <f t="shared" si="151"/>
        <v>0</v>
      </c>
      <c r="CP46" s="64">
        <f t="shared" si="152"/>
        <v>0</v>
      </c>
      <c r="CQ46" s="64">
        <f t="shared" si="153"/>
        <v>0</v>
      </c>
      <c r="CR46" s="64">
        <f t="shared" si="154"/>
        <v>0</v>
      </c>
      <c r="CS46" s="187">
        <f t="shared" si="155"/>
        <v>0</v>
      </c>
      <c r="CT46" s="179"/>
      <c r="CU46" s="657"/>
      <c r="CV46" s="2" t="s">
        <v>49</v>
      </c>
      <c r="CW46" s="64">
        <f t="shared" si="182"/>
        <v>0</v>
      </c>
      <c r="CX46" s="64">
        <f t="shared" si="156"/>
        <v>0</v>
      </c>
      <c r="CY46" s="64">
        <f t="shared" si="157"/>
        <v>0</v>
      </c>
      <c r="CZ46" s="64">
        <f t="shared" si="158"/>
        <v>0</v>
      </c>
      <c r="DA46" s="64">
        <f t="shared" si="159"/>
        <v>0</v>
      </c>
      <c r="DB46" s="64">
        <f t="shared" si="160"/>
        <v>0</v>
      </c>
      <c r="DC46" s="64">
        <f t="shared" si="161"/>
        <v>0</v>
      </c>
      <c r="DD46" s="64">
        <f t="shared" si="162"/>
        <v>0</v>
      </c>
      <c r="DE46" s="64">
        <f t="shared" si="163"/>
        <v>0</v>
      </c>
      <c r="DF46" s="64">
        <f t="shared" si="164"/>
        <v>0</v>
      </c>
      <c r="DG46" s="64">
        <f t="shared" si="165"/>
        <v>0</v>
      </c>
      <c r="DH46" s="64">
        <f t="shared" si="166"/>
        <v>0</v>
      </c>
      <c r="DI46" s="187">
        <f t="shared" si="167"/>
        <v>0</v>
      </c>
      <c r="DJ46" s="180"/>
      <c r="DK46" s="657"/>
      <c r="DL46" s="2" t="s">
        <v>49</v>
      </c>
      <c r="DM46" s="64">
        <f t="shared" si="183"/>
        <v>0</v>
      </c>
      <c r="DN46" s="64">
        <f t="shared" si="168"/>
        <v>0</v>
      </c>
      <c r="DO46" s="64">
        <f t="shared" si="169"/>
        <v>0</v>
      </c>
      <c r="DP46" s="64">
        <f t="shared" si="170"/>
        <v>0</v>
      </c>
      <c r="DQ46" s="64">
        <f t="shared" si="171"/>
        <v>0</v>
      </c>
      <c r="DR46" s="64">
        <f t="shared" si="172"/>
        <v>0</v>
      </c>
      <c r="DS46" s="64">
        <f t="shared" si="173"/>
        <v>0</v>
      </c>
      <c r="DT46" s="64">
        <f t="shared" si="174"/>
        <v>0</v>
      </c>
      <c r="DU46" s="64">
        <f t="shared" si="175"/>
        <v>0</v>
      </c>
      <c r="DV46" s="64">
        <f t="shared" si="176"/>
        <v>0</v>
      </c>
      <c r="DW46" s="64">
        <f t="shared" si="177"/>
        <v>0</v>
      </c>
      <c r="DX46" s="64">
        <f t="shared" si="178"/>
        <v>0</v>
      </c>
      <c r="DY46" s="187">
        <f t="shared" si="179"/>
        <v>0</v>
      </c>
    </row>
    <row r="47" spans="1:131" x14ac:dyDescent="0.25">
      <c r="C47" s="657"/>
      <c r="D47" s="2" t="s">
        <v>48</v>
      </c>
      <c r="E47" s="550"/>
      <c r="F47" s="550"/>
      <c r="G47" s="550"/>
      <c r="H47" s="550"/>
      <c r="I47" s="550"/>
      <c r="J47" s="550"/>
      <c r="K47" s="550"/>
      <c r="L47" s="550"/>
      <c r="M47" s="550"/>
      <c r="N47" s="550"/>
      <c r="O47" s="550"/>
      <c r="P47" s="550"/>
      <c r="Q47" s="579">
        <f t="shared" si="128"/>
        <v>0</v>
      </c>
      <c r="R47" s="179"/>
      <c r="S47" s="657"/>
      <c r="T47" s="2" t="s">
        <v>48</v>
      </c>
      <c r="U47" s="550"/>
      <c r="V47" s="550"/>
      <c r="W47" s="550"/>
      <c r="X47" s="550"/>
      <c r="Y47" s="550"/>
      <c r="Z47" s="550"/>
      <c r="AA47" s="550"/>
      <c r="AB47" s="550"/>
      <c r="AC47" s="550"/>
      <c r="AD47" s="550"/>
      <c r="AE47" s="550"/>
      <c r="AF47" s="550"/>
      <c r="AG47" s="579">
        <f t="shared" si="129"/>
        <v>0</v>
      </c>
      <c r="AH47" s="179"/>
      <c r="AI47" s="657"/>
      <c r="AJ47" s="2" t="s">
        <v>48</v>
      </c>
      <c r="AK47" s="550"/>
      <c r="AL47" s="550"/>
      <c r="AM47" s="550"/>
      <c r="AN47" s="550"/>
      <c r="AO47" s="550"/>
      <c r="AP47" s="550"/>
      <c r="AQ47" s="550"/>
      <c r="AR47" s="550"/>
      <c r="AS47" s="550"/>
      <c r="AT47" s="550"/>
      <c r="AU47" s="550"/>
      <c r="AV47" s="550"/>
      <c r="AW47" s="579">
        <f t="shared" si="130"/>
        <v>0</v>
      </c>
      <c r="AX47" s="180"/>
      <c r="AY47" s="657"/>
      <c r="AZ47" s="2" t="s">
        <v>48</v>
      </c>
      <c r="BA47" s="550"/>
      <c r="BB47" s="550"/>
      <c r="BC47" s="550"/>
      <c r="BD47" s="550"/>
      <c r="BE47" s="550"/>
      <c r="BF47" s="550"/>
      <c r="BG47" s="550"/>
      <c r="BH47" s="550"/>
      <c r="BI47" s="550"/>
      <c r="BJ47" s="550"/>
      <c r="BK47" s="550"/>
      <c r="BL47" s="550"/>
      <c r="BM47" s="579">
        <f t="shared" si="131"/>
        <v>0</v>
      </c>
      <c r="BO47" s="657"/>
      <c r="BP47" s="2" t="s">
        <v>48</v>
      </c>
      <c r="BQ47" s="64">
        <f t="shared" si="180"/>
        <v>0</v>
      </c>
      <c r="BR47" s="64">
        <f t="shared" si="132"/>
        <v>0</v>
      </c>
      <c r="BS47" s="64">
        <f t="shared" si="133"/>
        <v>0</v>
      </c>
      <c r="BT47" s="64">
        <f t="shared" si="134"/>
        <v>0</v>
      </c>
      <c r="BU47" s="64">
        <f t="shared" si="135"/>
        <v>0</v>
      </c>
      <c r="BV47" s="64">
        <f t="shared" si="136"/>
        <v>0</v>
      </c>
      <c r="BW47" s="64">
        <f t="shared" si="137"/>
        <v>0</v>
      </c>
      <c r="BX47" s="64">
        <f t="shared" si="138"/>
        <v>0</v>
      </c>
      <c r="BY47" s="64">
        <f t="shared" si="139"/>
        <v>0</v>
      </c>
      <c r="BZ47" s="64">
        <f t="shared" si="140"/>
        <v>0</v>
      </c>
      <c r="CA47" s="64">
        <f t="shared" si="141"/>
        <v>0</v>
      </c>
      <c r="CB47" s="64">
        <f t="shared" si="142"/>
        <v>0</v>
      </c>
      <c r="CC47" s="187">
        <f t="shared" si="143"/>
        <v>0</v>
      </c>
      <c r="CD47" s="179"/>
      <c r="CE47" s="657"/>
      <c r="CF47" s="2" t="s">
        <v>48</v>
      </c>
      <c r="CG47" s="64">
        <f t="shared" si="181"/>
        <v>0</v>
      </c>
      <c r="CH47" s="64">
        <f t="shared" si="144"/>
        <v>0</v>
      </c>
      <c r="CI47" s="64">
        <f t="shared" si="145"/>
        <v>0</v>
      </c>
      <c r="CJ47" s="64">
        <f t="shared" si="146"/>
        <v>0</v>
      </c>
      <c r="CK47" s="64">
        <f t="shared" si="147"/>
        <v>0</v>
      </c>
      <c r="CL47" s="64">
        <f t="shared" si="148"/>
        <v>0</v>
      </c>
      <c r="CM47" s="64">
        <f t="shared" si="149"/>
        <v>0</v>
      </c>
      <c r="CN47" s="64">
        <f t="shared" si="150"/>
        <v>0</v>
      </c>
      <c r="CO47" s="64">
        <f t="shared" si="151"/>
        <v>0</v>
      </c>
      <c r="CP47" s="64">
        <f t="shared" si="152"/>
        <v>0</v>
      </c>
      <c r="CQ47" s="64">
        <f t="shared" si="153"/>
        <v>0</v>
      </c>
      <c r="CR47" s="64">
        <f t="shared" si="154"/>
        <v>0</v>
      </c>
      <c r="CS47" s="187">
        <f t="shared" si="155"/>
        <v>0</v>
      </c>
      <c r="CT47" s="179"/>
      <c r="CU47" s="657"/>
      <c r="CV47" s="2" t="s">
        <v>48</v>
      </c>
      <c r="CW47" s="64">
        <f t="shared" si="182"/>
        <v>0</v>
      </c>
      <c r="CX47" s="64">
        <f t="shared" si="156"/>
        <v>0</v>
      </c>
      <c r="CY47" s="64">
        <f t="shared" si="157"/>
        <v>0</v>
      </c>
      <c r="CZ47" s="64">
        <f t="shared" si="158"/>
        <v>0</v>
      </c>
      <c r="DA47" s="64">
        <f t="shared" si="159"/>
        <v>0</v>
      </c>
      <c r="DB47" s="64">
        <f t="shared" si="160"/>
        <v>0</v>
      </c>
      <c r="DC47" s="64">
        <f t="shared" si="161"/>
        <v>0</v>
      </c>
      <c r="DD47" s="64">
        <f t="shared" si="162"/>
        <v>0</v>
      </c>
      <c r="DE47" s="64">
        <f t="shared" si="163"/>
        <v>0</v>
      </c>
      <c r="DF47" s="64">
        <f t="shared" si="164"/>
        <v>0</v>
      </c>
      <c r="DG47" s="64">
        <f t="shared" si="165"/>
        <v>0</v>
      </c>
      <c r="DH47" s="64">
        <f t="shared" si="166"/>
        <v>0</v>
      </c>
      <c r="DI47" s="187">
        <f t="shared" si="167"/>
        <v>0</v>
      </c>
      <c r="DJ47" s="180"/>
      <c r="DK47" s="657"/>
      <c r="DL47" s="2" t="s">
        <v>48</v>
      </c>
      <c r="DM47" s="64">
        <f t="shared" si="183"/>
        <v>0</v>
      </c>
      <c r="DN47" s="64">
        <f t="shared" si="168"/>
        <v>0</v>
      </c>
      <c r="DO47" s="64">
        <f t="shared" si="169"/>
        <v>0</v>
      </c>
      <c r="DP47" s="64">
        <f t="shared" si="170"/>
        <v>0</v>
      </c>
      <c r="DQ47" s="64">
        <f t="shared" si="171"/>
        <v>0</v>
      </c>
      <c r="DR47" s="64">
        <f t="shared" si="172"/>
        <v>0</v>
      </c>
      <c r="DS47" s="64">
        <f t="shared" si="173"/>
        <v>0</v>
      </c>
      <c r="DT47" s="64">
        <f t="shared" si="174"/>
        <v>0</v>
      </c>
      <c r="DU47" s="64">
        <f t="shared" si="175"/>
        <v>0</v>
      </c>
      <c r="DV47" s="64">
        <f t="shared" si="176"/>
        <v>0</v>
      </c>
      <c r="DW47" s="64">
        <f t="shared" si="177"/>
        <v>0</v>
      </c>
      <c r="DX47" s="64">
        <f t="shared" si="178"/>
        <v>0</v>
      </c>
      <c r="DY47" s="187">
        <f t="shared" si="179"/>
        <v>0</v>
      </c>
    </row>
    <row r="48" spans="1:131" x14ac:dyDescent="0.25">
      <c r="C48" s="657"/>
      <c r="D48" s="2" t="s">
        <v>47</v>
      </c>
      <c r="E48" s="550"/>
      <c r="F48" s="550"/>
      <c r="G48" s="550"/>
      <c r="H48" s="550"/>
      <c r="I48" s="550"/>
      <c r="J48" s="550"/>
      <c r="K48" s="550"/>
      <c r="L48" s="550"/>
      <c r="M48" s="550"/>
      <c r="N48" s="550"/>
      <c r="O48" s="550"/>
      <c r="P48" s="550"/>
      <c r="Q48" s="579">
        <f t="shared" si="128"/>
        <v>0</v>
      </c>
      <c r="R48" s="179"/>
      <c r="S48" s="657"/>
      <c r="T48" s="2" t="s">
        <v>47</v>
      </c>
      <c r="U48" s="550"/>
      <c r="V48" s="550"/>
      <c r="W48" s="550"/>
      <c r="X48" s="550"/>
      <c r="Y48" s="550"/>
      <c r="Z48" s="550"/>
      <c r="AA48" s="550"/>
      <c r="AB48" s="550"/>
      <c r="AC48" s="550"/>
      <c r="AD48" s="550"/>
      <c r="AE48" s="550"/>
      <c r="AF48" s="550"/>
      <c r="AG48" s="579">
        <f t="shared" si="129"/>
        <v>0</v>
      </c>
      <c r="AH48" s="179"/>
      <c r="AI48" s="657"/>
      <c r="AJ48" s="2" t="s">
        <v>47</v>
      </c>
      <c r="AK48" s="550"/>
      <c r="AL48" s="550"/>
      <c r="AM48" s="550"/>
      <c r="AN48" s="550"/>
      <c r="AO48" s="550"/>
      <c r="AP48" s="550"/>
      <c r="AQ48" s="550"/>
      <c r="AR48" s="550"/>
      <c r="AS48" s="550"/>
      <c r="AT48" s="550"/>
      <c r="AU48" s="550"/>
      <c r="AV48" s="550"/>
      <c r="AW48" s="579">
        <f t="shared" si="130"/>
        <v>0</v>
      </c>
      <c r="AX48" s="180"/>
      <c r="AY48" s="657"/>
      <c r="AZ48" s="2" t="s">
        <v>47</v>
      </c>
      <c r="BA48" s="550"/>
      <c r="BB48" s="550"/>
      <c r="BC48" s="550"/>
      <c r="BD48" s="550"/>
      <c r="BE48" s="550"/>
      <c r="BF48" s="550"/>
      <c r="BG48" s="550"/>
      <c r="BH48" s="550"/>
      <c r="BI48" s="550"/>
      <c r="BJ48" s="550"/>
      <c r="BK48" s="550"/>
      <c r="BL48" s="550"/>
      <c r="BM48" s="579">
        <f t="shared" si="131"/>
        <v>0</v>
      </c>
      <c r="BO48" s="657"/>
      <c r="BP48" s="2" t="s">
        <v>47</v>
      </c>
      <c r="BQ48" s="64">
        <f t="shared" si="180"/>
        <v>0</v>
      </c>
      <c r="BR48" s="64">
        <f t="shared" si="132"/>
        <v>0</v>
      </c>
      <c r="BS48" s="64">
        <f t="shared" si="133"/>
        <v>0</v>
      </c>
      <c r="BT48" s="64">
        <f t="shared" si="134"/>
        <v>0</v>
      </c>
      <c r="BU48" s="64">
        <f t="shared" si="135"/>
        <v>0</v>
      </c>
      <c r="BV48" s="64">
        <f t="shared" si="136"/>
        <v>0</v>
      </c>
      <c r="BW48" s="64">
        <f t="shared" si="137"/>
        <v>0</v>
      </c>
      <c r="BX48" s="64">
        <f t="shared" si="138"/>
        <v>0</v>
      </c>
      <c r="BY48" s="64">
        <f t="shared" si="139"/>
        <v>0</v>
      </c>
      <c r="BZ48" s="64">
        <f t="shared" si="140"/>
        <v>0</v>
      </c>
      <c r="CA48" s="64">
        <f t="shared" si="141"/>
        <v>0</v>
      </c>
      <c r="CB48" s="64">
        <f t="shared" si="142"/>
        <v>0</v>
      </c>
      <c r="CC48" s="187">
        <f t="shared" si="143"/>
        <v>0</v>
      </c>
      <c r="CD48" s="179"/>
      <c r="CE48" s="657"/>
      <c r="CF48" s="2" t="s">
        <v>47</v>
      </c>
      <c r="CG48" s="64">
        <f t="shared" si="181"/>
        <v>0</v>
      </c>
      <c r="CH48" s="64">
        <f t="shared" si="144"/>
        <v>0</v>
      </c>
      <c r="CI48" s="64">
        <f t="shared" si="145"/>
        <v>0</v>
      </c>
      <c r="CJ48" s="64">
        <f t="shared" si="146"/>
        <v>0</v>
      </c>
      <c r="CK48" s="64">
        <f t="shared" si="147"/>
        <v>0</v>
      </c>
      <c r="CL48" s="64">
        <f t="shared" si="148"/>
        <v>0</v>
      </c>
      <c r="CM48" s="64">
        <f t="shared" si="149"/>
        <v>0</v>
      </c>
      <c r="CN48" s="64">
        <f t="shared" si="150"/>
        <v>0</v>
      </c>
      <c r="CO48" s="64">
        <f t="shared" si="151"/>
        <v>0</v>
      </c>
      <c r="CP48" s="64">
        <f t="shared" si="152"/>
        <v>0</v>
      </c>
      <c r="CQ48" s="64">
        <f t="shared" si="153"/>
        <v>0</v>
      </c>
      <c r="CR48" s="64">
        <f t="shared" si="154"/>
        <v>0</v>
      </c>
      <c r="CS48" s="187">
        <f t="shared" si="155"/>
        <v>0</v>
      </c>
      <c r="CT48" s="179"/>
      <c r="CU48" s="657"/>
      <c r="CV48" s="2" t="s">
        <v>47</v>
      </c>
      <c r="CW48" s="64">
        <f t="shared" si="182"/>
        <v>0</v>
      </c>
      <c r="CX48" s="64">
        <f t="shared" si="156"/>
        <v>0</v>
      </c>
      <c r="CY48" s="64">
        <f t="shared" si="157"/>
        <v>0</v>
      </c>
      <c r="CZ48" s="64">
        <f t="shared" si="158"/>
        <v>0</v>
      </c>
      <c r="DA48" s="64">
        <f t="shared" si="159"/>
        <v>0</v>
      </c>
      <c r="DB48" s="64">
        <f t="shared" si="160"/>
        <v>0</v>
      </c>
      <c r="DC48" s="64">
        <f t="shared" si="161"/>
        <v>0</v>
      </c>
      <c r="DD48" s="64">
        <f t="shared" si="162"/>
        <v>0</v>
      </c>
      <c r="DE48" s="64">
        <f t="shared" si="163"/>
        <v>0</v>
      </c>
      <c r="DF48" s="64">
        <f t="shared" si="164"/>
        <v>0</v>
      </c>
      <c r="DG48" s="64">
        <f t="shared" si="165"/>
        <v>0</v>
      </c>
      <c r="DH48" s="64">
        <f t="shared" si="166"/>
        <v>0</v>
      </c>
      <c r="DI48" s="187">
        <f t="shared" si="167"/>
        <v>0</v>
      </c>
      <c r="DJ48" s="180"/>
      <c r="DK48" s="657"/>
      <c r="DL48" s="2" t="s">
        <v>47</v>
      </c>
      <c r="DM48" s="64">
        <f t="shared" si="183"/>
        <v>0</v>
      </c>
      <c r="DN48" s="64">
        <f t="shared" si="168"/>
        <v>0</v>
      </c>
      <c r="DO48" s="64">
        <f t="shared" si="169"/>
        <v>0</v>
      </c>
      <c r="DP48" s="64">
        <f t="shared" si="170"/>
        <v>0</v>
      </c>
      <c r="DQ48" s="64">
        <f t="shared" si="171"/>
        <v>0</v>
      </c>
      <c r="DR48" s="64">
        <f t="shared" si="172"/>
        <v>0</v>
      </c>
      <c r="DS48" s="64">
        <f t="shared" si="173"/>
        <v>0</v>
      </c>
      <c r="DT48" s="64">
        <f t="shared" si="174"/>
        <v>0</v>
      </c>
      <c r="DU48" s="64">
        <f t="shared" si="175"/>
        <v>0</v>
      </c>
      <c r="DV48" s="64">
        <f t="shared" si="176"/>
        <v>0</v>
      </c>
      <c r="DW48" s="64">
        <f t="shared" si="177"/>
        <v>0</v>
      </c>
      <c r="DX48" s="64">
        <f t="shared" si="178"/>
        <v>0</v>
      </c>
      <c r="DY48" s="187">
        <f t="shared" si="179"/>
        <v>0</v>
      </c>
    </row>
    <row r="49" spans="3:131" x14ac:dyDescent="0.25">
      <c r="C49" s="657"/>
      <c r="D49" s="2" t="s">
        <v>46</v>
      </c>
      <c r="E49" s="550"/>
      <c r="F49" s="550"/>
      <c r="G49" s="550"/>
      <c r="H49" s="550"/>
      <c r="I49" s="550"/>
      <c r="J49" s="550"/>
      <c r="K49" s="550"/>
      <c r="L49" s="550"/>
      <c r="M49" s="550"/>
      <c r="N49" s="550"/>
      <c r="O49" s="550"/>
      <c r="P49" s="550"/>
      <c r="Q49" s="579">
        <f t="shared" si="128"/>
        <v>0</v>
      </c>
      <c r="R49" s="179"/>
      <c r="S49" s="657"/>
      <c r="T49" s="2" t="s">
        <v>46</v>
      </c>
      <c r="U49" s="550"/>
      <c r="V49" s="550"/>
      <c r="W49" s="550"/>
      <c r="X49" s="550"/>
      <c r="Y49" s="550"/>
      <c r="Z49" s="550"/>
      <c r="AA49" s="550"/>
      <c r="AB49" s="550"/>
      <c r="AC49" s="550"/>
      <c r="AD49" s="550"/>
      <c r="AE49" s="550"/>
      <c r="AF49" s="550"/>
      <c r="AG49" s="579">
        <f t="shared" si="129"/>
        <v>0</v>
      </c>
      <c r="AH49" s="179"/>
      <c r="AI49" s="657"/>
      <c r="AJ49" s="2" t="s">
        <v>46</v>
      </c>
      <c r="AK49" s="550"/>
      <c r="AL49" s="550"/>
      <c r="AM49" s="550"/>
      <c r="AN49" s="550"/>
      <c r="AO49" s="550"/>
      <c r="AP49" s="550"/>
      <c r="AQ49" s="550"/>
      <c r="AR49" s="550"/>
      <c r="AS49" s="550"/>
      <c r="AT49" s="550"/>
      <c r="AU49" s="550"/>
      <c r="AV49" s="550"/>
      <c r="AW49" s="579">
        <f t="shared" si="130"/>
        <v>0</v>
      </c>
      <c r="AX49" s="180"/>
      <c r="AY49" s="657"/>
      <c r="AZ49" s="2" t="s">
        <v>46</v>
      </c>
      <c r="BA49" s="550"/>
      <c r="BB49" s="550"/>
      <c r="BC49" s="550"/>
      <c r="BD49" s="550"/>
      <c r="BE49" s="550"/>
      <c r="BF49" s="550"/>
      <c r="BG49" s="550"/>
      <c r="BH49" s="550"/>
      <c r="BI49" s="550"/>
      <c r="BJ49" s="550"/>
      <c r="BK49" s="550"/>
      <c r="BL49" s="550"/>
      <c r="BM49" s="579">
        <f t="shared" si="131"/>
        <v>0</v>
      </c>
      <c r="BO49" s="657"/>
      <c r="BP49" s="2" t="s">
        <v>46</v>
      </c>
      <c r="BQ49" s="64">
        <f t="shared" si="180"/>
        <v>0</v>
      </c>
      <c r="BR49" s="64">
        <f t="shared" si="132"/>
        <v>0</v>
      </c>
      <c r="BS49" s="64">
        <f t="shared" si="133"/>
        <v>0</v>
      </c>
      <c r="BT49" s="64">
        <f t="shared" si="134"/>
        <v>0</v>
      </c>
      <c r="BU49" s="64">
        <f t="shared" si="135"/>
        <v>0</v>
      </c>
      <c r="BV49" s="64">
        <f t="shared" si="136"/>
        <v>0</v>
      </c>
      <c r="BW49" s="64">
        <f t="shared" si="137"/>
        <v>0</v>
      </c>
      <c r="BX49" s="64">
        <f t="shared" si="138"/>
        <v>0</v>
      </c>
      <c r="BY49" s="64">
        <f t="shared" si="139"/>
        <v>0</v>
      </c>
      <c r="BZ49" s="64">
        <f t="shared" si="140"/>
        <v>0</v>
      </c>
      <c r="CA49" s="64">
        <f t="shared" si="141"/>
        <v>0</v>
      </c>
      <c r="CB49" s="64">
        <f t="shared" si="142"/>
        <v>0</v>
      </c>
      <c r="CC49" s="187">
        <f t="shared" si="143"/>
        <v>0</v>
      </c>
      <c r="CD49" s="179"/>
      <c r="CE49" s="657"/>
      <c r="CF49" s="2" t="s">
        <v>46</v>
      </c>
      <c r="CG49" s="64">
        <f t="shared" si="181"/>
        <v>0</v>
      </c>
      <c r="CH49" s="64">
        <f t="shared" si="144"/>
        <v>0</v>
      </c>
      <c r="CI49" s="64">
        <f t="shared" si="145"/>
        <v>0</v>
      </c>
      <c r="CJ49" s="64">
        <f t="shared" si="146"/>
        <v>0</v>
      </c>
      <c r="CK49" s="64">
        <f t="shared" si="147"/>
        <v>0</v>
      </c>
      <c r="CL49" s="64">
        <f t="shared" si="148"/>
        <v>0</v>
      </c>
      <c r="CM49" s="64">
        <f t="shared" si="149"/>
        <v>0</v>
      </c>
      <c r="CN49" s="64">
        <f t="shared" si="150"/>
        <v>0</v>
      </c>
      <c r="CO49" s="64">
        <f t="shared" si="151"/>
        <v>0</v>
      </c>
      <c r="CP49" s="64">
        <f t="shared" si="152"/>
        <v>0</v>
      </c>
      <c r="CQ49" s="64">
        <f t="shared" si="153"/>
        <v>0</v>
      </c>
      <c r="CR49" s="64">
        <f t="shared" si="154"/>
        <v>0</v>
      </c>
      <c r="CS49" s="187">
        <f t="shared" si="155"/>
        <v>0</v>
      </c>
      <c r="CT49" s="179"/>
      <c r="CU49" s="657"/>
      <c r="CV49" s="2" t="s">
        <v>46</v>
      </c>
      <c r="CW49" s="64">
        <f t="shared" si="182"/>
        <v>0</v>
      </c>
      <c r="CX49" s="64">
        <f t="shared" si="156"/>
        <v>0</v>
      </c>
      <c r="CY49" s="64">
        <f t="shared" si="157"/>
        <v>0</v>
      </c>
      <c r="CZ49" s="64">
        <f t="shared" si="158"/>
        <v>0</v>
      </c>
      <c r="DA49" s="64">
        <f t="shared" si="159"/>
        <v>0</v>
      </c>
      <c r="DB49" s="64">
        <f t="shared" si="160"/>
        <v>0</v>
      </c>
      <c r="DC49" s="64">
        <f t="shared" si="161"/>
        <v>0</v>
      </c>
      <c r="DD49" s="64">
        <f t="shared" si="162"/>
        <v>0</v>
      </c>
      <c r="DE49" s="64">
        <f t="shared" si="163"/>
        <v>0</v>
      </c>
      <c r="DF49" s="64">
        <f t="shared" si="164"/>
        <v>0</v>
      </c>
      <c r="DG49" s="64">
        <f t="shared" si="165"/>
        <v>0</v>
      </c>
      <c r="DH49" s="64">
        <f t="shared" si="166"/>
        <v>0</v>
      </c>
      <c r="DI49" s="187">
        <f t="shared" si="167"/>
        <v>0</v>
      </c>
      <c r="DJ49" s="180"/>
      <c r="DK49" s="657"/>
      <c r="DL49" s="2" t="s">
        <v>46</v>
      </c>
      <c r="DM49" s="64">
        <f t="shared" si="183"/>
        <v>0</v>
      </c>
      <c r="DN49" s="64">
        <f t="shared" si="168"/>
        <v>0</v>
      </c>
      <c r="DO49" s="64">
        <f t="shared" si="169"/>
        <v>0</v>
      </c>
      <c r="DP49" s="64">
        <f t="shared" si="170"/>
        <v>0</v>
      </c>
      <c r="DQ49" s="64">
        <f t="shared" si="171"/>
        <v>0</v>
      </c>
      <c r="DR49" s="64">
        <f t="shared" si="172"/>
        <v>0</v>
      </c>
      <c r="DS49" s="64">
        <f t="shared" si="173"/>
        <v>0</v>
      </c>
      <c r="DT49" s="64">
        <f t="shared" si="174"/>
        <v>0</v>
      </c>
      <c r="DU49" s="64">
        <f t="shared" si="175"/>
        <v>0</v>
      </c>
      <c r="DV49" s="64">
        <f t="shared" si="176"/>
        <v>0</v>
      </c>
      <c r="DW49" s="64">
        <f t="shared" si="177"/>
        <v>0</v>
      </c>
      <c r="DX49" s="64">
        <f t="shared" si="178"/>
        <v>0</v>
      </c>
      <c r="DY49" s="187">
        <f t="shared" si="179"/>
        <v>0</v>
      </c>
    </row>
    <row r="50" spans="3:131" ht="15.75" thickBot="1" x14ac:dyDescent="0.3">
      <c r="C50" s="658"/>
      <c r="D50" s="2" t="s">
        <v>45</v>
      </c>
      <c r="E50" s="550"/>
      <c r="F50" s="550"/>
      <c r="G50" s="550"/>
      <c r="H50" s="550"/>
      <c r="I50" s="550"/>
      <c r="J50" s="550"/>
      <c r="K50" s="550"/>
      <c r="L50" s="550"/>
      <c r="M50" s="550"/>
      <c r="N50" s="550"/>
      <c r="O50" s="550"/>
      <c r="P50" s="550"/>
      <c r="Q50" s="579">
        <f t="shared" si="128"/>
        <v>0</v>
      </c>
      <c r="R50" s="179"/>
      <c r="S50" s="658"/>
      <c r="T50" s="2" t="s">
        <v>45</v>
      </c>
      <c r="U50" s="550"/>
      <c r="V50" s="550"/>
      <c r="W50" s="550"/>
      <c r="X50" s="550"/>
      <c r="Y50" s="550"/>
      <c r="Z50" s="550"/>
      <c r="AA50" s="550"/>
      <c r="AB50" s="550"/>
      <c r="AC50" s="550"/>
      <c r="AD50" s="550"/>
      <c r="AE50" s="550"/>
      <c r="AF50" s="550"/>
      <c r="AG50" s="579">
        <f t="shared" si="129"/>
        <v>0</v>
      </c>
      <c r="AH50" s="179"/>
      <c r="AI50" s="658"/>
      <c r="AJ50" s="2" t="s">
        <v>45</v>
      </c>
      <c r="AK50" s="550"/>
      <c r="AL50" s="550"/>
      <c r="AM50" s="550"/>
      <c r="AN50" s="550"/>
      <c r="AO50" s="550"/>
      <c r="AP50" s="550"/>
      <c r="AQ50" s="550"/>
      <c r="AR50" s="550"/>
      <c r="AS50" s="550"/>
      <c r="AT50" s="550"/>
      <c r="AU50" s="550"/>
      <c r="AV50" s="550"/>
      <c r="AW50" s="579">
        <f t="shared" si="130"/>
        <v>0</v>
      </c>
      <c r="AX50" s="180"/>
      <c r="AY50" s="658"/>
      <c r="AZ50" s="2" t="s">
        <v>45</v>
      </c>
      <c r="BA50" s="550"/>
      <c r="BB50" s="550"/>
      <c r="BC50" s="550"/>
      <c r="BD50" s="550"/>
      <c r="BE50" s="550"/>
      <c r="BF50" s="550"/>
      <c r="BG50" s="550"/>
      <c r="BH50" s="550"/>
      <c r="BI50" s="550"/>
      <c r="BJ50" s="550"/>
      <c r="BK50" s="550"/>
      <c r="BL50" s="550"/>
      <c r="BM50" s="579">
        <f t="shared" si="131"/>
        <v>0</v>
      </c>
      <c r="BO50" s="658"/>
      <c r="BP50" s="2" t="s">
        <v>45</v>
      </c>
      <c r="BQ50" s="64">
        <f t="shared" si="180"/>
        <v>0</v>
      </c>
      <c r="BR50" s="64">
        <f t="shared" si="132"/>
        <v>0</v>
      </c>
      <c r="BS50" s="64">
        <f t="shared" si="133"/>
        <v>0</v>
      </c>
      <c r="BT50" s="64">
        <f t="shared" si="134"/>
        <v>0</v>
      </c>
      <c r="BU50" s="64">
        <f t="shared" si="135"/>
        <v>0</v>
      </c>
      <c r="BV50" s="64">
        <f t="shared" si="136"/>
        <v>0</v>
      </c>
      <c r="BW50" s="64">
        <f t="shared" si="137"/>
        <v>0</v>
      </c>
      <c r="BX50" s="64">
        <f t="shared" si="138"/>
        <v>0</v>
      </c>
      <c r="BY50" s="64">
        <f t="shared" si="139"/>
        <v>0</v>
      </c>
      <c r="BZ50" s="64">
        <f t="shared" si="140"/>
        <v>0</v>
      </c>
      <c r="CA50" s="64">
        <f t="shared" si="141"/>
        <v>0</v>
      </c>
      <c r="CB50" s="64">
        <f t="shared" si="142"/>
        <v>0</v>
      </c>
      <c r="CC50" s="187">
        <f t="shared" si="143"/>
        <v>0</v>
      </c>
      <c r="CD50" s="179"/>
      <c r="CE50" s="658"/>
      <c r="CF50" s="2" t="s">
        <v>45</v>
      </c>
      <c r="CG50" s="64">
        <f t="shared" si="181"/>
        <v>0</v>
      </c>
      <c r="CH50" s="64">
        <f t="shared" si="144"/>
        <v>0</v>
      </c>
      <c r="CI50" s="64">
        <f t="shared" si="145"/>
        <v>0</v>
      </c>
      <c r="CJ50" s="64">
        <f t="shared" si="146"/>
        <v>0</v>
      </c>
      <c r="CK50" s="64">
        <f t="shared" si="147"/>
        <v>0</v>
      </c>
      <c r="CL50" s="64">
        <f t="shared" si="148"/>
        <v>0</v>
      </c>
      <c r="CM50" s="64">
        <f t="shared" si="149"/>
        <v>0</v>
      </c>
      <c r="CN50" s="64">
        <f t="shared" si="150"/>
        <v>0</v>
      </c>
      <c r="CO50" s="64">
        <f t="shared" si="151"/>
        <v>0</v>
      </c>
      <c r="CP50" s="64">
        <f t="shared" si="152"/>
        <v>0</v>
      </c>
      <c r="CQ50" s="64">
        <f t="shared" si="153"/>
        <v>0</v>
      </c>
      <c r="CR50" s="64">
        <f t="shared" si="154"/>
        <v>0</v>
      </c>
      <c r="CS50" s="187">
        <f t="shared" si="155"/>
        <v>0</v>
      </c>
      <c r="CT50" s="179"/>
      <c r="CU50" s="658"/>
      <c r="CV50" s="2" t="s">
        <v>45</v>
      </c>
      <c r="CW50" s="64">
        <f t="shared" si="182"/>
        <v>0</v>
      </c>
      <c r="CX50" s="64">
        <f t="shared" si="156"/>
        <v>0</v>
      </c>
      <c r="CY50" s="64">
        <f t="shared" si="157"/>
        <v>0</v>
      </c>
      <c r="CZ50" s="64">
        <f t="shared" si="158"/>
        <v>0</v>
      </c>
      <c r="DA50" s="64">
        <f t="shared" si="159"/>
        <v>0</v>
      </c>
      <c r="DB50" s="64">
        <f t="shared" si="160"/>
        <v>0</v>
      </c>
      <c r="DC50" s="64">
        <f t="shared" si="161"/>
        <v>0</v>
      </c>
      <c r="DD50" s="64">
        <f t="shared" si="162"/>
        <v>0</v>
      </c>
      <c r="DE50" s="64">
        <f t="shared" si="163"/>
        <v>0</v>
      </c>
      <c r="DF50" s="64">
        <f t="shared" si="164"/>
        <v>0</v>
      </c>
      <c r="DG50" s="64">
        <f t="shared" si="165"/>
        <v>0</v>
      </c>
      <c r="DH50" s="64">
        <f t="shared" si="166"/>
        <v>0</v>
      </c>
      <c r="DI50" s="187">
        <f t="shared" si="167"/>
        <v>0</v>
      </c>
      <c r="DJ50" s="180"/>
      <c r="DK50" s="658"/>
      <c r="DL50" s="2" t="s">
        <v>45</v>
      </c>
      <c r="DM50" s="64">
        <f t="shared" si="183"/>
        <v>0</v>
      </c>
      <c r="DN50" s="64">
        <f t="shared" si="168"/>
        <v>0</v>
      </c>
      <c r="DO50" s="64">
        <f t="shared" si="169"/>
        <v>0</v>
      </c>
      <c r="DP50" s="64">
        <f t="shared" si="170"/>
        <v>0</v>
      </c>
      <c r="DQ50" s="64">
        <f t="shared" si="171"/>
        <v>0</v>
      </c>
      <c r="DR50" s="64">
        <f t="shared" si="172"/>
        <v>0</v>
      </c>
      <c r="DS50" s="64">
        <f t="shared" si="173"/>
        <v>0</v>
      </c>
      <c r="DT50" s="64">
        <f t="shared" si="174"/>
        <v>0</v>
      </c>
      <c r="DU50" s="64">
        <f t="shared" si="175"/>
        <v>0</v>
      </c>
      <c r="DV50" s="64">
        <f t="shared" si="176"/>
        <v>0</v>
      </c>
      <c r="DW50" s="64">
        <f t="shared" si="177"/>
        <v>0</v>
      </c>
      <c r="DX50" s="64">
        <f t="shared" si="178"/>
        <v>0</v>
      </c>
      <c r="DY50" s="187">
        <f t="shared" si="179"/>
        <v>0</v>
      </c>
      <c r="DZ50" s="575" t="s">
        <v>299</v>
      </c>
      <c r="EA50" s="575" t="s">
        <v>161</v>
      </c>
    </row>
    <row r="51" spans="3:131" ht="21.75" thickBot="1" x14ac:dyDescent="0.3">
      <c r="C51" s="573"/>
      <c r="D51" s="47" t="s">
        <v>41</v>
      </c>
      <c r="E51" s="580">
        <f>SUM(E38:E50)</f>
        <v>0</v>
      </c>
      <c r="F51" s="580">
        <f t="shared" ref="F51:P51" si="184">SUM(F38:F50)</f>
        <v>0</v>
      </c>
      <c r="G51" s="580">
        <f t="shared" si="184"/>
        <v>0</v>
      </c>
      <c r="H51" s="580">
        <f t="shared" si="184"/>
        <v>0</v>
      </c>
      <c r="I51" s="580">
        <f t="shared" si="184"/>
        <v>0</v>
      </c>
      <c r="J51" s="580">
        <f t="shared" si="184"/>
        <v>0</v>
      </c>
      <c r="K51" s="580">
        <f t="shared" si="184"/>
        <v>0</v>
      </c>
      <c r="L51" s="580">
        <f t="shared" si="184"/>
        <v>0</v>
      </c>
      <c r="M51" s="580">
        <f t="shared" si="184"/>
        <v>0</v>
      </c>
      <c r="N51" s="580">
        <f t="shared" si="184"/>
        <v>0</v>
      </c>
      <c r="O51" s="580">
        <f t="shared" si="184"/>
        <v>0</v>
      </c>
      <c r="P51" s="580">
        <f t="shared" si="184"/>
        <v>0</v>
      </c>
      <c r="Q51" s="581">
        <f t="shared" si="128"/>
        <v>0</v>
      </c>
      <c r="R51" s="179"/>
      <c r="S51" s="573"/>
      <c r="T51" s="47" t="s">
        <v>41</v>
      </c>
      <c r="U51" s="580">
        <f>SUM(U38:U50)</f>
        <v>0</v>
      </c>
      <c r="V51" s="580">
        <f t="shared" ref="V51:AF51" si="185">SUM(V38:V50)</f>
        <v>0</v>
      </c>
      <c r="W51" s="580">
        <f t="shared" si="185"/>
        <v>0</v>
      </c>
      <c r="X51" s="580">
        <f t="shared" si="185"/>
        <v>0</v>
      </c>
      <c r="Y51" s="580">
        <f t="shared" si="185"/>
        <v>0</v>
      </c>
      <c r="Z51" s="580">
        <f t="shared" si="185"/>
        <v>0</v>
      </c>
      <c r="AA51" s="580">
        <f t="shared" si="185"/>
        <v>0</v>
      </c>
      <c r="AB51" s="580">
        <f t="shared" si="185"/>
        <v>0</v>
      </c>
      <c r="AC51" s="580">
        <f t="shared" si="185"/>
        <v>0</v>
      </c>
      <c r="AD51" s="580">
        <f t="shared" si="185"/>
        <v>0</v>
      </c>
      <c r="AE51" s="580">
        <f t="shared" si="185"/>
        <v>0</v>
      </c>
      <c r="AF51" s="580">
        <f t="shared" si="185"/>
        <v>0</v>
      </c>
      <c r="AG51" s="581">
        <f t="shared" ref="AG51" si="186">SUM(U51:AF51)</f>
        <v>0</v>
      </c>
      <c r="AH51" s="179"/>
      <c r="AI51" s="573"/>
      <c r="AJ51" s="47" t="s">
        <v>41</v>
      </c>
      <c r="AK51" s="580">
        <f>SUM(AK38:AK50)</f>
        <v>0</v>
      </c>
      <c r="AL51" s="580">
        <f t="shared" ref="AL51:AV51" si="187">SUM(AL38:AL50)</f>
        <v>0</v>
      </c>
      <c r="AM51" s="580">
        <f t="shared" si="187"/>
        <v>0</v>
      </c>
      <c r="AN51" s="580">
        <f t="shared" si="187"/>
        <v>0</v>
      </c>
      <c r="AO51" s="580">
        <f t="shared" si="187"/>
        <v>0</v>
      </c>
      <c r="AP51" s="580">
        <f t="shared" si="187"/>
        <v>0</v>
      </c>
      <c r="AQ51" s="580">
        <f t="shared" si="187"/>
        <v>0</v>
      </c>
      <c r="AR51" s="580">
        <f t="shared" si="187"/>
        <v>0</v>
      </c>
      <c r="AS51" s="580">
        <f t="shared" si="187"/>
        <v>0</v>
      </c>
      <c r="AT51" s="580">
        <f t="shared" si="187"/>
        <v>0</v>
      </c>
      <c r="AU51" s="580">
        <f t="shared" si="187"/>
        <v>0</v>
      </c>
      <c r="AV51" s="580">
        <f t="shared" si="187"/>
        <v>0</v>
      </c>
      <c r="AW51" s="581">
        <f t="shared" ref="AW51" si="188">SUM(AK51:AV51)</f>
        <v>0</v>
      </c>
      <c r="AX51" s="180"/>
      <c r="AY51" s="573"/>
      <c r="AZ51" s="47" t="s">
        <v>41</v>
      </c>
      <c r="BA51" s="580">
        <f>SUM(BA38:BA50)</f>
        <v>0</v>
      </c>
      <c r="BB51" s="580">
        <f t="shared" ref="BB51:BL51" si="189">SUM(BB38:BB50)</f>
        <v>0</v>
      </c>
      <c r="BC51" s="580">
        <f t="shared" si="189"/>
        <v>0</v>
      </c>
      <c r="BD51" s="580">
        <f t="shared" si="189"/>
        <v>0</v>
      </c>
      <c r="BE51" s="580">
        <f t="shared" si="189"/>
        <v>0</v>
      </c>
      <c r="BF51" s="580">
        <f t="shared" si="189"/>
        <v>0</v>
      </c>
      <c r="BG51" s="580">
        <f t="shared" si="189"/>
        <v>0</v>
      </c>
      <c r="BH51" s="580">
        <f t="shared" si="189"/>
        <v>0</v>
      </c>
      <c r="BI51" s="580">
        <f t="shared" si="189"/>
        <v>0</v>
      </c>
      <c r="BJ51" s="580">
        <f t="shared" si="189"/>
        <v>0</v>
      </c>
      <c r="BK51" s="580">
        <f t="shared" si="189"/>
        <v>0</v>
      </c>
      <c r="BL51" s="580">
        <f t="shared" si="189"/>
        <v>0</v>
      </c>
      <c r="BM51" s="581">
        <f t="shared" ref="BM51" si="190">SUM(BA51:BL51)</f>
        <v>0</v>
      </c>
      <c r="BO51" s="573"/>
      <c r="BP51" s="47" t="s">
        <v>41</v>
      </c>
      <c r="BQ51" s="188">
        <f>SUM(BQ38:BQ50)</f>
        <v>0</v>
      </c>
      <c r="BR51" s="188">
        <f t="shared" ref="BR51:CB51" si="191">SUM(BR38:BR50)</f>
        <v>0</v>
      </c>
      <c r="BS51" s="188">
        <f t="shared" si="191"/>
        <v>0</v>
      </c>
      <c r="BT51" s="188">
        <f t="shared" si="191"/>
        <v>0</v>
      </c>
      <c r="BU51" s="188">
        <f t="shared" si="191"/>
        <v>0</v>
      </c>
      <c r="BV51" s="188">
        <f t="shared" si="191"/>
        <v>0</v>
      </c>
      <c r="BW51" s="188">
        <f t="shared" si="191"/>
        <v>0</v>
      </c>
      <c r="BX51" s="188">
        <f t="shared" si="191"/>
        <v>0</v>
      </c>
      <c r="BY51" s="188">
        <f t="shared" si="191"/>
        <v>0</v>
      </c>
      <c r="BZ51" s="188">
        <f t="shared" si="191"/>
        <v>0</v>
      </c>
      <c r="CA51" s="188">
        <f t="shared" si="191"/>
        <v>0</v>
      </c>
      <c r="CB51" s="188">
        <f t="shared" si="191"/>
        <v>0</v>
      </c>
      <c r="CC51" s="192">
        <f t="shared" si="143"/>
        <v>0</v>
      </c>
      <c r="CD51" s="179"/>
      <c r="CE51" s="573"/>
      <c r="CF51" s="47" t="s">
        <v>41</v>
      </c>
      <c r="CG51" s="188">
        <f>SUM(CG38:CG50)</f>
        <v>0</v>
      </c>
      <c r="CH51" s="188">
        <f t="shared" ref="CH51:CR51" si="192">SUM(CH38:CH50)</f>
        <v>0</v>
      </c>
      <c r="CI51" s="188">
        <f t="shared" si="192"/>
        <v>0</v>
      </c>
      <c r="CJ51" s="188">
        <f t="shared" si="192"/>
        <v>0</v>
      </c>
      <c r="CK51" s="188">
        <f t="shared" si="192"/>
        <v>0</v>
      </c>
      <c r="CL51" s="188">
        <f t="shared" si="192"/>
        <v>0</v>
      </c>
      <c r="CM51" s="188">
        <f t="shared" si="192"/>
        <v>0</v>
      </c>
      <c r="CN51" s="188">
        <f t="shared" si="192"/>
        <v>0</v>
      </c>
      <c r="CO51" s="188">
        <f t="shared" si="192"/>
        <v>0</v>
      </c>
      <c r="CP51" s="188">
        <f t="shared" si="192"/>
        <v>0</v>
      </c>
      <c r="CQ51" s="188">
        <f t="shared" si="192"/>
        <v>0</v>
      </c>
      <c r="CR51" s="188">
        <f t="shared" si="192"/>
        <v>0</v>
      </c>
      <c r="CS51" s="192">
        <f t="shared" si="155"/>
        <v>0</v>
      </c>
      <c r="CT51" s="179"/>
      <c r="CU51" s="573"/>
      <c r="CV51" s="47" t="s">
        <v>41</v>
      </c>
      <c r="CW51" s="188">
        <f>SUM(CW38:CW50)</f>
        <v>0</v>
      </c>
      <c r="CX51" s="188">
        <f t="shared" ref="CX51:DH51" si="193">SUM(CX38:CX50)</f>
        <v>0</v>
      </c>
      <c r="CY51" s="188">
        <f t="shared" si="193"/>
        <v>0</v>
      </c>
      <c r="CZ51" s="188">
        <f t="shared" si="193"/>
        <v>0</v>
      </c>
      <c r="DA51" s="188">
        <f t="shared" si="193"/>
        <v>0</v>
      </c>
      <c r="DB51" s="188">
        <f t="shared" si="193"/>
        <v>0</v>
      </c>
      <c r="DC51" s="188">
        <f t="shared" si="193"/>
        <v>0</v>
      </c>
      <c r="DD51" s="188">
        <f t="shared" si="193"/>
        <v>0</v>
      </c>
      <c r="DE51" s="188">
        <f t="shared" si="193"/>
        <v>0</v>
      </c>
      <c r="DF51" s="188">
        <f t="shared" si="193"/>
        <v>0</v>
      </c>
      <c r="DG51" s="188">
        <f t="shared" si="193"/>
        <v>0</v>
      </c>
      <c r="DH51" s="188">
        <f t="shared" si="193"/>
        <v>0</v>
      </c>
      <c r="DI51" s="192">
        <f t="shared" si="167"/>
        <v>0</v>
      </c>
      <c r="DJ51" s="180"/>
      <c r="DK51" s="573"/>
      <c r="DL51" s="47" t="s">
        <v>41</v>
      </c>
      <c r="DM51" s="188">
        <f>SUM(DM38:DM50)</f>
        <v>0</v>
      </c>
      <c r="DN51" s="188">
        <f t="shared" ref="DN51:DX51" si="194">SUM(DN38:DN50)</f>
        <v>0</v>
      </c>
      <c r="DO51" s="188">
        <f t="shared" si="194"/>
        <v>0</v>
      </c>
      <c r="DP51" s="188">
        <f t="shared" si="194"/>
        <v>0</v>
      </c>
      <c r="DQ51" s="188">
        <f t="shared" si="194"/>
        <v>0</v>
      </c>
      <c r="DR51" s="188">
        <f t="shared" si="194"/>
        <v>0</v>
      </c>
      <c r="DS51" s="188">
        <f t="shared" si="194"/>
        <v>0</v>
      </c>
      <c r="DT51" s="188">
        <f t="shared" si="194"/>
        <v>0</v>
      </c>
      <c r="DU51" s="188">
        <f t="shared" si="194"/>
        <v>0</v>
      </c>
      <c r="DV51" s="188">
        <f t="shared" si="194"/>
        <v>0</v>
      </c>
      <c r="DW51" s="188">
        <f t="shared" si="194"/>
        <v>0</v>
      </c>
      <c r="DX51" s="188">
        <f t="shared" si="194"/>
        <v>0</v>
      </c>
      <c r="DY51" s="192">
        <f t="shared" si="179"/>
        <v>0</v>
      </c>
      <c r="DZ51" s="591">
        <f>CC51+CS51+DI51+DY51</f>
        <v>0</v>
      </c>
      <c r="EA51" s="576">
        <f>DZ51-A37</f>
        <v>0</v>
      </c>
    </row>
  </sheetData>
  <mergeCells count="32">
    <mergeCell ref="E1:P1"/>
    <mergeCell ref="U1:AF1"/>
    <mergeCell ref="AK1:AV1"/>
    <mergeCell ref="C6:C18"/>
    <mergeCell ref="S6:S18"/>
    <mergeCell ref="AI6:AI18"/>
    <mergeCell ref="BO6:BO18"/>
    <mergeCell ref="CE6:CE18"/>
    <mergeCell ref="CU6:CU18"/>
    <mergeCell ref="DK6:DK18"/>
    <mergeCell ref="C38:C50"/>
    <mergeCell ref="S38:S50"/>
    <mergeCell ref="AI38:AI50"/>
    <mergeCell ref="AY38:AY50"/>
    <mergeCell ref="AY6:AY18"/>
    <mergeCell ref="C22:C34"/>
    <mergeCell ref="S22:S34"/>
    <mergeCell ref="AI22:AI34"/>
    <mergeCell ref="AY22:AY34"/>
    <mergeCell ref="BO22:BO34"/>
    <mergeCell ref="CE22:CE34"/>
    <mergeCell ref="CU22:CU34"/>
    <mergeCell ref="BA1:BL1"/>
    <mergeCell ref="BQ1:CB1"/>
    <mergeCell ref="CG1:CR1"/>
    <mergeCell ref="CW1:DH1"/>
    <mergeCell ref="DM1:DX1"/>
    <mergeCell ref="DK22:DK34"/>
    <mergeCell ref="BO38:BO50"/>
    <mergeCell ref="CE38:CE50"/>
    <mergeCell ref="CU38:CU50"/>
    <mergeCell ref="DK38:DK50"/>
  </mergeCells>
  <pageMargins left="0.7" right="0.7" top="0.75" bottom="0.75" header="0.3" footer="0.3"/>
  <pageSetup orientation="portrait" r:id="rId1"/>
  <headerFooter>
    <oddFooter>&amp;RSchedule JNG-D7.H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5CFF3-05FE-4792-A9CB-493B9BBC668C}">
  <sheetPr>
    <tabColor theme="9" tint="0.59999389629810485"/>
  </sheetPr>
  <dimension ref="A1:CV170"/>
  <sheetViews>
    <sheetView tabSelected="1" zoomScale="80" zoomScaleNormal="80" workbookViewId="0">
      <pane xSplit="1" ySplit="3" topLeftCell="B4" activePane="bottomRight" state="frozen"/>
      <selection activeCell="A41" sqref="A41"/>
      <selection pane="topRight" activeCell="A41" sqref="A41"/>
      <selection pane="bottomLeft" activeCell="A41" sqref="A41"/>
      <selection pane="bottomRight" activeCell="A41" sqref="A41"/>
    </sheetView>
  </sheetViews>
  <sheetFormatPr defaultRowHeight="15" x14ac:dyDescent="0.25"/>
  <cols>
    <col min="1" max="1" width="12" style="49" customWidth="1"/>
    <col min="2" max="2" width="28" bestFit="1" customWidth="1"/>
    <col min="3" max="4" width="13.85546875" bestFit="1" customWidth="1"/>
    <col min="5" max="5" width="12.140625" customWidth="1"/>
    <col min="6" max="6" width="13.5703125" customWidth="1"/>
    <col min="7" max="7" width="12.5703125" customWidth="1"/>
    <col min="8" max="9" width="12.42578125" customWidth="1"/>
    <col min="10" max="11" width="12" customWidth="1"/>
    <col min="12" max="20" width="12.42578125" customWidth="1"/>
    <col min="21" max="21" width="16.42578125" style="1" bestFit="1" customWidth="1"/>
    <col min="22" max="22" width="14.85546875" style="367" customWidth="1"/>
    <col min="23" max="23" width="16.42578125" customWidth="1"/>
  </cols>
  <sheetData>
    <row r="1" spans="1:100" ht="28.5" customHeight="1" thickBot="1" x14ac:dyDescent="0.45">
      <c r="A1" s="363"/>
      <c r="C1" s="673" t="s">
        <v>246</v>
      </c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  <c r="O1" s="364"/>
      <c r="P1" s="364"/>
      <c r="Q1" s="364"/>
      <c r="R1" s="364"/>
      <c r="S1" s="364"/>
      <c r="T1" s="365"/>
      <c r="U1" s="61"/>
      <c r="V1" s="366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</row>
    <row r="2" spans="1:100" ht="16.5" customHeight="1" thickBot="1" x14ac:dyDescent="0.95">
      <c r="B2" s="516" t="s">
        <v>247</v>
      </c>
      <c r="C2" s="517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9"/>
      <c r="O2" s="520"/>
      <c r="P2" s="520"/>
      <c r="Q2" s="520"/>
      <c r="R2" s="520"/>
      <c r="S2" s="520"/>
      <c r="T2" s="520"/>
    </row>
    <row r="3" spans="1:100" ht="15.95" customHeight="1" thickBot="1" x14ac:dyDescent="0.4">
      <c r="A3" s="52"/>
      <c r="B3" s="189" t="s">
        <v>34</v>
      </c>
      <c r="C3" s="484">
        <f>'YTD PROGRAM SUMMARY'!C5</f>
        <v>46023</v>
      </c>
      <c r="D3" s="484">
        <f>EDATE(C3,1)</f>
        <v>46054</v>
      </c>
      <c r="E3" s="484">
        <f t="shared" ref="E3:T3" si="0">EDATE(D3,1)</f>
        <v>46082</v>
      </c>
      <c r="F3" s="484">
        <f t="shared" si="0"/>
        <v>46113</v>
      </c>
      <c r="G3" s="484">
        <f t="shared" si="0"/>
        <v>46143</v>
      </c>
      <c r="H3" s="484">
        <f t="shared" si="0"/>
        <v>46174</v>
      </c>
      <c r="I3" s="484">
        <f t="shared" si="0"/>
        <v>46204</v>
      </c>
      <c r="J3" s="484">
        <f t="shared" si="0"/>
        <v>46235</v>
      </c>
      <c r="K3" s="484">
        <f t="shared" si="0"/>
        <v>46266</v>
      </c>
      <c r="L3" s="484">
        <f t="shared" si="0"/>
        <v>46296</v>
      </c>
      <c r="M3" s="484">
        <f t="shared" si="0"/>
        <v>46327</v>
      </c>
      <c r="N3" s="484">
        <f t="shared" si="0"/>
        <v>46357</v>
      </c>
      <c r="O3" s="484">
        <f t="shared" si="0"/>
        <v>46388</v>
      </c>
      <c r="P3" s="484">
        <f t="shared" si="0"/>
        <v>46419</v>
      </c>
      <c r="Q3" s="484">
        <f t="shared" si="0"/>
        <v>46447</v>
      </c>
      <c r="R3" s="484">
        <f t="shared" si="0"/>
        <v>46478</v>
      </c>
      <c r="S3" s="484">
        <f t="shared" si="0"/>
        <v>46508</v>
      </c>
      <c r="T3" s="484">
        <f t="shared" si="0"/>
        <v>46539</v>
      </c>
      <c r="U3" s="485" t="s">
        <v>32</v>
      </c>
    </row>
    <row r="4" spans="1:100" ht="15.95" customHeight="1" x14ac:dyDescent="0.25">
      <c r="A4" s="675" t="s">
        <v>248</v>
      </c>
      <c r="B4" s="486" t="s">
        <v>0</v>
      </c>
      <c r="C4" s="186">
        <v>0</v>
      </c>
      <c r="D4" s="487">
        <v>0</v>
      </c>
      <c r="E4" s="186">
        <v>0</v>
      </c>
      <c r="F4" s="186">
        <v>0</v>
      </c>
      <c r="G4" s="186">
        <v>0</v>
      </c>
      <c r="H4" s="186">
        <v>0</v>
      </c>
      <c r="I4" s="186">
        <v>0</v>
      </c>
      <c r="J4" s="186">
        <v>0</v>
      </c>
      <c r="K4" s="186">
        <v>0</v>
      </c>
      <c r="L4" s="186">
        <v>0</v>
      </c>
      <c r="M4" s="186">
        <v>0</v>
      </c>
      <c r="N4" s="186">
        <v>0</v>
      </c>
      <c r="O4" s="488">
        <v>0</v>
      </c>
      <c r="P4" s="488">
        <v>0</v>
      </c>
      <c r="Q4" s="488">
        <v>0</v>
      </c>
      <c r="R4" s="488">
        <v>0</v>
      </c>
      <c r="S4" s="488">
        <v>0</v>
      </c>
      <c r="T4" s="488">
        <v>0</v>
      </c>
      <c r="U4" s="489">
        <f>SUM(C4:T4)</f>
        <v>0</v>
      </c>
      <c r="W4" s="3"/>
      <c r="Y4" s="126"/>
    </row>
    <row r="5" spans="1:100" ht="15.95" customHeight="1" x14ac:dyDescent="0.25">
      <c r="A5" s="676"/>
      <c r="B5" s="218" t="s">
        <v>1</v>
      </c>
      <c r="C5" s="117">
        <v>0</v>
      </c>
      <c r="D5" s="490">
        <v>0</v>
      </c>
      <c r="E5" s="117">
        <v>0</v>
      </c>
      <c r="F5" s="117">
        <v>0</v>
      </c>
      <c r="G5" s="117">
        <v>0</v>
      </c>
      <c r="H5" s="117">
        <v>0</v>
      </c>
      <c r="I5" s="117">
        <v>0</v>
      </c>
      <c r="J5" s="117">
        <v>0</v>
      </c>
      <c r="K5" s="117">
        <v>0</v>
      </c>
      <c r="L5" s="117">
        <v>0</v>
      </c>
      <c r="M5" s="117">
        <v>0</v>
      </c>
      <c r="N5" s="117">
        <v>0</v>
      </c>
      <c r="O5" s="491">
        <v>0</v>
      </c>
      <c r="P5" s="491">
        <v>0</v>
      </c>
      <c r="Q5" s="491">
        <v>0</v>
      </c>
      <c r="R5" s="491">
        <v>0</v>
      </c>
      <c r="S5" s="491">
        <v>0</v>
      </c>
      <c r="T5" s="491">
        <v>0</v>
      </c>
      <c r="U5" s="219">
        <f t="shared" ref="U5:U15" si="1">SUM(C5:T5)</f>
        <v>0</v>
      </c>
      <c r="W5" s="3"/>
      <c r="Y5" s="126"/>
    </row>
    <row r="6" spans="1:100" ht="15.95" customHeight="1" x14ac:dyDescent="0.25">
      <c r="A6" s="676"/>
      <c r="B6" s="218" t="s">
        <v>2</v>
      </c>
      <c r="C6" s="117">
        <v>0</v>
      </c>
      <c r="D6" s="490">
        <v>0</v>
      </c>
      <c r="E6" s="117">
        <v>0</v>
      </c>
      <c r="F6" s="117">
        <v>0</v>
      </c>
      <c r="G6" s="117">
        <v>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117">
        <v>0</v>
      </c>
      <c r="N6" s="117">
        <v>0</v>
      </c>
      <c r="O6" s="491">
        <v>0</v>
      </c>
      <c r="P6" s="491">
        <v>0</v>
      </c>
      <c r="Q6" s="491">
        <v>0</v>
      </c>
      <c r="R6" s="491">
        <v>0</v>
      </c>
      <c r="S6" s="491">
        <v>0</v>
      </c>
      <c r="T6" s="491">
        <v>0</v>
      </c>
      <c r="U6" s="219">
        <f t="shared" si="1"/>
        <v>0</v>
      </c>
      <c r="W6" s="3"/>
      <c r="Y6" s="126"/>
    </row>
    <row r="7" spans="1:100" ht="15.95" customHeight="1" x14ac:dyDescent="0.25">
      <c r="A7" s="676"/>
      <c r="B7" s="218" t="s">
        <v>9</v>
      </c>
      <c r="C7" s="117">
        <v>0</v>
      </c>
      <c r="D7" s="490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491">
        <v>0</v>
      </c>
      <c r="P7" s="491">
        <v>0</v>
      </c>
      <c r="Q7" s="491">
        <v>0</v>
      </c>
      <c r="R7" s="491">
        <v>0</v>
      </c>
      <c r="S7" s="491">
        <v>0</v>
      </c>
      <c r="T7" s="491">
        <v>0</v>
      </c>
      <c r="U7" s="219">
        <f t="shared" si="1"/>
        <v>0</v>
      </c>
      <c r="W7" s="3"/>
      <c r="Y7" s="126"/>
    </row>
    <row r="8" spans="1:100" ht="15.95" customHeight="1" x14ac:dyDescent="0.25">
      <c r="A8" s="676"/>
      <c r="B8" s="218" t="s">
        <v>3</v>
      </c>
      <c r="C8" s="117">
        <v>0</v>
      </c>
      <c r="D8" s="490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491">
        <v>0</v>
      </c>
      <c r="P8" s="491">
        <v>0</v>
      </c>
      <c r="Q8" s="491">
        <v>0</v>
      </c>
      <c r="R8" s="491">
        <v>0</v>
      </c>
      <c r="S8" s="491">
        <v>0</v>
      </c>
      <c r="T8" s="491">
        <v>0</v>
      </c>
      <c r="U8" s="219">
        <f t="shared" si="1"/>
        <v>0</v>
      </c>
      <c r="W8" s="3"/>
      <c r="Y8" s="126"/>
    </row>
    <row r="9" spans="1:100" ht="15.95" customHeight="1" x14ac:dyDescent="0.25">
      <c r="A9" s="676"/>
      <c r="B9" s="218" t="s">
        <v>4</v>
      </c>
      <c r="C9" s="117">
        <v>0</v>
      </c>
      <c r="D9" s="490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491">
        <v>0</v>
      </c>
      <c r="P9" s="491">
        <v>0</v>
      </c>
      <c r="Q9" s="491">
        <v>0</v>
      </c>
      <c r="R9" s="491">
        <v>0</v>
      </c>
      <c r="S9" s="491">
        <v>0</v>
      </c>
      <c r="T9" s="491">
        <v>0</v>
      </c>
      <c r="U9" s="219">
        <f t="shared" si="1"/>
        <v>0</v>
      </c>
      <c r="W9" s="3"/>
      <c r="Y9" s="126"/>
    </row>
    <row r="10" spans="1:100" ht="15.95" customHeight="1" x14ac:dyDescent="0.25">
      <c r="A10" s="676"/>
      <c r="B10" s="218" t="s">
        <v>5</v>
      </c>
      <c r="C10" s="117">
        <v>0</v>
      </c>
      <c r="D10" s="490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491">
        <v>0</v>
      </c>
      <c r="P10" s="491">
        <v>0</v>
      </c>
      <c r="Q10" s="491">
        <v>0</v>
      </c>
      <c r="R10" s="491">
        <v>0</v>
      </c>
      <c r="S10" s="491">
        <v>0</v>
      </c>
      <c r="T10" s="491">
        <v>0</v>
      </c>
      <c r="U10" s="219">
        <f t="shared" si="1"/>
        <v>0</v>
      </c>
      <c r="W10" s="3"/>
      <c r="Y10" s="126"/>
    </row>
    <row r="11" spans="1:100" ht="15.95" customHeight="1" x14ac:dyDescent="0.25">
      <c r="A11" s="676"/>
      <c r="B11" s="218" t="s">
        <v>6</v>
      </c>
      <c r="C11" s="117">
        <v>0</v>
      </c>
      <c r="D11" s="490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491">
        <v>0</v>
      </c>
      <c r="P11" s="491">
        <v>0</v>
      </c>
      <c r="Q11" s="491">
        <v>0</v>
      </c>
      <c r="R11" s="491">
        <v>0</v>
      </c>
      <c r="S11" s="491">
        <v>0</v>
      </c>
      <c r="T11" s="491">
        <v>0</v>
      </c>
      <c r="U11" s="219">
        <f t="shared" si="1"/>
        <v>0</v>
      </c>
      <c r="W11" s="3"/>
      <c r="Y11" s="126"/>
    </row>
    <row r="12" spans="1:100" ht="15.95" customHeight="1" x14ac:dyDescent="0.25">
      <c r="A12" s="676"/>
      <c r="B12" s="218" t="s">
        <v>7</v>
      </c>
      <c r="C12" s="117">
        <v>0</v>
      </c>
      <c r="D12" s="490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491">
        <v>0</v>
      </c>
      <c r="P12" s="491">
        <v>0</v>
      </c>
      <c r="Q12" s="491">
        <v>0</v>
      </c>
      <c r="R12" s="491">
        <v>0</v>
      </c>
      <c r="S12" s="491">
        <v>0</v>
      </c>
      <c r="T12" s="491">
        <v>0</v>
      </c>
      <c r="U12" s="219">
        <f t="shared" si="1"/>
        <v>0</v>
      </c>
      <c r="W12" s="3"/>
      <c r="Y12" s="126"/>
    </row>
    <row r="13" spans="1:100" ht="15.95" customHeight="1" x14ac:dyDescent="0.25">
      <c r="A13" s="676"/>
      <c r="B13" s="218" t="s">
        <v>8</v>
      </c>
      <c r="C13" s="117">
        <v>0</v>
      </c>
      <c r="D13" s="490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491">
        <v>0</v>
      </c>
      <c r="P13" s="491">
        <v>0</v>
      </c>
      <c r="Q13" s="491">
        <v>0</v>
      </c>
      <c r="R13" s="491">
        <v>0</v>
      </c>
      <c r="S13" s="491">
        <v>0</v>
      </c>
      <c r="T13" s="491">
        <v>0</v>
      </c>
      <c r="U13" s="219">
        <f t="shared" si="1"/>
        <v>0</v>
      </c>
      <c r="W13" s="3"/>
      <c r="Y13" s="126"/>
    </row>
    <row r="14" spans="1:100" ht="15.95" customHeight="1" thickBot="1" x14ac:dyDescent="0.3">
      <c r="A14" s="677"/>
      <c r="B14" s="492" t="s">
        <v>40</v>
      </c>
      <c r="C14" s="493">
        <v>0</v>
      </c>
      <c r="D14" s="494">
        <v>0</v>
      </c>
      <c r="E14" s="493">
        <v>0</v>
      </c>
      <c r="F14" s="493">
        <v>0</v>
      </c>
      <c r="G14" s="493">
        <v>0</v>
      </c>
      <c r="H14" s="493">
        <v>0</v>
      </c>
      <c r="I14" s="493">
        <v>0</v>
      </c>
      <c r="J14" s="493">
        <v>0</v>
      </c>
      <c r="K14" s="493">
        <v>0</v>
      </c>
      <c r="L14" s="493">
        <v>0</v>
      </c>
      <c r="M14" s="493">
        <v>0</v>
      </c>
      <c r="N14" s="495">
        <v>0</v>
      </c>
      <c r="O14" s="496">
        <v>0</v>
      </c>
      <c r="P14" s="496">
        <v>0</v>
      </c>
      <c r="Q14" s="496">
        <v>0</v>
      </c>
      <c r="R14" s="496">
        <v>0</v>
      </c>
      <c r="S14" s="496">
        <v>0</v>
      </c>
      <c r="T14" s="493">
        <v>0</v>
      </c>
      <c r="U14" s="220">
        <f t="shared" si="1"/>
        <v>0</v>
      </c>
      <c r="V14" s="367">
        <f>SUM(U4:U14)</f>
        <v>0</v>
      </c>
      <c r="W14" s="3"/>
      <c r="Y14" s="126"/>
    </row>
    <row r="15" spans="1:100" ht="15.95" customHeight="1" thickBot="1" x14ac:dyDescent="0.4">
      <c r="A15" s="52"/>
      <c r="B15" s="497" t="s">
        <v>41</v>
      </c>
      <c r="C15" s="498">
        <f t="shared" ref="C15:T15" si="2">SUM(C4:C14)</f>
        <v>0</v>
      </c>
      <c r="D15" s="499">
        <f t="shared" si="2"/>
        <v>0</v>
      </c>
      <c r="E15" s="498">
        <f t="shared" si="2"/>
        <v>0</v>
      </c>
      <c r="F15" s="498">
        <f t="shared" si="2"/>
        <v>0</v>
      </c>
      <c r="G15" s="191">
        <f t="shared" si="2"/>
        <v>0</v>
      </c>
      <c r="H15" s="191">
        <f t="shared" si="2"/>
        <v>0</v>
      </c>
      <c r="I15" s="191">
        <f t="shared" si="2"/>
        <v>0</v>
      </c>
      <c r="J15" s="191">
        <f t="shared" si="2"/>
        <v>0</v>
      </c>
      <c r="K15" s="191">
        <f t="shared" si="2"/>
        <v>0</v>
      </c>
      <c r="L15" s="191">
        <f t="shared" si="2"/>
        <v>0</v>
      </c>
      <c r="M15" s="191">
        <f t="shared" si="2"/>
        <v>0</v>
      </c>
      <c r="N15" s="191">
        <f t="shared" si="2"/>
        <v>0</v>
      </c>
      <c r="O15" s="191">
        <f t="shared" si="2"/>
        <v>0</v>
      </c>
      <c r="P15" s="191">
        <f t="shared" si="2"/>
        <v>0</v>
      </c>
      <c r="Q15" s="191">
        <f t="shared" si="2"/>
        <v>0</v>
      </c>
      <c r="R15" s="191">
        <f t="shared" si="2"/>
        <v>0</v>
      </c>
      <c r="S15" s="191">
        <f t="shared" si="2"/>
        <v>0</v>
      </c>
      <c r="T15" s="191">
        <f t="shared" si="2"/>
        <v>0</v>
      </c>
      <c r="U15" s="500">
        <f t="shared" si="1"/>
        <v>0</v>
      </c>
      <c r="V15" s="389" t="str">
        <f>IF(U15=V14,"ok","ERROR")</f>
        <v>ok</v>
      </c>
      <c r="W15" s="3"/>
      <c r="Y15" s="126"/>
    </row>
    <row r="16" spans="1:100" ht="15.95" customHeight="1" thickBot="1" x14ac:dyDescent="0.4">
      <c r="A16" s="52"/>
      <c r="D16" s="66"/>
      <c r="Y16" s="126"/>
    </row>
    <row r="17" spans="1:25" ht="15.95" customHeight="1" thickBot="1" x14ac:dyDescent="0.4">
      <c r="A17" s="52"/>
      <c r="B17" s="181" t="s">
        <v>34</v>
      </c>
      <c r="C17" s="368">
        <f>C$3</f>
        <v>46023</v>
      </c>
      <c r="D17" s="524">
        <f t="shared" ref="D17:T17" si="3">D$3</f>
        <v>46054</v>
      </c>
      <c r="E17" s="368">
        <f t="shared" si="3"/>
        <v>46082</v>
      </c>
      <c r="F17" s="368">
        <f t="shared" si="3"/>
        <v>46113</v>
      </c>
      <c r="G17" s="368">
        <f t="shared" si="3"/>
        <v>46143</v>
      </c>
      <c r="H17" s="368">
        <f t="shared" si="3"/>
        <v>46174</v>
      </c>
      <c r="I17" s="368">
        <f t="shared" si="3"/>
        <v>46204</v>
      </c>
      <c r="J17" s="368">
        <f t="shared" si="3"/>
        <v>46235</v>
      </c>
      <c r="K17" s="368">
        <f t="shared" si="3"/>
        <v>46266</v>
      </c>
      <c r="L17" s="368">
        <f t="shared" si="3"/>
        <v>46296</v>
      </c>
      <c r="M17" s="368">
        <f t="shared" si="3"/>
        <v>46327</v>
      </c>
      <c r="N17" s="369">
        <f t="shared" si="3"/>
        <v>46357</v>
      </c>
      <c r="O17" s="369">
        <f t="shared" si="3"/>
        <v>46388</v>
      </c>
      <c r="P17" s="369">
        <f t="shared" si="3"/>
        <v>46419</v>
      </c>
      <c r="Q17" s="369">
        <f t="shared" si="3"/>
        <v>46447</v>
      </c>
      <c r="R17" s="369">
        <f t="shared" si="3"/>
        <v>46478</v>
      </c>
      <c r="S17" s="369">
        <f t="shared" si="3"/>
        <v>46508</v>
      </c>
      <c r="T17" s="369">
        <f t="shared" si="3"/>
        <v>46539</v>
      </c>
      <c r="U17" s="390" t="s">
        <v>32</v>
      </c>
      <c r="Y17" s="126"/>
    </row>
    <row r="18" spans="1:25" ht="15.95" customHeight="1" x14ac:dyDescent="0.25">
      <c r="A18" s="675" t="s">
        <v>249</v>
      </c>
      <c r="B18" s="370" t="s">
        <v>0</v>
      </c>
      <c r="C18" s="593">
        <f>'Res Curves'!U6</f>
        <v>0</v>
      </c>
      <c r="D18" s="594">
        <f>'Res Curves'!V6</f>
        <v>0</v>
      </c>
      <c r="E18" s="593">
        <f>'Res Curves'!W6</f>
        <v>9593.6667813623335</v>
      </c>
      <c r="F18" s="593">
        <f>'Res Curves'!X6</f>
        <v>10068.148165060997</v>
      </c>
      <c r="G18" s="593">
        <f>'Res Curves'!Y6</f>
        <v>8933.1760844528999</v>
      </c>
      <c r="H18" s="593">
        <f>'Res Curves'!Z6</f>
        <v>12771.588607065007</v>
      </c>
      <c r="I18" s="593">
        <f>'Res Curves'!AA6</f>
        <v>11664.990828472111</v>
      </c>
      <c r="J18" s="593">
        <f>'Res Curves'!AB6</f>
        <v>5184.6155182222674</v>
      </c>
      <c r="K18" s="593">
        <f>'Res Curves'!AC6</f>
        <v>14444.096075849993</v>
      </c>
      <c r="L18" s="593">
        <f>'Res Curves'!AD6</f>
        <v>7296.9246682428929</v>
      </c>
      <c r="M18" s="593">
        <f>'Res Curves'!AE6</f>
        <v>25617.674628399825</v>
      </c>
      <c r="N18" s="593">
        <f>'Res Curves'!AF6</f>
        <v>21471.000988557364</v>
      </c>
      <c r="O18" s="373">
        <v>0</v>
      </c>
      <c r="P18" s="373">
        <v>0</v>
      </c>
      <c r="Q18" s="373">
        <v>0</v>
      </c>
      <c r="R18" s="373">
        <v>0</v>
      </c>
      <c r="S18" s="373">
        <v>0</v>
      </c>
      <c r="T18" s="373">
        <v>0</v>
      </c>
      <c r="U18" s="374">
        <f>SUM(C18:T18)</f>
        <v>127045.88234568568</v>
      </c>
      <c r="W18" s="3"/>
      <c r="Y18" s="126"/>
    </row>
    <row r="19" spans="1:25" ht="15.95" customHeight="1" x14ac:dyDescent="0.25">
      <c r="A19" s="676"/>
      <c r="B19" s="7" t="s">
        <v>1</v>
      </c>
      <c r="C19" s="595">
        <f>'Res Curves'!U7</f>
        <v>0</v>
      </c>
      <c r="D19" s="596">
        <f>'Res Curves'!V7</f>
        <v>0</v>
      </c>
      <c r="E19" s="595">
        <f>'Res Curves'!W7</f>
        <v>32285.226642964502</v>
      </c>
      <c r="F19" s="595">
        <f>'Res Curves'!X7</f>
        <v>3698.1173626480509</v>
      </c>
      <c r="G19" s="595">
        <f>'Res Curves'!Y7</f>
        <v>42607.167176050367</v>
      </c>
      <c r="H19" s="595">
        <f>'Res Curves'!Z7</f>
        <v>22723.086863841283</v>
      </c>
      <c r="I19" s="595">
        <f>'Res Curves'!AA7</f>
        <v>30414.745363618997</v>
      </c>
      <c r="J19" s="595">
        <f>'Res Curves'!AB7</f>
        <v>41721.526392650296</v>
      </c>
      <c r="K19" s="595">
        <f>'Res Curves'!AC7</f>
        <v>65430.30498149748</v>
      </c>
      <c r="L19" s="595">
        <f>'Res Curves'!AD7</f>
        <v>129969.45195420303</v>
      </c>
      <c r="M19" s="595">
        <f>'Res Curves'!AE7</f>
        <v>118176.58609092326</v>
      </c>
      <c r="N19" s="595">
        <f>'Res Curves'!AF7</f>
        <v>99047.615897565222</v>
      </c>
      <c r="O19" s="376">
        <v>0</v>
      </c>
      <c r="P19" s="376">
        <v>0</v>
      </c>
      <c r="Q19" s="376">
        <v>0</v>
      </c>
      <c r="R19" s="376">
        <v>0</v>
      </c>
      <c r="S19" s="376">
        <v>0</v>
      </c>
      <c r="T19" s="376">
        <v>0</v>
      </c>
      <c r="U19" s="50">
        <f t="shared" ref="U19:U29" si="4">SUM(C19:T19)</f>
        <v>586073.82872596255</v>
      </c>
      <c r="W19" s="3"/>
      <c r="Y19" s="126"/>
    </row>
    <row r="20" spans="1:25" ht="15.95" customHeight="1" x14ac:dyDescent="0.25">
      <c r="A20" s="676"/>
      <c r="B20" s="6" t="s">
        <v>2</v>
      </c>
      <c r="C20" s="595">
        <f>'Res Curves'!U8</f>
        <v>0</v>
      </c>
      <c r="D20" s="596">
        <f>'Res Curves'!V8</f>
        <v>0</v>
      </c>
      <c r="E20" s="595">
        <f>'Res Curves'!W8</f>
        <v>0</v>
      </c>
      <c r="F20" s="595">
        <f>'Res Curves'!X8</f>
        <v>0</v>
      </c>
      <c r="G20" s="595">
        <f>'Res Curves'!Y8</f>
        <v>0</v>
      </c>
      <c r="H20" s="595">
        <f>'Res Curves'!Z8</f>
        <v>0</v>
      </c>
      <c r="I20" s="595">
        <f>'Res Curves'!AA8</f>
        <v>0</v>
      </c>
      <c r="J20" s="595">
        <f>'Res Curves'!AB8</f>
        <v>0</v>
      </c>
      <c r="K20" s="595">
        <f>'Res Curves'!AC8</f>
        <v>0</v>
      </c>
      <c r="L20" s="595">
        <f>'Res Curves'!AD8</f>
        <v>0</v>
      </c>
      <c r="M20" s="595">
        <f>'Res Curves'!AE8</f>
        <v>0</v>
      </c>
      <c r="N20" s="595">
        <f>'Res Curves'!AF8</f>
        <v>0</v>
      </c>
      <c r="O20" s="376">
        <v>0</v>
      </c>
      <c r="P20" s="376">
        <v>0</v>
      </c>
      <c r="Q20" s="376">
        <v>0</v>
      </c>
      <c r="R20" s="376">
        <v>0</v>
      </c>
      <c r="S20" s="376">
        <v>0</v>
      </c>
      <c r="T20" s="376">
        <v>0</v>
      </c>
      <c r="U20" s="50">
        <f t="shared" si="4"/>
        <v>0</v>
      </c>
      <c r="W20" s="3"/>
      <c r="Y20" s="126"/>
    </row>
    <row r="21" spans="1:25" ht="15.95" customHeight="1" x14ac:dyDescent="0.25">
      <c r="A21" s="676"/>
      <c r="B21" s="6" t="s">
        <v>9</v>
      </c>
      <c r="C21" s="595">
        <f>'Res Curves'!U9</f>
        <v>0</v>
      </c>
      <c r="D21" s="596">
        <f>'Res Curves'!V9</f>
        <v>0</v>
      </c>
      <c r="E21" s="595">
        <f>'Res Curves'!W9</f>
        <v>28568.193078972981</v>
      </c>
      <c r="F21" s="595">
        <f>'Res Curves'!X9</f>
        <v>25122.291734237842</v>
      </c>
      <c r="G21" s="595">
        <f>'Res Curves'!Y9</f>
        <v>47192.769651729468</v>
      </c>
      <c r="H21" s="595">
        <f>'Res Curves'!Z9</f>
        <v>17872.657569353622</v>
      </c>
      <c r="I21" s="595">
        <f>'Res Curves'!AA9</f>
        <v>67726.653007088942</v>
      </c>
      <c r="J21" s="595">
        <f>'Res Curves'!AB9</f>
        <v>34790.125788367688</v>
      </c>
      <c r="K21" s="595">
        <f>'Res Curves'!AC9</f>
        <v>78225.09746221047</v>
      </c>
      <c r="L21" s="595">
        <f>'Res Curves'!AD9</f>
        <v>139302.10668402773</v>
      </c>
      <c r="M21" s="595">
        <f>'Res Curves'!AE9</f>
        <v>140588.11452241501</v>
      </c>
      <c r="N21" s="595">
        <f>'Res Curves'!AF9</f>
        <v>117831.44214595483</v>
      </c>
      <c r="O21" s="376">
        <v>0</v>
      </c>
      <c r="P21" s="376">
        <v>0</v>
      </c>
      <c r="Q21" s="376">
        <v>0</v>
      </c>
      <c r="R21" s="376">
        <v>0</v>
      </c>
      <c r="S21" s="376">
        <v>0</v>
      </c>
      <c r="T21" s="376">
        <v>0</v>
      </c>
      <c r="U21" s="50">
        <f t="shared" si="4"/>
        <v>697219.45164435857</v>
      </c>
      <c r="W21" s="3"/>
      <c r="Y21" s="126"/>
    </row>
    <row r="22" spans="1:25" ht="15.95" customHeight="1" x14ac:dyDescent="0.25">
      <c r="A22" s="676"/>
      <c r="B22" s="7" t="s">
        <v>3</v>
      </c>
      <c r="C22" s="595">
        <f>'Res Curves'!U10</f>
        <v>0</v>
      </c>
      <c r="D22" s="596">
        <f>'Res Curves'!V10</f>
        <v>0</v>
      </c>
      <c r="E22" s="595">
        <f>'Res Curves'!W10</f>
        <v>0</v>
      </c>
      <c r="F22" s="595">
        <f>'Res Curves'!X10</f>
        <v>0</v>
      </c>
      <c r="G22" s="595">
        <f>'Res Curves'!Y10</f>
        <v>0</v>
      </c>
      <c r="H22" s="595">
        <f>'Res Curves'!Z10</f>
        <v>0</v>
      </c>
      <c r="I22" s="595">
        <f>'Res Curves'!AA10</f>
        <v>0</v>
      </c>
      <c r="J22" s="595">
        <f>'Res Curves'!AB10</f>
        <v>0</v>
      </c>
      <c r="K22" s="595">
        <f>'Res Curves'!AC10</f>
        <v>0</v>
      </c>
      <c r="L22" s="595">
        <f>'Res Curves'!AD10</f>
        <v>0</v>
      </c>
      <c r="M22" s="595">
        <f>'Res Curves'!AE10</f>
        <v>0</v>
      </c>
      <c r="N22" s="595">
        <f>'Res Curves'!AF10</f>
        <v>0</v>
      </c>
      <c r="O22" s="376">
        <v>0</v>
      </c>
      <c r="P22" s="376">
        <v>0</v>
      </c>
      <c r="Q22" s="376">
        <v>0</v>
      </c>
      <c r="R22" s="376">
        <v>0</v>
      </c>
      <c r="S22" s="376">
        <v>0</v>
      </c>
      <c r="T22" s="376">
        <v>0</v>
      </c>
      <c r="U22" s="50">
        <f t="shared" si="4"/>
        <v>0</v>
      </c>
      <c r="W22" s="3"/>
      <c r="Y22" s="126"/>
    </row>
    <row r="23" spans="1:25" ht="15.95" customHeight="1" x14ac:dyDescent="0.25">
      <c r="A23" s="676"/>
      <c r="B23" s="6" t="s">
        <v>4</v>
      </c>
      <c r="C23" s="595">
        <f>'Res Curves'!U11</f>
        <v>0</v>
      </c>
      <c r="D23" s="596">
        <f>'Res Curves'!V11</f>
        <v>12958.323041327276</v>
      </c>
      <c r="E23" s="595">
        <f>'Res Curves'!W11</f>
        <v>22149.610693111805</v>
      </c>
      <c r="F23" s="595">
        <f>'Res Curves'!X11</f>
        <v>23336.744198924513</v>
      </c>
      <c r="G23" s="595">
        <f>'Res Curves'!Y11</f>
        <v>16222.34511014497</v>
      </c>
      <c r="H23" s="595">
        <f>'Res Curves'!Z11</f>
        <v>16993.60592942153</v>
      </c>
      <c r="I23" s="595">
        <f>'Res Curves'!AA11</f>
        <v>18351.6630778736</v>
      </c>
      <c r="J23" s="595">
        <f>'Res Curves'!AB11</f>
        <v>14138.126519119394</v>
      </c>
      <c r="K23" s="595">
        <f>'Res Curves'!AC11</f>
        <v>10401.246707218355</v>
      </c>
      <c r="L23" s="595">
        <f>'Res Curves'!AD11</f>
        <v>15047.302209690959</v>
      </c>
      <c r="M23" s="595">
        <f>'Res Curves'!AE11</f>
        <v>47930.35963380232</v>
      </c>
      <c r="N23" s="595">
        <f>'Res Curves'!AF11</f>
        <v>40171.983367233581</v>
      </c>
      <c r="O23" s="376">
        <v>0</v>
      </c>
      <c r="P23" s="376">
        <v>0</v>
      </c>
      <c r="Q23" s="376">
        <v>0</v>
      </c>
      <c r="R23" s="376">
        <v>0</v>
      </c>
      <c r="S23" s="376">
        <v>0</v>
      </c>
      <c r="T23" s="376">
        <v>0</v>
      </c>
      <c r="U23" s="50">
        <f t="shared" si="4"/>
        <v>237701.31048786832</v>
      </c>
      <c r="W23" s="3"/>
      <c r="Y23" s="126"/>
    </row>
    <row r="24" spans="1:25" ht="15.95" customHeight="1" x14ac:dyDescent="0.25">
      <c r="A24" s="676"/>
      <c r="B24" s="6" t="s">
        <v>5</v>
      </c>
      <c r="C24" s="595">
        <f>'Res Curves'!U12</f>
        <v>0</v>
      </c>
      <c r="D24" s="596">
        <f>'Res Curves'!V12</f>
        <v>3775.5476801473137</v>
      </c>
      <c r="E24" s="595">
        <f>'Res Curves'!W12</f>
        <v>7286.0478524703985</v>
      </c>
      <c r="F24" s="595">
        <f>'Res Curves'!X12</f>
        <v>6880.9731642011438</v>
      </c>
      <c r="G24" s="595">
        <f>'Res Curves'!Y12</f>
        <v>5788.0108140766815</v>
      </c>
      <c r="H24" s="595">
        <f>'Res Curves'!Z12</f>
        <v>8117.8878065494318</v>
      </c>
      <c r="I24" s="595">
        <f>'Res Curves'!AA12</f>
        <v>8172.6659729398771</v>
      </c>
      <c r="J24" s="595">
        <f>'Res Curves'!AB12</f>
        <v>8743.2574229644797</v>
      </c>
      <c r="K24" s="595">
        <f>'Res Curves'!AC12</f>
        <v>7522.9890377984584</v>
      </c>
      <c r="L24" s="595">
        <f>'Res Curves'!AD12</f>
        <v>8064.8593887832267</v>
      </c>
      <c r="M24" s="595">
        <f>'Res Curves'!AE12</f>
        <v>20617.96292470289</v>
      </c>
      <c r="N24" s="595">
        <f>'Res Curves'!AF12</f>
        <v>17280.581034766106</v>
      </c>
      <c r="O24" s="376">
        <v>0</v>
      </c>
      <c r="P24" s="376">
        <v>0</v>
      </c>
      <c r="Q24" s="376">
        <v>0</v>
      </c>
      <c r="R24" s="376">
        <v>0</v>
      </c>
      <c r="S24" s="376">
        <v>0</v>
      </c>
      <c r="T24" s="376">
        <v>0</v>
      </c>
      <c r="U24" s="50">
        <f t="shared" si="4"/>
        <v>102250.7830994</v>
      </c>
      <c r="W24" s="3"/>
      <c r="Y24" s="126"/>
    </row>
    <row r="25" spans="1:25" ht="15.95" customHeight="1" x14ac:dyDescent="0.25">
      <c r="A25" s="676"/>
      <c r="B25" s="6" t="s">
        <v>6</v>
      </c>
      <c r="C25" s="595">
        <f>'Res Curves'!U13</f>
        <v>0</v>
      </c>
      <c r="D25" s="596">
        <f>'Res Curves'!V13</f>
        <v>0</v>
      </c>
      <c r="E25" s="595">
        <f>'Res Curves'!W13</f>
        <v>0</v>
      </c>
      <c r="F25" s="595">
        <f>'Res Curves'!X13</f>
        <v>0</v>
      </c>
      <c r="G25" s="595">
        <f>'Res Curves'!Y13</f>
        <v>0</v>
      </c>
      <c r="H25" s="595">
        <f>'Res Curves'!Z13</f>
        <v>0</v>
      </c>
      <c r="I25" s="595">
        <f>'Res Curves'!AA13</f>
        <v>0</v>
      </c>
      <c r="J25" s="595">
        <f>'Res Curves'!AB13</f>
        <v>0</v>
      </c>
      <c r="K25" s="595">
        <f>'Res Curves'!AC13</f>
        <v>0</v>
      </c>
      <c r="L25" s="595">
        <f>'Res Curves'!AD13</f>
        <v>0</v>
      </c>
      <c r="M25" s="595">
        <f>'Res Curves'!AE13</f>
        <v>0</v>
      </c>
      <c r="N25" s="595">
        <f>'Res Curves'!AF13</f>
        <v>0</v>
      </c>
      <c r="O25" s="376">
        <v>0</v>
      </c>
      <c r="P25" s="376">
        <v>0</v>
      </c>
      <c r="Q25" s="376">
        <v>0</v>
      </c>
      <c r="R25" s="376">
        <v>0</v>
      </c>
      <c r="S25" s="376">
        <v>0</v>
      </c>
      <c r="T25" s="376">
        <v>0</v>
      </c>
      <c r="U25" s="50">
        <f t="shared" si="4"/>
        <v>0</v>
      </c>
      <c r="W25" s="3"/>
      <c r="Y25" s="126"/>
    </row>
    <row r="26" spans="1:25" ht="15.95" customHeight="1" x14ac:dyDescent="0.25">
      <c r="A26" s="676"/>
      <c r="B26" s="6" t="s">
        <v>7</v>
      </c>
      <c r="C26" s="595">
        <f>'Res Curves'!U14</f>
        <v>0</v>
      </c>
      <c r="D26" s="596">
        <f>'Res Curves'!V14</f>
        <v>0</v>
      </c>
      <c r="E26" s="595">
        <f>'Res Curves'!W14</f>
        <v>0</v>
      </c>
      <c r="F26" s="595">
        <f>'Res Curves'!X14</f>
        <v>0</v>
      </c>
      <c r="G26" s="595">
        <f>'Res Curves'!Y14</f>
        <v>0</v>
      </c>
      <c r="H26" s="595">
        <f>'Res Curves'!Z14</f>
        <v>0</v>
      </c>
      <c r="I26" s="595">
        <f>'Res Curves'!AA14</f>
        <v>0</v>
      </c>
      <c r="J26" s="595">
        <f>'Res Curves'!AB14</f>
        <v>0</v>
      </c>
      <c r="K26" s="595">
        <f>'Res Curves'!AC14</f>
        <v>0</v>
      </c>
      <c r="L26" s="595">
        <f>'Res Curves'!AD14</f>
        <v>0</v>
      </c>
      <c r="M26" s="595">
        <f>'Res Curves'!AE14</f>
        <v>0</v>
      </c>
      <c r="N26" s="595">
        <f>'Res Curves'!AF14</f>
        <v>0</v>
      </c>
      <c r="O26" s="376">
        <v>0</v>
      </c>
      <c r="P26" s="376">
        <v>0</v>
      </c>
      <c r="Q26" s="376">
        <v>0</v>
      </c>
      <c r="R26" s="376">
        <v>0</v>
      </c>
      <c r="S26" s="376">
        <v>0</v>
      </c>
      <c r="T26" s="376">
        <v>0</v>
      </c>
      <c r="U26" s="50">
        <f t="shared" si="4"/>
        <v>0</v>
      </c>
      <c r="W26" s="3"/>
      <c r="Y26" s="126"/>
    </row>
    <row r="27" spans="1:25" ht="15.95" customHeight="1" x14ac:dyDescent="0.25">
      <c r="A27" s="676"/>
      <c r="B27" s="6" t="s">
        <v>8</v>
      </c>
      <c r="C27" s="595">
        <f>'Res Curves'!U15</f>
        <v>0</v>
      </c>
      <c r="D27" s="596">
        <f>'Res Curves'!V15</f>
        <v>2324.5174020921008</v>
      </c>
      <c r="E27" s="595">
        <f>'Res Curves'!W15</f>
        <v>5994.8594757674919</v>
      </c>
      <c r="F27" s="595">
        <f>'Res Curves'!X15</f>
        <v>5651.8456914059343</v>
      </c>
      <c r="G27" s="595">
        <f>'Res Curves'!Y15</f>
        <v>2459.6421336889425</v>
      </c>
      <c r="H27" s="595">
        <f>'Res Curves'!Z15</f>
        <v>1681.9655694567221</v>
      </c>
      <c r="I27" s="595">
        <f>'Res Curves'!AA15</f>
        <v>3066.2216567694923</v>
      </c>
      <c r="J27" s="595">
        <f>'Res Curves'!AB15</f>
        <v>3587.14231476637</v>
      </c>
      <c r="K27" s="595">
        <f>'Res Curves'!AC15</f>
        <v>3457.1564845345033</v>
      </c>
      <c r="L27" s="595">
        <f>'Res Curves'!AD15</f>
        <v>3383.2099007826623</v>
      </c>
      <c r="M27" s="595">
        <f>'Res Curves'!AE15</f>
        <v>10126.499154357822</v>
      </c>
      <c r="N27" s="595">
        <f>'Res Curves'!AF15</f>
        <v>8487.346197800598</v>
      </c>
      <c r="O27" s="376">
        <v>0</v>
      </c>
      <c r="P27" s="376">
        <v>0</v>
      </c>
      <c r="Q27" s="376">
        <v>0</v>
      </c>
      <c r="R27" s="376">
        <v>0</v>
      </c>
      <c r="S27" s="376">
        <v>0</v>
      </c>
      <c r="T27" s="376">
        <v>0</v>
      </c>
      <c r="U27" s="50">
        <f t="shared" si="4"/>
        <v>50220.405981422635</v>
      </c>
      <c r="W27" s="3"/>
      <c r="Y27" s="126"/>
    </row>
    <row r="28" spans="1:25" ht="15.95" customHeight="1" thickBot="1" x14ac:dyDescent="0.3">
      <c r="A28" s="677"/>
      <c r="B28" s="377" t="s">
        <v>40</v>
      </c>
      <c r="C28" s="597">
        <f>'Res Curves'!U16</f>
        <v>0</v>
      </c>
      <c r="D28" s="598">
        <f>'Res Curves'!V16</f>
        <v>0</v>
      </c>
      <c r="E28" s="597">
        <f>'Res Curves'!W16</f>
        <v>0</v>
      </c>
      <c r="F28" s="597">
        <f>'Res Curves'!X16</f>
        <v>0</v>
      </c>
      <c r="G28" s="597">
        <f>'Res Curves'!Y16</f>
        <v>0</v>
      </c>
      <c r="H28" s="597">
        <f>'Res Curves'!Z16</f>
        <v>0</v>
      </c>
      <c r="I28" s="597">
        <f>'Res Curves'!AA16</f>
        <v>0</v>
      </c>
      <c r="J28" s="597">
        <f>'Res Curves'!AB16</f>
        <v>0</v>
      </c>
      <c r="K28" s="597">
        <f>'Res Curves'!AC16</f>
        <v>0</v>
      </c>
      <c r="L28" s="597">
        <f>'Res Curves'!AD16</f>
        <v>0</v>
      </c>
      <c r="M28" s="597">
        <f>'Res Curves'!AE16</f>
        <v>0</v>
      </c>
      <c r="N28" s="597">
        <f>'Res Curves'!AF16</f>
        <v>0</v>
      </c>
      <c r="O28" s="381">
        <v>0</v>
      </c>
      <c r="P28" s="381">
        <v>0</v>
      </c>
      <c r="Q28" s="381">
        <v>0</v>
      </c>
      <c r="R28" s="381">
        <v>0</v>
      </c>
      <c r="S28" s="381">
        <v>0</v>
      </c>
      <c r="T28" s="382">
        <v>0</v>
      </c>
      <c r="U28" s="383">
        <f t="shared" si="4"/>
        <v>0</v>
      </c>
      <c r="V28" s="367">
        <f>SUM(U18:U28)</f>
        <v>1800511.6622846976</v>
      </c>
      <c r="W28" s="3"/>
      <c r="Y28" s="126"/>
    </row>
    <row r="29" spans="1:25" ht="15.95" customHeight="1" thickBot="1" x14ac:dyDescent="0.4">
      <c r="A29" s="52"/>
      <c r="B29" s="384" t="s">
        <v>41</v>
      </c>
      <c r="C29" s="385">
        <f t="shared" ref="C29:T29" si="5">SUM(C18:C28)</f>
        <v>0</v>
      </c>
      <c r="D29" s="386">
        <f t="shared" si="5"/>
        <v>19058.388123566689</v>
      </c>
      <c r="E29" s="385">
        <f t="shared" si="5"/>
        <v>105877.60452464952</v>
      </c>
      <c r="F29" s="385">
        <f t="shared" si="5"/>
        <v>74758.120316478482</v>
      </c>
      <c r="G29" s="188">
        <f t="shared" si="5"/>
        <v>123203.11097014333</v>
      </c>
      <c r="H29" s="188">
        <f t="shared" si="5"/>
        <v>80160.792345687601</v>
      </c>
      <c r="I29" s="188">
        <f t="shared" si="5"/>
        <v>139396.939906763</v>
      </c>
      <c r="J29" s="188">
        <f t="shared" si="5"/>
        <v>108164.79395609049</v>
      </c>
      <c r="K29" s="188">
        <f t="shared" si="5"/>
        <v>179480.89074910924</v>
      </c>
      <c r="L29" s="188">
        <f t="shared" si="5"/>
        <v>303063.85480573057</v>
      </c>
      <c r="M29" s="188">
        <f t="shared" si="5"/>
        <v>363057.19695460115</v>
      </c>
      <c r="N29" s="387">
        <f t="shared" si="5"/>
        <v>304289.96963187773</v>
      </c>
      <c r="O29" s="387">
        <f t="shared" si="5"/>
        <v>0</v>
      </c>
      <c r="P29" s="387">
        <f t="shared" si="5"/>
        <v>0</v>
      </c>
      <c r="Q29" s="387">
        <f t="shared" si="5"/>
        <v>0</v>
      </c>
      <c r="R29" s="387">
        <f t="shared" si="5"/>
        <v>0</v>
      </c>
      <c r="S29" s="387">
        <f t="shared" si="5"/>
        <v>0</v>
      </c>
      <c r="T29" s="387">
        <f t="shared" si="5"/>
        <v>0</v>
      </c>
      <c r="U29" s="388">
        <f t="shared" si="4"/>
        <v>1800511.6622846979</v>
      </c>
      <c r="V29" s="389" t="str">
        <f>IF(U29=V28,"ok","ERROR")</f>
        <v>ok</v>
      </c>
      <c r="W29" s="3"/>
      <c r="Y29" s="126"/>
    </row>
    <row r="30" spans="1:25" ht="15.95" customHeight="1" thickBot="1" x14ac:dyDescent="0.4">
      <c r="A30" s="52"/>
      <c r="D30" s="66"/>
      <c r="Y30" s="126"/>
    </row>
    <row r="31" spans="1:25" ht="15.95" customHeight="1" thickBot="1" x14ac:dyDescent="0.4">
      <c r="A31" s="52"/>
      <c r="B31" s="189" t="s">
        <v>34</v>
      </c>
      <c r="C31" s="484">
        <f>C$3</f>
        <v>46023</v>
      </c>
      <c r="D31" s="501">
        <f t="shared" ref="D31:T31" si="6">D$3</f>
        <v>46054</v>
      </c>
      <c r="E31" s="484">
        <f t="shared" si="6"/>
        <v>46082</v>
      </c>
      <c r="F31" s="484">
        <f t="shared" si="6"/>
        <v>46113</v>
      </c>
      <c r="G31" s="484">
        <f t="shared" si="6"/>
        <v>46143</v>
      </c>
      <c r="H31" s="484">
        <f t="shared" si="6"/>
        <v>46174</v>
      </c>
      <c r="I31" s="484">
        <f t="shared" si="6"/>
        <v>46204</v>
      </c>
      <c r="J31" s="484">
        <f t="shared" si="6"/>
        <v>46235</v>
      </c>
      <c r="K31" s="484">
        <f t="shared" si="6"/>
        <v>46266</v>
      </c>
      <c r="L31" s="484">
        <f t="shared" si="6"/>
        <v>46296</v>
      </c>
      <c r="M31" s="484">
        <f t="shared" si="6"/>
        <v>46327</v>
      </c>
      <c r="N31" s="484">
        <f t="shared" si="6"/>
        <v>46357</v>
      </c>
      <c r="O31" s="484">
        <f t="shared" si="6"/>
        <v>46388</v>
      </c>
      <c r="P31" s="484">
        <f t="shared" si="6"/>
        <v>46419</v>
      </c>
      <c r="Q31" s="484">
        <f t="shared" si="6"/>
        <v>46447</v>
      </c>
      <c r="R31" s="484">
        <f t="shared" si="6"/>
        <v>46478</v>
      </c>
      <c r="S31" s="484">
        <f t="shared" si="6"/>
        <v>46508</v>
      </c>
      <c r="T31" s="484">
        <f t="shared" si="6"/>
        <v>46539</v>
      </c>
      <c r="U31" s="502" t="s">
        <v>32</v>
      </c>
      <c r="Y31" s="126"/>
    </row>
    <row r="32" spans="1:25" ht="15.95" customHeight="1" x14ac:dyDescent="0.25">
      <c r="A32" s="678" t="s">
        <v>154</v>
      </c>
      <c r="B32" s="503" t="s">
        <v>0</v>
      </c>
      <c r="C32" s="186">
        <v>0</v>
      </c>
      <c r="D32" s="487">
        <v>0</v>
      </c>
      <c r="E32" s="186">
        <v>0</v>
      </c>
      <c r="F32" s="186">
        <v>0</v>
      </c>
      <c r="G32" s="186">
        <v>0</v>
      </c>
      <c r="H32" s="186">
        <v>0</v>
      </c>
      <c r="I32" s="18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488">
        <v>0</v>
      </c>
      <c r="P32" s="488">
        <v>0</v>
      </c>
      <c r="Q32" s="488">
        <v>0</v>
      </c>
      <c r="R32" s="488">
        <v>0</v>
      </c>
      <c r="S32" s="488">
        <v>0</v>
      </c>
      <c r="T32" s="488">
        <v>0</v>
      </c>
      <c r="U32" s="489">
        <f>SUM(C32:T32)</f>
        <v>0</v>
      </c>
      <c r="W32" s="3"/>
      <c r="Y32" s="126"/>
    </row>
    <row r="33" spans="1:25" ht="15.95" customHeight="1" x14ac:dyDescent="0.25">
      <c r="A33" s="679"/>
      <c r="B33" s="218" t="s">
        <v>1</v>
      </c>
      <c r="C33" s="117">
        <v>0</v>
      </c>
      <c r="D33" s="490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491">
        <v>0</v>
      </c>
      <c r="P33" s="491">
        <v>0</v>
      </c>
      <c r="Q33" s="491">
        <v>0</v>
      </c>
      <c r="R33" s="491">
        <v>0</v>
      </c>
      <c r="S33" s="491">
        <v>0</v>
      </c>
      <c r="T33" s="491">
        <v>0</v>
      </c>
      <c r="U33" s="219">
        <f t="shared" ref="U33:U43" si="7">SUM(C33:T33)</f>
        <v>0</v>
      </c>
      <c r="W33" s="3"/>
      <c r="Y33" s="126"/>
    </row>
    <row r="34" spans="1:25" ht="15.95" customHeight="1" x14ac:dyDescent="0.25">
      <c r="A34" s="679"/>
      <c r="B34" s="218" t="s">
        <v>2</v>
      </c>
      <c r="C34" s="117">
        <v>0</v>
      </c>
      <c r="D34" s="490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491">
        <v>0</v>
      </c>
      <c r="P34" s="491">
        <v>0</v>
      </c>
      <c r="Q34" s="491">
        <v>0</v>
      </c>
      <c r="R34" s="491">
        <v>0</v>
      </c>
      <c r="S34" s="491">
        <v>0</v>
      </c>
      <c r="T34" s="491">
        <v>0</v>
      </c>
      <c r="U34" s="219">
        <f t="shared" si="7"/>
        <v>0</v>
      </c>
      <c r="W34" s="3"/>
      <c r="Y34" s="126"/>
    </row>
    <row r="35" spans="1:25" ht="15.95" customHeight="1" x14ac:dyDescent="0.25">
      <c r="A35" s="679"/>
      <c r="B35" s="218" t="s">
        <v>9</v>
      </c>
      <c r="C35" s="117">
        <v>0</v>
      </c>
      <c r="D35" s="490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491">
        <v>0</v>
      </c>
      <c r="P35" s="491">
        <v>0</v>
      </c>
      <c r="Q35" s="491">
        <v>0</v>
      </c>
      <c r="R35" s="491">
        <v>0</v>
      </c>
      <c r="S35" s="491">
        <v>0</v>
      </c>
      <c r="T35" s="491">
        <v>0</v>
      </c>
      <c r="U35" s="219">
        <f t="shared" si="7"/>
        <v>0</v>
      </c>
      <c r="W35" s="3"/>
      <c r="Y35" s="126"/>
    </row>
    <row r="36" spans="1:25" ht="15.95" customHeight="1" x14ac:dyDescent="0.25">
      <c r="A36" s="679"/>
      <c r="B36" s="218" t="s">
        <v>3</v>
      </c>
      <c r="C36" s="117">
        <v>0</v>
      </c>
      <c r="D36" s="490">
        <v>0</v>
      </c>
      <c r="E36" s="117">
        <v>0</v>
      </c>
      <c r="F36" s="117">
        <v>0</v>
      </c>
      <c r="G36" s="117">
        <v>0</v>
      </c>
      <c r="H36" s="117">
        <v>0</v>
      </c>
      <c r="I36" s="117">
        <v>0</v>
      </c>
      <c r="J36" s="117">
        <v>0</v>
      </c>
      <c r="K36" s="117">
        <v>0</v>
      </c>
      <c r="L36" s="117">
        <v>0</v>
      </c>
      <c r="M36" s="117">
        <v>0</v>
      </c>
      <c r="N36" s="117">
        <v>0</v>
      </c>
      <c r="O36" s="491">
        <v>0</v>
      </c>
      <c r="P36" s="491">
        <v>0</v>
      </c>
      <c r="Q36" s="491">
        <v>0</v>
      </c>
      <c r="R36" s="491">
        <v>0</v>
      </c>
      <c r="S36" s="491">
        <v>0</v>
      </c>
      <c r="T36" s="491">
        <v>0</v>
      </c>
      <c r="U36" s="219">
        <f t="shared" si="7"/>
        <v>0</v>
      </c>
      <c r="W36" s="3"/>
      <c r="Y36" s="126"/>
    </row>
    <row r="37" spans="1:25" ht="15.95" customHeight="1" x14ac:dyDescent="0.25">
      <c r="A37" s="679"/>
      <c r="B37" s="218" t="s">
        <v>4</v>
      </c>
      <c r="C37" s="117">
        <v>0</v>
      </c>
      <c r="D37" s="490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491">
        <v>0</v>
      </c>
      <c r="P37" s="491">
        <v>0</v>
      </c>
      <c r="Q37" s="491">
        <v>0</v>
      </c>
      <c r="R37" s="491">
        <v>0</v>
      </c>
      <c r="S37" s="491">
        <v>0</v>
      </c>
      <c r="T37" s="491">
        <v>0</v>
      </c>
      <c r="U37" s="219">
        <f t="shared" si="7"/>
        <v>0</v>
      </c>
      <c r="W37" s="3"/>
      <c r="Y37" s="126"/>
    </row>
    <row r="38" spans="1:25" ht="15.95" customHeight="1" x14ac:dyDescent="0.25">
      <c r="A38" s="679"/>
      <c r="B38" s="218" t="s">
        <v>5</v>
      </c>
      <c r="C38" s="117">
        <v>0</v>
      </c>
      <c r="D38" s="490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491">
        <v>0</v>
      </c>
      <c r="P38" s="491">
        <v>0</v>
      </c>
      <c r="Q38" s="491">
        <v>0</v>
      </c>
      <c r="R38" s="491">
        <v>0</v>
      </c>
      <c r="S38" s="491">
        <v>0</v>
      </c>
      <c r="T38" s="491">
        <v>0</v>
      </c>
      <c r="U38" s="219">
        <f t="shared" si="7"/>
        <v>0</v>
      </c>
      <c r="W38" s="3"/>
      <c r="Y38" s="126"/>
    </row>
    <row r="39" spans="1:25" ht="15.95" customHeight="1" x14ac:dyDescent="0.25">
      <c r="A39" s="679"/>
      <c r="B39" s="218" t="s">
        <v>6</v>
      </c>
      <c r="C39" s="117">
        <v>0</v>
      </c>
      <c r="D39" s="490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491">
        <v>0</v>
      </c>
      <c r="P39" s="491">
        <v>0</v>
      </c>
      <c r="Q39" s="491">
        <v>0</v>
      </c>
      <c r="R39" s="491">
        <v>0</v>
      </c>
      <c r="S39" s="491">
        <v>0</v>
      </c>
      <c r="T39" s="491">
        <v>0</v>
      </c>
      <c r="U39" s="219">
        <f t="shared" si="7"/>
        <v>0</v>
      </c>
      <c r="W39" s="3"/>
      <c r="Y39" s="126"/>
    </row>
    <row r="40" spans="1:25" ht="15.95" customHeight="1" x14ac:dyDescent="0.25">
      <c r="A40" s="679"/>
      <c r="B40" s="218" t="s">
        <v>7</v>
      </c>
      <c r="C40" s="117">
        <v>0</v>
      </c>
      <c r="D40" s="490">
        <v>0</v>
      </c>
      <c r="E40" s="117">
        <v>0</v>
      </c>
      <c r="F40" s="117">
        <v>0</v>
      </c>
      <c r="G40" s="117">
        <v>0</v>
      </c>
      <c r="H40" s="117">
        <v>0</v>
      </c>
      <c r="I40" s="117">
        <v>0</v>
      </c>
      <c r="J40" s="117">
        <v>0</v>
      </c>
      <c r="K40" s="117">
        <v>0</v>
      </c>
      <c r="L40" s="117">
        <v>0</v>
      </c>
      <c r="M40" s="117">
        <v>0</v>
      </c>
      <c r="N40" s="117">
        <v>0</v>
      </c>
      <c r="O40" s="491">
        <v>0</v>
      </c>
      <c r="P40" s="491">
        <v>0</v>
      </c>
      <c r="Q40" s="491">
        <v>0</v>
      </c>
      <c r="R40" s="491">
        <v>0</v>
      </c>
      <c r="S40" s="491">
        <v>0</v>
      </c>
      <c r="T40" s="491">
        <v>0</v>
      </c>
      <c r="U40" s="219">
        <f t="shared" si="7"/>
        <v>0</v>
      </c>
      <c r="W40" s="3"/>
      <c r="Y40" s="126"/>
    </row>
    <row r="41" spans="1:25" ht="15.95" customHeight="1" x14ac:dyDescent="0.25">
      <c r="A41" s="679"/>
      <c r="B41" s="218" t="s">
        <v>8</v>
      </c>
      <c r="C41" s="117">
        <v>0</v>
      </c>
      <c r="D41" s="490">
        <v>0</v>
      </c>
      <c r="E41" s="117">
        <v>0</v>
      </c>
      <c r="F41" s="117">
        <v>0</v>
      </c>
      <c r="G41" s="117">
        <v>0</v>
      </c>
      <c r="H41" s="117">
        <v>0</v>
      </c>
      <c r="I41" s="117">
        <v>0</v>
      </c>
      <c r="J41" s="117">
        <v>0</v>
      </c>
      <c r="K41" s="117">
        <v>0</v>
      </c>
      <c r="L41" s="117">
        <v>0</v>
      </c>
      <c r="M41" s="117">
        <v>0</v>
      </c>
      <c r="N41" s="117">
        <v>0</v>
      </c>
      <c r="O41" s="491">
        <v>0</v>
      </c>
      <c r="P41" s="491">
        <v>0</v>
      </c>
      <c r="Q41" s="491">
        <v>0</v>
      </c>
      <c r="R41" s="491">
        <v>0</v>
      </c>
      <c r="S41" s="491">
        <v>0</v>
      </c>
      <c r="T41" s="491">
        <v>0</v>
      </c>
      <c r="U41" s="219">
        <f t="shared" si="7"/>
        <v>0</v>
      </c>
      <c r="W41" s="3"/>
      <c r="Y41" s="126"/>
    </row>
    <row r="42" spans="1:25" ht="15.95" customHeight="1" thickBot="1" x14ac:dyDescent="0.3">
      <c r="A42" s="680"/>
      <c r="B42" s="504" t="s">
        <v>40</v>
      </c>
      <c r="C42" s="493">
        <v>0</v>
      </c>
      <c r="D42" s="494">
        <v>0</v>
      </c>
      <c r="E42" s="493">
        <v>0</v>
      </c>
      <c r="F42" s="493">
        <v>0</v>
      </c>
      <c r="G42" s="493">
        <v>0</v>
      </c>
      <c r="H42" s="493">
        <v>0</v>
      </c>
      <c r="I42" s="493">
        <v>0</v>
      </c>
      <c r="J42" s="493">
        <v>0</v>
      </c>
      <c r="K42" s="493">
        <v>0</v>
      </c>
      <c r="L42" s="493">
        <v>0</v>
      </c>
      <c r="M42" s="493">
        <v>0</v>
      </c>
      <c r="N42" s="495">
        <v>0</v>
      </c>
      <c r="O42" s="496">
        <v>0</v>
      </c>
      <c r="P42" s="496">
        <v>0</v>
      </c>
      <c r="Q42" s="496">
        <v>0</v>
      </c>
      <c r="R42" s="496">
        <v>0</v>
      </c>
      <c r="S42" s="496">
        <v>0</v>
      </c>
      <c r="T42" s="493">
        <v>0</v>
      </c>
      <c r="U42" s="220">
        <f t="shared" si="7"/>
        <v>0</v>
      </c>
      <c r="V42" s="367">
        <f>SUM(U32:U42)</f>
        <v>0</v>
      </c>
      <c r="W42" s="3"/>
      <c r="Y42" s="126"/>
    </row>
    <row r="43" spans="1:25" ht="15.95" customHeight="1" thickBot="1" x14ac:dyDescent="0.4">
      <c r="A43" s="52"/>
      <c r="B43" s="505" t="s">
        <v>41</v>
      </c>
      <c r="C43" s="498">
        <f t="shared" ref="C43:T43" si="8">SUM(C32:C42)</f>
        <v>0</v>
      </c>
      <c r="D43" s="499">
        <f t="shared" si="8"/>
        <v>0</v>
      </c>
      <c r="E43" s="498">
        <f t="shared" si="8"/>
        <v>0</v>
      </c>
      <c r="F43" s="498">
        <f t="shared" si="8"/>
        <v>0</v>
      </c>
      <c r="G43" s="191">
        <f t="shared" si="8"/>
        <v>0</v>
      </c>
      <c r="H43" s="191">
        <f t="shared" si="8"/>
        <v>0</v>
      </c>
      <c r="I43" s="191">
        <f t="shared" si="8"/>
        <v>0</v>
      </c>
      <c r="J43" s="191">
        <f t="shared" si="8"/>
        <v>0</v>
      </c>
      <c r="K43" s="191">
        <f t="shared" si="8"/>
        <v>0</v>
      </c>
      <c r="L43" s="191">
        <f t="shared" si="8"/>
        <v>0</v>
      </c>
      <c r="M43" s="191">
        <f t="shared" si="8"/>
        <v>0</v>
      </c>
      <c r="N43" s="191">
        <f t="shared" si="8"/>
        <v>0</v>
      </c>
      <c r="O43" s="191">
        <f t="shared" si="8"/>
        <v>0</v>
      </c>
      <c r="P43" s="191">
        <f t="shared" si="8"/>
        <v>0</v>
      </c>
      <c r="Q43" s="191">
        <f t="shared" si="8"/>
        <v>0</v>
      </c>
      <c r="R43" s="191">
        <f t="shared" si="8"/>
        <v>0</v>
      </c>
      <c r="S43" s="191">
        <f t="shared" si="8"/>
        <v>0</v>
      </c>
      <c r="T43" s="191">
        <f t="shared" si="8"/>
        <v>0</v>
      </c>
      <c r="U43" s="500">
        <f t="shared" si="7"/>
        <v>0</v>
      </c>
      <c r="V43" s="389" t="str">
        <f>IF(U43=V42,"ok","ERROR")</f>
        <v>ok</v>
      </c>
      <c r="W43" s="3"/>
      <c r="Y43" s="126"/>
    </row>
    <row r="44" spans="1:25" ht="15.95" customHeight="1" thickBot="1" x14ac:dyDescent="0.4">
      <c r="A44" s="52"/>
      <c r="D44" s="66"/>
      <c r="Y44" s="126"/>
    </row>
    <row r="45" spans="1:25" ht="15.95" customHeight="1" thickBot="1" x14ac:dyDescent="0.4">
      <c r="A45" s="52"/>
      <c r="B45" s="189" t="s">
        <v>34</v>
      </c>
      <c r="C45" s="484">
        <f>C$3</f>
        <v>46023</v>
      </c>
      <c r="D45" s="501">
        <f t="shared" ref="D45:T45" si="9">D$3</f>
        <v>46054</v>
      </c>
      <c r="E45" s="484">
        <f t="shared" si="9"/>
        <v>46082</v>
      </c>
      <c r="F45" s="484">
        <f t="shared" si="9"/>
        <v>46113</v>
      </c>
      <c r="G45" s="484">
        <f t="shared" si="9"/>
        <v>46143</v>
      </c>
      <c r="H45" s="484">
        <f t="shared" si="9"/>
        <v>46174</v>
      </c>
      <c r="I45" s="484">
        <f t="shared" si="9"/>
        <v>46204</v>
      </c>
      <c r="J45" s="484">
        <f t="shared" si="9"/>
        <v>46235</v>
      </c>
      <c r="K45" s="484">
        <f t="shared" si="9"/>
        <v>46266</v>
      </c>
      <c r="L45" s="484">
        <f t="shared" si="9"/>
        <v>46296</v>
      </c>
      <c r="M45" s="484">
        <f t="shared" si="9"/>
        <v>46327</v>
      </c>
      <c r="N45" s="484">
        <f t="shared" si="9"/>
        <v>46357</v>
      </c>
      <c r="O45" s="484">
        <f t="shared" si="9"/>
        <v>46388</v>
      </c>
      <c r="P45" s="484">
        <f t="shared" si="9"/>
        <v>46419</v>
      </c>
      <c r="Q45" s="484">
        <f t="shared" si="9"/>
        <v>46447</v>
      </c>
      <c r="R45" s="484">
        <f t="shared" si="9"/>
        <v>46478</v>
      </c>
      <c r="S45" s="484">
        <f t="shared" si="9"/>
        <v>46508</v>
      </c>
      <c r="T45" s="484">
        <f t="shared" si="9"/>
        <v>46539</v>
      </c>
      <c r="U45" s="502" t="s">
        <v>32</v>
      </c>
      <c r="Y45" s="126"/>
    </row>
    <row r="46" spans="1:25" ht="15.95" customHeight="1" x14ac:dyDescent="0.25">
      <c r="A46" s="681" t="s">
        <v>250</v>
      </c>
      <c r="B46" s="503" t="s">
        <v>0</v>
      </c>
      <c r="C46" s="186">
        <v>0</v>
      </c>
      <c r="D46" s="487">
        <v>0</v>
      </c>
      <c r="E46" s="186">
        <v>0</v>
      </c>
      <c r="F46" s="186">
        <v>0</v>
      </c>
      <c r="G46" s="186">
        <v>0</v>
      </c>
      <c r="H46" s="186">
        <v>0</v>
      </c>
      <c r="I46" s="186">
        <v>0</v>
      </c>
      <c r="J46" s="186">
        <v>0</v>
      </c>
      <c r="K46" s="186">
        <v>0</v>
      </c>
      <c r="L46" s="186">
        <v>0</v>
      </c>
      <c r="M46" s="186">
        <v>0</v>
      </c>
      <c r="N46" s="186">
        <v>0</v>
      </c>
      <c r="O46" s="488">
        <v>0</v>
      </c>
      <c r="P46" s="488">
        <v>0</v>
      </c>
      <c r="Q46" s="488">
        <v>0</v>
      </c>
      <c r="R46" s="488">
        <v>0</v>
      </c>
      <c r="S46" s="488">
        <v>0</v>
      </c>
      <c r="T46" s="488">
        <v>0</v>
      </c>
      <c r="U46" s="489">
        <f>SUM(C46:T46)</f>
        <v>0</v>
      </c>
      <c r="W46" s="3"/>
      <c r="Y46" s="126"/>
    </row>
    <row r="47" spans="1:25" ht="15.95" customHeight="1" x14ac:dyDescent="0.25">
      <c r="A47" s="682"/>
      <c r="B47" s="218" t="s">
        <v>1</v>
      </c>
      <c r="C47" s="117">
        <v>0</v>
      </c>
      <c r="D47" s="490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491">
        <v>0</v>
      </c>
      <c r="P47" s="491">
        <v>0</v>
      </c>
      <c r="Q47" s="491">
        <v>0</v>
      </c>
      <c r="R47" s="491">
        <v>0</v>
      </c>
      <c r="S47" s="491">
        <v>0</v>
      </c>
      <c r="T47" s="491">
        <v>0</v>
      </c>
      <c r="U47" s="219">
        <f t="shared" ref="U47:U57" si="10">SUM(C47:T47)</f>
        <v>0</v>
      </c>
      <c r="W47" s="3"/>
      <c r="Y47" s="126"/>
    </row>
    <row r="48" spans="1:25" ht="15.95" customHeight="1" x14ac:dyDescent="0.25">
      <c r="A48" s="682"/>
      <c r="B48" s="218" t="s">
        <v>2</v>
      </c>
      <c r="C48" s="117">
        <v>0</v>
      </c>
      <c r="D48" s="490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491">
        <v>0</v>
      </c>
      <c r="P48" s="491">
        <v>0</v>
      </c>
      <c r="Q48" s="491">
        <v>0</v>
      </c>
      <c r="R48" s="491">
        <v>0</v>
      </c>
      <c r="S48" s="491">
        <v>0</v>
      </c>
      <c r="T48" s="491">
        <v>0</v>
      </c>
      <c r="U48" s="219">
        <f t="shared" si="10"/>
        <v>0</v>
      </c>
      <c r="W48" s="3"/>
      <c r="Y48" s="126"/>
    </row>
    <row r="49" spans="1:25" ht="15.95" customHeight="1" x14ac:dyDescent="0.25">
      <c r="A49" s="682"/>
      <c r="B49" s="218" t="s">
        <v>9</v>
      </c>
      <c r="C49" s="117">
        <v>0</v>
      </c>
      <c r="D49" s="490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491">
        <v>0</v>
      </c>
      <c r="P49" s="491">
        <v>0</v>
      </c>
      <c r="Q49" s="491">
        <v>0</v>
      </c>
      <c r="R49" s="491">
        <v>0</v>
      </c>
      <c r="S49" s="491">
        <v>0</v>
      </c>
      <c r="T49" s="491">
        <v>0</v>
      </c>
      <c r="U49" s="219">
        <f t="shared" si="10"/>
        <v>0</v>
      </c>
      <c r="W49" s="3"/>
      <c r="Y49" s="126"/>
    </row>
    <row r="50" spans="1:25" ht="15.95" customHeight="1" x14ac:dyDescent="0.25">
      <c r="A50" s="682"/>
      <c r="B50" s="218" t="s">
        <v>3</v>
      </c>
      <c r="C50" s="117">
        <v>0</v>
      </c>
      <c r="D50" s="490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491">
        <v>0</v>
      </c>
      <c r="P50" s="491">
        <v>0</v>
      </c>
      <c r="Q50" s="491">
        <v>0</v>
      </c>
      <c r="R50" s="491">
        <v>0</v>
      </c>
      <c r="S50" s="491">
        <v>0</v>
      </c>
      <c r="T50" s="491">
        <v>0</v>
      </c>
      <c r="U50" s="219">
        <f t="shared" si="10"/>
        <v>0</v>
      </c>
      <c r="W50" s="3"/>
      <c r="Y50" s="126"/>
    </row>
    <row r="51" spans="1:25" ht="15.95" customHeight="1" x14ac:dyDescent="0.25">
      <c r="A51" s="682"/>
      <c r="B51" s="218" t="s">
        <v>4</v>
      </c>
      <c r="C51" s="117">
        <v>0</v>
      </c>
      <c r="D51" s="490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491">
        <v>0</v>
      </c>
      <c r="P51" s="491">
        <v>0</v>
      </c>
      <c r="Q51" s="491">
        <v>0</v>
      </c>
      <c r="R51" s="491">
        <v>0</v>
      </c>
      <c r="S51" s="491">
        <v>0</v>
      </c>
      <c r="T51" s="491">
        <v>0</v>
      </c>
      <c r="U51" s="219">
        <f t="shared" si="10"/>
        <v>0</v>
      </c>
      <c r="W51" s="3"/>
      <c r="Y51" s="126"/>
    </row>
    <row r="52" spans="1:25" ht="15.95" customHeight="1" x14ac:dyDescent="0.25">
      <c r="A52" s="682"/>
      <c r="B52" s="218" t="s">
        <v>5</v>
      </c>
      <c r="C52" s="117">
        <v>0</v>
      </c>
      <c r="D52" s="490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491">
        <v>0</v>
      </c>
      <c r="P52" s="491">
        <v>0</v>
      </c>
      <c r="Q52" s="491">
        <v>0</v>
      </c>
      <c r="R52" s="491">
        <v>0</v>
      </c>
      <c r="S52" s="491">
        <v>0</v>
      </c>
      <c r="T52" s="491">
        <v>0</v>
      </c>
      <c r="U52" s="219">
        <f t="shared" si="10"/>
        <v>0</v>
      </c>
      <c r="W52" s="3"/>
      <c r="Y52" s="126"/>
    </row>
    <row r="53" spans="1:25" ht="15.95" customHeight="1" x14ac:dyDescent="0.25">
      <c r="A53" s="682"/>
      <c r="B53" s="218" t="s">
        <v>6</v>
      </c>
      <c r="C53" s="117">
        <v>0</v>
      </c>
      <c r="D53" s="490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491">
        <v>0</v>
      </c>
      <c r="P53" s="491">
        <v>0</v>
      </c>
      <c r="Q53" s="491">
        <v>0</v>
      </c>
      <c r="R53" s="491">
        <v>0</v>
      </c>
      <c r="S53" s="491">
        <v>0</v>
      </c>
      <c r="T53" s="491">
        <v>0</v>
      </c>
      <c r="U53" s="219">
        <f t="shared" si="10"/>
        <v>0</v>
      </c>
      <c r="W53" s="3"/>
      <c r="Y53" s="126"/>
    </row>
    <row r="54" spans="1:25" ht="15.95" customHeight="1" x14ac:dyDescent="0.25">
      <c r="A54" s="682"/>
      <c r="B54" s="218" t="s">
        <v>7</v>
      </c>
      <c r="C54" s="117">
        <v>0</v>
      </c>
      <c r="D54" s="490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491">
        <v>0</v>
      </c>
      <c r="P54" s="491">
        <v>0</v>
      </c>
      <c r="Q54" s="491">
        <v>0</v>
      </c>
      <c r="R54" s="491">
        <v>0</v>
      </c>
      <c r="S54" s="491">
        <v>0</v>
      </c>
      <c r="T54" s="491">
        <v>0</v>
      </c>
      <c r="U54" s="219">
        <f t="shared" si="10"/>
        <v>0</v>
      </c>
      <c r="W54" s="3"/>
      <c r="Y54" s="126"/>
    </row>
    <row r="55" spans="1:25" ht="15.95" customHeight="1" x14ac:dyDescent="0.25">
      <c r="A55" s="682"/>
      <c r="B55" s="218" t="s">
        <v>8</v>
      </c>
      <c r="C55" s="117">
        <v>0</v>
      </c>
      <c r="D55" s="490">
        <v>0</v>
      </c>
      <c r="E55" s="117">
        <v>0</v>
      </c>
      <c r="F55" s="117">
        <v>0</v>
      </c>
      <c r="G55" s="117">
        <v>0</v>
      </c>
      <c r="H55" s="117">
        <v>0</v>
      </c>
      <c r="I55" s="117">
        <v>0</v>
      </c>
      <c r="J55" s="117">
        <v>0</v>
      </c>
      <c r="K55" s="117">
        <v>0</v>
      </c>
      <c r="L55" s="117">
        <v>0</v>
      </c>
      <c r="M55" s="117">
        <v>0</v>
      </c>
      <c r="N55" s="117">
        <v>0</v>
      </c>
      <c r="O55" s="491">
        <v>0</v>
      </c>
      <c r="P55" s="491">
        <v>0</v>
      </c>
      <c r="Q55" s="491">
        <v>0</v>
      </c>
      <c r="R55" s="491">
        <v>0</v>
      </c>
      <c r="S55" s="491">
        <v>0</v>
      </c>
      <c r="T55" s="491">
        <v>0</v>
      </c>
      <c r="U55" s="219">
        <f t="shared" si="10"/>
        <v>0</v>
      </c>
      <c r="W55" s="3"/>
      <c r="Y55" s="126"/>
    </row>
    <row r="56" spans="1:25" ht="15.95" customHeight="1" thickBot="1" x14ac:dyDescent="0.3">
      <c r="A56" s="683"/>
      <c r="B56" s="504" t="s">
        <v>40</v>
      </c>
      <c r="C56" s="493">
        <v>0</v>
      </c>
      <c r="D56" s="494">
        <v>0</v>
      </c>
      <c r="E56" s="493">
        <v>0</v>
      </c>
      <c r="F56" s="493">
        <v>0</v>
      </c>
      <c r="G56" s="493">
        <v>0</v>
      </c>
      <c r="H56" s="493">
        <v>0</v>
      </c>
      <c r="I56" s="493">
        <v>0</v>
      </c>
      <c r="J56" s="493">
        <v>0</v>
      </c>
      <c r="K56" s="493">
        <v>0</v>
      </c>
      <c r="L56" s="493">
        <v>0</v>
      </c>
      <c r="M56" s="493">
        <v>0</v>
      </c>
      <c r="N56" s="495">
        <v>0</v>
      </c>
      <c r="O56" s="496">
        <v>0</v>
      </c>
      <c r="P56" s="496">
        <v>0</v>
      </c>
      <c r="Q56" s="496">
        <v>0</v>
      </c>
      <c r="R56" s="496">
        <v>0</v>
      </c>
      <c r="S56" s="496">
        <v>0</v>
      </c>
      <c r="T56" s="493">
        <v>0</v>
      </c>
      <c r="U56" s="220">
        <f t="shared" si="10"/>
        <v>0</v>
      </c>
      <c r="V56" s="367">
        <f>SUM(U46:U56)</f>
        <v>0</v>
      </c>
      <c r="W56" s="3"/>
      <c r="Y56" s="126"/>
    </row>
    <row r="57" spans="1:25" ht="15.95" customHeight="1" thickBot="1" x14ac:dyDescent="0.4">
      <c r="A57" s="52"/>
      <c r="B57" s="505" t="s">
        <v>41</v>
      </c>
      <c r="C57" s="498">
        <f t="shared" ref="C57:T57" si="11">SUM(C46:C56)</f>
        <v>0</v>
      </c>
      <c r="D57" s="499">
        <f t="shared" si="11"/>
        <v>0</v>
      </c>
      <c r="E57" s="498">
        <f t="shared" si="11"/>
        <v>0</v>
      </c>
      <c r="F57" s="498">
        <f t="shared" si="11"/>
        <v>0</v>
      </c>
      <c r="G57" s="191">
        <f t="shared" si="11"/>
        <v>0</v>
      </c>
      <c r="H57" s="191">
        <f t="shared" si="11"/>
        <v>0</v>
      </c>
      <c r="I57" s="191">
        <f t="shared" si="11"/>
        <v>0</v>
      </c>
      <c r="J57" s="191">
        <f t="shared" si="11"/>
        <v>0</v>
      </c>
      <c r="K57" s="191">
        <f t="shared" si="11"/>
        <v>0</v>
      </c>
      <c r="L57" s="191">
        <f t="shared" si="11"/>
        <v>0</v>
      </c>
      <c r="M57" s="191">
        <f t="shared" si="11"/>
        <v>0</v>
      </c>
      <c r="N57" s="191">
        <f t="shared" si="11"/>
        <v>0</v>
      </c>
      <c r="O57" s="191">
        <f t="shared" si="11"/>
        <v>0</v>
      </c>
      <c r="P57" s="191">
        <f t="shared" si="11"/>
        <v>0</v>
      </c>
      <c r="Q57" s="191">
        <f t="shared" si="11"/>
        <v>0</v>
      </c>
      <c r="R57" s="191">
        <f t="shared" si="11"/>
        <v>0</v>
      </c>
      <c r="S57" s="191">
        <f t="shared" si="11"/>
        <v>0</v>
      </c>
      <c r="T57" s="191">
        <f t="shared" si="11"/>
        <v>0</v>
      </c>
      <c r="U57" s="500">
        <f t="shared" si="10"/>
        <v>0</v>
      </c>
      <c r="V57" s="389" t="str">
        <f>IF(U57=V56,"ok","ERROR")</f>
        <v>ok</v>
      </c>
      <c r="W57" s="3"/>
      <c r="Y57" s="126"/>
    </row>
    <row r="58" spans="1:25" ht="15.95" customHeight="1" thickBot="1" x14ac:dyDescent="0.4">
      <c r="A58" s="52"/>
      <c r="D58" s="66"/>
      <c r="Y58" s="126"/>
    </row>
    <row r="59" spans="1:25" ht="15.95" customHeight="1" thickBot="1" x14ac:dyDescent="0.4">
      <c r="A59" s="52"/>
      <c r="B59" s="181" t="s">
        <v>34</v>
      </c>
      <c r="C59" s="368">
        <f>C$3</f>
        <v>46023</v>
      </c>
      <c r="D59" s="524">
        <f t="shared" ref="D59:T59" si="12">D$3</f>
        <v>46054</v>
      </c>
      <c r="E59" s="368">
        <f t="shared" si="12"/>
        <v>46082</v>
      </c>
      <c r="F59" s="368">
        <f t="shared" si="12"/>
        <v>46113</v>
      </c>
      <c r="G59" s="368">
        <f t="shared" si="12"/>
        <v>46143</v>
      </c>
      <c r="H59" s="368">
        <f t="shared" si="12"/>
        <v>46174</v>
      </c>
      <c r="I59" s="368">
        <f t="shared" si="12"/>
        <v>46204</v>
      </c>
      <c r="J59" s="368">
        <f t="shared" si="12"/>
        <v>46235</v>
      </c>
      <c r="K59" s="368">
        <f t="shared" si="12"/>
        <v>46266</v>
      </c>
      <c r="L59" s="368">
        <f t="shared" si="12"/>
        <v>46296</v>
      </c>
      <c r="M59" s="368">
        <f t="shared" si="12"/>
        <v>46327</v>
      </c>
      <c r="N59" s="369">
        <f t="shared" si="12"/>
        <v>46357</v>
      </c>
      <c r="O59" s="369">
        <f t="shared" si="12"/>
        <v>46388</v>
      </c>
      <c r="P59" s="369">
        <f t="shared" si="12"/>
        <v>46419</v>
      </c>
      <c r="Q59" s="369">
        <f t="shared" si="12"/>
        <v>46447</v>
      </c>
      <c r="R59" s="369">
        <f t="shared" si="12"/>
        <v>46478</v>
      </c>
      <c r="S59" s="369">
        <f t="shared" si="12"/>
        <v>46508</v>
      </c>
      <c r="T59" s="369">
        <f t="shared" si="12"/>
        <v>46539</v>
      </c>
      <c r="U59" s="390" t="s">
        <v>32</v>
      </c>
      <c r="Y59" s="126"/>
    </row>
    <row r="60" spans="1:25" ht="15.95" customHeight="1" x14ac:dyDescent="0.25">
      <c r="A60" s="684" t="s">
        <v>44</v>
      </c>
      <c r="B60" s="305" t="s">
        <v>0</v>
      </c>
      <c r="C60" s="593">
        <f>'Res Curves'!U20</f>
        <v>0</v>
      </c>
      <c r="D60" s="594">
        <f>'Res Curves'!V20</f>
        <v>0</v>
      </c>
      <c r="E60" s="593">
        <f>'Res Curves'!W20</f>
        <v>0</v>
      </c>
      <c r="F60" s="593">
        <f>'Res Curves'!X20</f>
        <v>0</v>
      </c>
      <c r="G60" s="593">
        <f>'Res Curves'!Y20</f>
        <v>9220.9587283130986</v>
      </c>
      <c r="H60" s="593">
        <f>'Res Curves'!Z20</f>
        <v>0</v>
      </c>
      <c r="I60" s="593">
        <f>'Res Curves'!AA20</f>
        <v>0</v>
      </c>
      <c r="J60" s="593">
        <f>'Res Curves'!AB20</f>
        <v>0</v>
      </c>
      <c r="K60" s="593">
        <f>'Res Curves'!AC20</f>
        <v>26433.508261052262</v>
      </c>
      <c r="L60" s="593">
        <f>'Res Curves'!AD20</f>
        <v>2728.931723347484</v>
      </c>
      <c r="M60" s="593">
        <f>'Res Curves'!AE20</f>
        <v>11326.718967112551</v>
      </c>
      <c r="N60" s="593">
        <f>'Res Curves'!AF20</f>
        <v>10953.853505647536</v>
      </c>
      <c r="O60" s="373">
        <v>0</v>
      </c>
      <c r="P60" s="373">
        <v>0</v>
      </c>
      <c r="Q60" s="373">
        <v>0</v>
      </c>
      <c r="R60" s="373">
        <v>0</v>
      </c>
      <c r="S60" s="373">
        <v>0</v>
      </c>
      <c r="T60" s="373">
        <v>0</v>
      </c>
      <c r="U60" s="374">
        <f>SUM(C60:T60)</f>
        <v>60663.971185472939</v>
      </c>
      <c r="W60" s="3"/>
      <c r="Y60" s="126"/>
    </row>
    <row r="61" spans="1:25" ht="15.95" customHeight="1" x14ac:dyDescent="0.25">
      <c r="A61" s="685"/>
      <c r="B61" s="7" t="s">
        <v>1</v>
      </c>
      <c r="C61" s="595">
        <f>'Res Curves'!U21</f>
        <v>0</v>
      </c>
      <c r="D61" s="596">
        <f>'Res Curves'!V21</f>
        <v>104289.89425319928</v>
      </c>
      <c r="E61" s="595">
        <f>'Res Curves'!W21</f>
        <v>104289.89425319928</v>
      </c>
      <c r="F61" s="595">
        <f>'Res Curves'!X21</f>
        <v>104289.89425319928</v>
      </c>
      <c r="G61" s="595">
        <f>'Res Curves'!Y21</f>
        <v>104289.89425319928</v>
      </c>
      <c r="H61" s="595">
        <f>'Res Curves'!Z21</f>
        <v>104289.89425319928</v>
      </c>
      <c r="I61" s="595">
        <f>'Res Curves'!AA21</f>
        <v>104289.89425319928</v>
      </c>
      <c r="J61" s="595">
        <f>'Res Curves'!AB21</f>
        <v>104289.89425319928</v>
      </c>
      <c r="K61" s="595">
        <f>'Res Curves'!AC21</f>
        <v>104289.89425319928</v>
      </c>
      <c r="L61" s="595">
        <f>'Res Curves'!AD21</f>
        <v>104289.89425319928</v>
      </c>
      <c r="M61" s="595">
        <f>'Res Curves'!AE21</f>
        <v>276978.10163751058</v>
      </c>
      <c r="N61" s="595">
        <f>'Res Curves'!AF21</f>
        <v>267860.23017070384</v>
      </c>
      <c r="O61" s="376">
        <v>0</v>
      </c>
      <c r="P61" s="376">
        <v>0</v>
      </c>
      <c r="Q61" s="376">
        <v>0</v>
      </c>
      <c r="R61" s="376">
        <v>0</v>
      </c>
      <c r="S61" s="376">
        <v>0</v>
      </c>
      <c r="T61" s="376">
        <v>0</v>
      </c>
      <c r="U61" s="50">
        <f t="shared" ref="U61:U71" si="13">SUM(C61:T61)</f>
        <v>1483447.3800870078</v>
      </c>
      <c r="W61" s="3"/>
      <c r="Y61" s="126"/>
    </row>
    <row r="62" spans="1:25" ht="15.95" customHeight="1" x14ac:dyDescent="0.25">
      <c r="A62" s="685"/>
      <c r="B62" s="6" t="s">
        <v>2</v>
      </c>
      <c r="C62" s="595">
        <f>'Res Curves'!U22</f>
        <v>0</v>
      </c>
      <c r="D62" s="596">
        <f>'Res Curves'!V22</f>
        <v>0</v>
      </c>
      <c r="E62" s="595">
        <f>'Res Curves'!W22</f>
        <v>0</v>
      </c>
      <c r="F62" s="595">
        <f>'Res Curves'!X22</f>
        <v>0</v>
      </c>
      <c r="G62" s="595">
        <f>'Res Curves'!Y22</f>
        <v>0</v>
      </c>
      <c r="H62" s="595">
        <f>'Res Curves'!Z22</f>
        <v>0</v>
      </c>
      <c r="I62" s="595">
        <f>'Res Curves'!AA22</f>
        <v>0</v>
      </c>
      <c r="J62" s="595">
        <f>'Res Curves'!AB22</f>
        <v>0</v>
      </c>
      <c r="K62" s="595">
        <f>'Res Curves'!AC22</f>
        <v>0</v>
      </c>
      <c r="L62" s="595">
        <f>'Res Curves'!AD22</f>
        <v>0</v>
      </c>
      <c r="M62" s="595">
        <f>'Res Curves'!AE22</f>
        <v>0</v>
      </c>
      <c r="N62" s="595">
        <f>'Res Curves'!AF22</f>
        <v>0</v>
      </c>
      <c r="O62" s="376">
        <v>0</v>
      </c>
      <c r="P62" s="376">
        <v>0</v>
      </c>
      <c r="Q62" s="376">
        <v>0</v>
      </c>
      <c r="R62" s="376">
        <v>0</v>
      </c>
      <c r="S62" s="376">
        <v>0</v>
      </c>
      <c r="T62" s="376">
        <v>0</v>
      </c>
      <c r="U62" s="50">
        <f t="shared" si="13"/>
        <v>0</v>
      </c>
      <c r="W62" s="3"/>
      <c r="Y62" s="126"/>
    </row>
    <row r="63" spans="1:25" ht="15.95" customHeight="1" x14ac:dyDescent="0.25">
      <c r="A63" s="685"/>
      <c r="B63" s="6" t="s">
        <v>9</v>
      </c>
      <c r="C63" s="595">
        <f>'Res Curves'!U23</f>
        <v>0</v>
      </c>
      <c r="D63" s="596">
        <f>'Res Curves'!V23</f>
        <v>316765.87150640949</v>
      </c>
      <c r="E63" s="595">
        <f>'Res Curves'!W23</f>
        <v>316765.87150640949</v>
      </c>
      <c r="F63" s="595">
        <f>'Res Curves'!X23</f>
        <v>316765.87150640949</v>
      </c>
      <c r="G63" s="595">
        <f>'Res Curves'!Y23</f>
        <v>316765.87150640949</v>
      </c>
      <c r="H63" s="595">
        <f>'Res Curves'!Z23</f>
        <v>316765.87150640949</v>
      </c>
      <c r="I63" s="595">
        <f>'Res Curves'!AA23</f>
        <v>316765.87150640949</v>
      </c>
      <c r="J63" s="595">
        <f>'Res Curves'!AB23</f>
        <v>316765.87150640949</v>
      </c>
      <c r="K63" s="595">
        <f>'Res Curves'!AC23</f>
        <v>316765.87150640949</v>
      </c>
      <c r="L63" s="595">
        <f>'Res Curves'!AD23</f>
        <v>316765.87150640949</v>
      </c>
      <c r="M63" s="595">
        <f>'Res Curves'!AE23</f>
        <v>841281.98980032443</v>
      </c>
      <c r="N63" s="595">
        <f>'Res Curves'!AF23</f>
        <v>813587.73886500089</v>
      </c>
      <c r="O63" s="376">
        <v>0</v>
      </c>
      <c r="P63" s="376">
        <v>0</v>
      </c>
      <c r="Q63" s="376">
        <v>0</v>
      </c>
      <c r="R63" s="376">
        <v>0</v>
      </c>
      <c r="S63" s="376">
        <v>0</v>
      </c>
      <c r="T63" s="376">
        <v>0</v>
      </c>
      <c r="U63" s="50">
        <f t="shared" si="13"/>
        <v>4505762.5722230114</v>
      </c>
      <c r="W63" s="3"/>
      <c r="Y63" s="126"/>
    </row>
    <row r="64" spans="1:25" ht="15.95" customHeight="1" x14ac:dyDescent="0.25">
      <c r="A64" s="685"/>
      <c r="B64" s="7" t="s">
        <v>3</v>
      </c>
      <c r="C64" s="595">
        <f>'Res Curves'!U24</f>
        <v>0</v>
      </c>
      <c r="D64" s="596">
        <f>'Res Curves'!V24</f>
        <v>29346.25576369046</v>
      </c>
      <c r="E64" s="595">
        <f>'Res Curves'!W24</f>
        <v>29346.25576369046</v>
      </c>
      <c r="F64" s="595">
        <f>'Res Curves'!X24</f>
        <v>29346.25576369046</v>
      </c>
      <c r="G64" s="595">
        <f>'Res Curves'!Y24</f>
        <v>29346.25576369046</v>
      </c>
      <c r="H64" s="595">
        <f>'Res Curves'!Z24</f>
        <v>29346.25576369046</v>
      </c>
      <c r="I64" s="595">
        <f>'Res Curves'!AA24</f>
        <v>29346.25576369046</v>
      </c>
      <c r="J64" s="595">
        <f>'Res Curves'!AB24</f>
        <v>29346.25576369046</v>
      </c>
      <c r="K64" s="595">
        <f>'Res Curves'!AC24</f>
        <v>29346.25576369046</v>
      </c>
      <c r="L64" s="595">
        <f>'Res Curves'!AD24</f>
        <v>29346.25576369046</v>
      </c>
      <c r="M64" s="595">
        <f>'Res Curves'!AE24</f>
        <v>77939.193148107806</v>
      </c>
      <c r="N64" s="595">
        <f>'Res Curves'!AF24</f>
        <v>75373.504593129168</v>
      </c>
      <c r="O64" s="376">
        <v>0</v>
      </c>
      <c r="P64" s="376">
        <v>0</v>
      </c>
      <c r="Q64" s="376">
        <v>0</v>
      </c>
      <c r="R64" s="376">
        <v>0</v>
      </c>
      <c r="S64" s="376">
        <v>0</v>
      </c>
      <c r="T64" s="376">
        <v>0</v>
      </c>
      <c r="U64" s="50">
        <f t="shared" si="13"/>
        <v>417428.99961445108</v>
      </c>
      <c r="W64" s="3"/>
      <c r="Y64" s="126"/>
    </row>
    <row r="65" spans="1:25" ht="15.95" customHeight="1" x14ac:dyDescent="0.25">
      <c r="A65" s="685"/>
      <c r="B65" s="6" t="s">
        <v>4</v>
      </c>
      <c r="C65" s="595">
        <f>'Res Curves'!U25</f>
        <v>0</v>
      </c>
      <c r="D65" s="596">
        <f>'Res Curves'!V25</f>
        <v>1885.6102359310712</v>
      </c>
      <c r="E65" s="595">
        <f>'Res Curves'!W25</f>
        <v>0</v>
      </c>
      <c r="F65" s="595">
        <f>'Res Curves'!X25</f>
        <v>5767.3865750478035</v>
      </c>
      <c r="G65" s="595">
        <f>'Res Curves'!Y25</f>
        <v>471.15280928264451</v>
      </c>
      <c r="H65" s="595">
        <f>'Res Curves'!Z25</f>
        <v>4220.6866821840777</v>
      </c>
      <c r="I65" s="595">
        <f>'Res Curves'!AA25</f>
        <v>12473.432423039096</v>
      </c>
      <c r="J65" s="595">
        <f>'Res Curves'!AB25</f>
        <v>0</v>
      </c>
      <c r="K65" s="595">
        <f>'Res Curves'!AC25</f>
        <v>0</v>
      </c>
      <c r="L65" s="595">
        <f>'Res Curves'!AD25</f>
        <v>0</v>
      </c>
      <c r="M65" s="595">
        <f>'Res Curves'!AE25</f>
        <v>7323.7275627376466</v>
      </c>
      <c r="N65" s="595">
        <f>'Res Curves'!AF25</f>
        <v>7082.6369993315029</v>
      </c>
      <c r="O65" s="376">
        <v>0</v>
      </c>
      <c r="P65" s="376">
        <v>0</v>
      </c>
      <c r="Q65" s="376">
        <v>0</v>
      </c>
      <c r="R65" s="376">
        <v>0</v>
      </c>
      <c r="S65" s="376">
        <v>0</v>
      </c>
      <c r="T65" s="376">
        <v>0</v>
      </c>
      <c r="U65" s="50">
        <f t="shared" si="13"/>
        <v>39224.633287553843</v>
      </c>
      <c r="W65" s="3"/>
      <c r="Y65" s="126"/>
    </row>
    <row r="66" spans="1:25" ht="15.95" customHeight="1" x14ac:dyDescent="0.25">
      <c r="A66" s="685"/>
      <c r="B66" s="6" t="s">
        <v>5</v>
      </c>
      <c r="C66" s="595">
        <f>'Res Curves'!U26</f>
        <v>0</v>
      </c>
      <c r="D66" s="596">
        <f>'Res Curves'!V26</f>
        <v>0</v>
      </c>
      <c r="E66" s="595">
        <f>'Res Curves'!W26</f>
        <v>0</v>
      </c>
      <c r="F66" s="595">
        <f>'Res Curves'!X26</f>
        <v>0</v>
      </c>
      <c r="G66" s="595">
        <f>'Res Curves'!Y26</f>
        <v>0</v>
      </c>
      <c r="H66" s="595">
        <f>'Res Curves'!Z26</f>
        <v>0</v>
      </c>
      <c r="I66" s="595">
        <f>'Res Curves'!AA26</f>
        <v>0</v>
      </c>
      <c r="J66" s="595">
        <f>'Res Curves'!AB26</f>
        <v>0</v>
      </c>
      <c r="K66" s="595">
        <f>'Res Curves'!AC26</f>
        <v>0</v>
      </c>
      <c r="L66" s="595">
        <f>'Res Curves'!AD26</f>
        <v>0</v>
      </c>
      <c r="M66" s="595">
        <f>'Res Curves'!AE26</f>
        <v>0</v>
      </c>
      <c r="N66" s="595">
        <f>'Res Curves'!AF26</f>
        <v>0</v>
      </c>
      <c r="O66" s="376">
        <v>0</v>
      </c>
      <c r="P66" s="376">
        <v>0</v>
      </c>
      <c r="Q66" s="376">
        <v>0</v>
      </c>
      <c r="R66" s="376">
        <v>0</v>
      </c>
      <c r="S66" s="376">
        <v>0</v>
      </c>
      <c r="T66" s="376">
        <v>0</v>
      </c>
      <c r="U66" s="50">
        <f t="shared" si="13"/>
        <v>0</v>
      </c>
      <c r="W66" s="3"/>
      <c r="Y66" s="126"/>
    </row>
    <row r="67" spans="1:25" ht="15.95" customHeight="1" x14ac:dyDescent="0.25">
      <c r="A67" s="685"/>
      <c r="B67" s="6" t="s">
        <v>6</v>
      </c>
      <c r="C67" s="595">
        <f>'Res Curves'!U27</f>
        <v>0</v>
      </c>
      <c r="D67" s="596">
        <f>'Res Curves'!V27</f>
        <v>0</v>
      </c>
      <c r="E67" s="595">
        <f>'Res Curves'!W27</f>
        <v>0</v>
      </c>
      <c r="F67" s="595">
        <f>'Res Curves'!X27</f>
        <v>0</v>
      </c>
      <c r="G67" s="595">
        <f>'Res Curves'!Y27</f>
        <v>0</v>
      </c>
      <c r="H67" s="595">
        <f>'Res Curves'!Z27</f>
        <v>0</v>
      </c>
      <c r="I67" s="595">
        <f>'Res Curves'!AA27</f>
        <v>0</v>
      </c>
      <c r="J67" s="595">
        <f>'Res Curves'!AB27</f>
        <v>0</v>
      </c>
      <c r="K67" s="595">
        <f>'Res Curves'!AC27</f>
        <v>0</v>
      </c>
      <c r="L67" s="595">
        <f>'Res Curves'!AD27</f>
        <v>0</v>
      </c>
      <c r="M67" s="595">
        <f>'Res Curves'!AE27</f>
        <v>0</v>
      </c>
      <c r="N67" s="595">
        <f>'Res Curves'!AF27</f>
        <v>0</v>
      </c>
      <c r="O67" s="376">
        <v>0</v>
      </c>
      <c r="P67" s="376">
        <v>0</v>
      </c>
      <c r="Q67" s="376">
        <v>0</v>
      </c>
      <c r="R67" s="376">
        <v>0</v>
      </c>
      <c r="S67" s="376">
        <v>0</v>
      </c>
      <c r="T67" s="376">
        <v>0</v>
      </c>
      <c r="U67" s="50">
        <f t="shared" si="13"/>
        <v>0</v>
      </c>
      <c r="W67" s="3"/>
      <c r="Y67" s="126"/>
    </row>
    <row r="68" spans="1:25" ht="15.95" customHeight="1" x14ac:dyDescent="0.25">
      <c r="A68" s="685"/>
      <c r="B68" s="6" t="s">
        <v>7</v>
      </c>
      <c r="C68" s="595">
        <f>'Res Curves'!U28</f>
        <v>0</v>
      </c>
      <c r="D68" s="596">
        <f>'Res Curves'!V28</f>
        <v>0</v>
      </c>
      <c r="E68" s="595">
        <f>'Res Curves'!W28</f>
        <v>0</v>
      </c>
      <c r="F68" s="595">
        <f>'Res Curves'!X28</f>
        <v>0</v>
      </c>
      <c r="G68" s="595">
        <f>'Res Curves'!Y28</f>
        <v>0</v>
      </c>
      <c r="H68" s="595">
        <f>'Res Curves'!Z28</f>
        <v>0</v>
      </c>
      <c r="I68" s="595">
        <f>'Res Curves'!AA28</f>
        <v>0</v>
      </c>
      <c r="J68" s="595">
        <f>'Res Curves'!AB28</f>
        <v>0</v>
      </c>
      <c r="K68" s="595">
        <f>'Res Curves'!AC28</f>
        <v>0</v>
      </c>
      <c r="L68" s="595">
        <f>'Res Curves'!AD28</f>
        <v>0</v>
      </c>
      <c r="M68" s="595">
        <f>'Res Curves'!AE28</f>
        <v>0</v>
      </c>
      <c r="N68" s="595">
        <f>'Res Curves'!AF28</f>
        <v>0</v>
      </c>
      <c r="O68" s="376">
        <v>0</v>
      </c>
      <c r="P68" s="376">
        <v>0</v>
      </c>
      <c r="Q68" s="376">
        <v>0</v>
      </c>
      <c r="R68" s="376">
        <v>0</v>
      </c>
      <c r="S68" s="376">
        <v>0</v>
      </c>
      <c r="T68" s="376">
        <v>0</v>
      </c>
      <c r="U68" s="50">
        <f t="shared" si="13"/>
        <v>0</v>
      </c>
      <c r="W68" s="3"/>
      <c r="Y68" s="126"/>
    </row>
    <row r="69" spans="1:25" ht="15.95" customHeight="1" x14ac:dyDescent="0.25">
      <c r="A69" s="685"/>
      <c r="B69" s="6" t="s">
        <v>8</v>
      </c>
      <c r="C69" s="595">
        <f>'Res Curves'!U29</f>
        <v>0</v>
      </c>
      <c r="D69" s="596">
        <f>'Res Curves'!V29</f>
        <v>0</v>
      </c>
      <c r="E69" s="595">
        <f>'Res Curves'!W29</f>
        <v>0</v>
      </c>
      <c r="F69" s="595">
        <f>'Res Curves'!X29</f>
        <v>25239.113620172495</v>
      </c>
      <c r="G69" s="595">
        <f>'Res Curves'!Y29</f>
        <v>0</v>
      </c>
      <c r="H69" s="595">
        <f>'Res Curves'!Z29</f>
        <v>0</v>
      </c>
      <c r="I69" s="595">
        <f>'Res Curves'!AA29</f>
        <v>0</v>
      </c>
      <c r="J69" s="595">
        <f>'Res Curves'!AB29</f>
        <v>0</v>
      </c>
      <c r="K69" s="595">
        <f>'Res Curves'!AC29</f>
        <v>0</v>
      </c>
      <c r="L69" s="595">
        <f>'Res Curves'!AD29</f>
        <v>0</v>
      </c>
      <c r="M69" s="595">
        <f>'Res Curves'!AE29</f>
        <v>7447.9164571748133</v>
      </c>
      <c r="N69" s="595">
        <f>'Res Curves'!AF29</f>
        <v>7202.7377063979411</v>
      </c>
      <c r="O69" s="376">
        <v>0</v>
      </c>
      <c r="P69" s="376">
        <v>0</v>
      </c>
      <c r="Q69" s="376">
        <v>0</v>
      </c>
      <c r="R69" s="376">
        <v>0</v>
      </c>
      <c r="S69" s="376">
        <v>0</v>
      </c>
      <c r="T69" s="376">
        <v>0</v>
      </c>
      <c r="U69" s="50">
        <f t="shared" si="13"/>
        <v>39889.76778374525</v>
      </c>
      <c r="W69" s="3"/>
      <c r="Y69" s="126"/>
    </row>
    <row r="70" spans="1:25" ht="15.95" customHeight="1" thickBot="1" x14ac:dyDescent="0.3">
      <c r="A70" s="686"/>
      <c r="B70" s="391" t="s">
        <v>40</v>
      </c>
      <c r="C70" s="597">
        <f>'Res Curves'!U30</f>
        <v>0</v>
      </c>
      <c r="D70" s="598">
        <f>'Res Curves'!V30</f>
        <v>0</v>
      </c>
      <c r="E70" s="597">
        <f>'Res Curves'!W30</f>
        <v>0</v>
      </c>
      <c r="F70" s="597">
        <f>'Res Curves'!X30</f>
        <v>0</v>
      </c>
      <c r="G70" s="597">
        <f>'Res Curves'!Y30</f>
        <v>0</v>
      </c>
      <c r="H70" s="597">
        <f>'Res Curves'!Z30</f>
        <v>0</v>
      </c>
      <c r="I70" s="597">
        <f>'Res Curves'!AA30</f>
        <v>0</v>
      </c>
      <c r="J70" s="597">
        <f>'Res Curves'!AB30</f>
        <v>0</v>
      </c>
      <c r="K70" s="597">
        <f>'Res Curves'!AC30</f>
        <v>0</v>
      </c>
      <c r="L70" s="597">
        <f>'Res Curves'!AD30</f>
        <v>0</v>
      </c>
      <c r="M70" s="597">
        <f>'Res Curves'!AE30</f>
        <v>0</v>
      </c>
      <c r="N70" s="599">
        <f>'Res Curves'!AF30</f>
        <v>0</v>
      </c>
      <c r="O70" s="381">
        <v>0</v>
      </c>
      <c r="P70" s="381">
        <v>0</v>
      </c>
      <c r="Q70" s="381">
        <v>0</v>
      </c>
      <c r="R70" s="381">
        <v>0</v>
      </c>
      <c r="S70" s="381">
        <v>0</v>
      </c>
      <c r="T70" s="382">
        <v>0</v>
      </c>
      <c r="U70" s="383">
        <f t="shared" si="13"/>
        <v>0</v>
      </c>
      <c r="V70" s="367">
        <f>SUM(U60:U70)</f>
        <v>6546417.3241812419</v>
      </c>
      <c r="W70" s="3"/>
      <c r="Y70" s="126"/>
    </row>
    <row r="71" spans="1:25" ht="15.95" customHeight="1" thickBot="1" x14ac:dyDescent="0.4">
      <c r="A71" s="52"/>
      <c r="B71" s="307" t="s">
        <v>41</v>
      </c>
      <c r="C71" s="385">
        <f t="shared" ref="C71:T71" si="14">SUM(C60:C70)</f>
        <v>0</v>
      </c>
      <c r="D71" s="386">
        <f t="shared" si="14"/>
        <v>452287.63175923028</v>
      </c>
      <c r="E71" s="385">
        <f t="shared" si="14"/>
        <v>450402.02152329922</v>
      </c>
      <c r="F71" s="385">
        <f t="shared" si="14"/>
        <v>481408.52171851951</v>
      </c>
      <c r="G71" s="188">
        <f t="shared" si="14"/>
        <v>460094.13306089496</v>
      </c>
      <c r="H71" s="188">
        <f t="shared" si="14"/>
        <v>454622.70820548327</v>
      </c>
      <c r="I71" s="188">
        <f t="shared" si="14"/>
        <v>462875.45394633833</v>
      </c>
      <c r="J71" s="188">
        <f t="shared" si="14"/>
        <v>450402.02152329922</v>
      </c>
      <c r="K71" s="188">
        <f t="shared" si="14"/>
        <v>476835.52978435147</v>
      </c>
      <c r="L71" s="188">
        <f t="shared" si="14"/>
        <v>453130.95324664668</v>
      </c>
      <c r="M71" s="188">
        <f t="shared" si="14"/>
        <v>1222297.6475729677</v>
      </c>
      <c r="N71" s="387">
        <f t="shared" si="14"/>
        <v>1182060.7018402109</v>
      </c>
      <c r="O71" s="387">
        <f t="shared" si="14"/>
        <v>0</v>
      </c>
      <c r="P71" s="387">
        <f t="shared" si="14"/>
        <v>0</v>
      </c>
      <c r="Q71" s="387">
        <f t="shared" si="14"/>
        <v>0</v>
      </c>
      <c r="R71" s="387">
        <f t="shared" si="14"/>
        <v>0</v>
      </c>
      <c r="S71" s="387">
        <f t="shared" si="14"/>
        <v>0</v>
      </c>
      <c r="T71" s="387">
        <f t="shared" si="14"/>
        <v>0</v>
      </c>
      <c r="U71" s="388">
        <f t="shared" si="13"/>
        <v>6546417.3241812419</v>
      </c>
      <c r="V71" s="389" t="str">
        <f>IF(U71=V70,"ok","ERROR")</f>
        <v>ok</v>
      </c>
      <c r="W71" s="3"/>
      <c r="Y71" s="126"/>
    </row>
    <row r="72" spans="1:25" ht="15.95" customHeight="1" thickBot="1" x14ac:dyDescent="0.4">
      <c r="A72" s="52"/>
      <c r="D72" s="66"/>
      <c r="Y72" s="126"/>
    </row>
    <row r="73" spans="1:25" ht="15.95" customHeight="1" thickBot="1" x14ac:dyDescent="0.4">
      <c r="A73" s="52"/>
      <c r="B73" s="181" t="s">
        <v>34</v>
      </c>
      <c r="C73" s="368">
        <f>C$3</f>
        <v>46023</v>
      </c>
      <c r="D73" s="524">
        <f t="shared" ref="D73:T73" si="15">D$3</f>
        <v>46054</v>
      </c>
      <c r="E73" s="368">
        <f t="shared" si="15"/>
        <v>46082</v>
      </c>
      <c r="F73" s="368">
        <f t="shared" si="15"/>
        <v>46113</v>
      </c>
      <c r="G73" s="368">
        <f t="shared" si="15"/>
        <v>46143</v>
      </c>
      <c r="H73" s="368">
        <f t="shared" si="15"/>
        <v>46174</v>
      </c>
      <c r="I73" s="368">
        <f t="shared" si="15"/>
        <v>46204</v>
      </c>
      <c r="J73" s="368">
        <f t="shared" si="15"/>
        <v>46235</v>
      </c>
      <c r="K73" s="368">
        <f t="shared" si="15"/>
        <v>46266</v>
      </c>
      <c r="L73" s="368">
        <f t="shared" si="15"/>
        <v>46296</v>
      </c>
      <c r="M73" s="368">
        <f t="shared" si="15"/>
        <v>46327</v>
      </c>
      <c r="N73" s="369">
        <f t="shared" si="15"/>
        <v>46357</v>
      </c>
      <c r="O73" s="369">
        <f t="shared" si="15"/>
        <v>46388</v>
      </c>
      <c r="P73" s="369">
        <f t="shared" si="15"/>
        <v>46419</v>
      </c>
      <c r="Q73" s="369">
        <f t="shared" si="15"/>
        <v>46447</v>
      </c>
      <c r="R73" s="369">
        <f t="shared" si="15"/>
        <v>46478</v>
      </c>
      <c r="S73" s="369">
        <f t="shared" si="15"/>
        <v>46508</v>
      </c>
      <c r="T73" s="369">
        <f t="shared" si="15"/>
        <v>46539</v>
      </c>
      <c r="U73" s="390" t="s">
        <v>32</v>
      </c>
      <c r="Y73" s="126"/>
    </row>
    <row r="74" spans="1:25" ht="15.95" customHeight="1" x14ac:dyDescent="0.25">
      <c r="A74" s="684" t="s">
        <v>43</v>
      </c>
      <c r="B74" s="305" t="s">
        <v>0</v>
      </c>
      <c r="C74" s="593">
        <f>'Res Curves'!U34</f>
        <v>0</v>
      </c>
      <c r="D74" s="594">
        <f>'Res Curves'!V34</f>
        <v>0</v>
      </c>
      <c r="E74" s="593">
        <f>'Res Curves'!W34</f>
        <v>0</v>
      </c>
      <c r="F74" s="593">
        <f>'Res Curves'!X34</f>
        <v>229.99116079346717</v>
      </c>
      <c r="G74" s="593">
        <f>'Res Curves'!Y34</f>
        <v>227.9540962264393</v>
      </c>
      <c r="H74" s="593">
        <f>'Res Curves'!Z34</f>
        <v>0</v>
      </c>
      <c r="I74" s="593">
        <f>'Res Curves'!AA34</f>
        <v>1563.731806154859</v>
      </c>
      <c r="J74" s="593">
        <f>'Res Curves'!AB34</f>
        <v>1393.6369148080335</v>
      </c>
      <c r="K74" s="593">
        <f>'Res Curves'!AC34</f>
        <v>444.54005793365872</v>
      </c>
      <c r="L74" s="593">
        <f>'Res Curves'!AD34</f>
        <v>686.24981596755504</v>
      </c>
      <c r="M74" s="593">
        <f>'Res Curves'!AE34</f>
        <v>292.61522609885418</v>
      </c>
      <c r="N74" s="593">
        <f>'Res Curves'!AF34</f>
        <v>280.53504023494565</v>
      </c>
      <c r="O74" s="373">
        <v>0</v>
      </c>
      <c r="P74" s="373">
        <v>0</v>
      </c>
      <c r="Q74" s="373">
        <v>0</v>
      </c>
      <c r="R74" s="373">
        <v>0</v>
      </c>
      <c r="S74" s="373">
        <v>0</v>
      </c>
      <c r="T74" s="373">
        <v>0</v>
      </c>
      <c r="U74" s="374">
        <f>SUM(C74:T74)</f>
        <v>5119.254118217812</v>
      </c>
      <c r="W74" s="3"/>
      <c r="Y74" s="126"/>
    </row>
    <row r="75" spans="1:25" ht="15.95" customHeight="1" x14ac:dyDescent="0.25">
      <c r="A75" s="685"/>
      <c r="B75" s="7" t="s">
        <v>1</v>
      </c>
      <c r="C75" s="595">
        <f>'Res Curves'!U35</f>
        <v>0</v>
      </c>
      <c r="D75" s="596">
        <f>'Res Curves'!V35</f>
        <v>0</v>
      </c>
      <c r="E75" s="595">
        <f>'Res Curves'!W35</f>
        <v>1678.7711943917436</v>
      </c>
      <c r="F75" s="595">
        <f>'Res Curves'!X35</f>
        <v>14589.429049153383</v>
      </c>
      <c r="G75" s="595">
        <f>'Res Curves'!Y35</f>
        <v>10216.470209486719</v>
      </c>
      <c r="H75" s="595">
        <f>'Res Curves'!Z35</f>
        <v>18733.957382331966</v>
      </c>
      <c r="I75" s="595">
        <f>'Res Curves'!AA35</f>
        <v>14025.063596446329</v>
      </c>
      <c r="J75" s="595">
        <f>'Res Curves'!AB35</f>
        <v>47886.733387808745</v>
      </c>
      <c r="K75" s="595">
        <f>'Res Curves'!AC35</f>
        <v>28679.782755364962</v>
      </c>
      <c r="L75" s="595">
        <f>'Res Curves'!AD35</f>
        <v>28557.580785263366</v>
      </c>
      <c r="M75" s="595">
        <f>'Res Curves'!AE35</f>
        <v>10579.722575952595</v>
      </c>
      <c r="N75" s="595">
        <f>'Res Curves'!AF35</f>
        <v>10142.954411800672</v>
      </c>
      <c r="O75" s="376">
        <v>0</v>
      </c>
      <c r="P75" s="376">
        <v>0</v>
      </c>
      <c r="Q75" s="376">
        <v>0</v>
      </c>
      <c r="R75" s="376">
        <v>0</v>
      </c>
      <c r="S75" s="376">
        <v>0</v>
      </c>
      <c r="T75" s="376">
        <v>0</v>
      </c>
      <c r="U75" s="50">
        <f t="shared" ref="U75:U85" si="16">SUM(C75:T75)</f>
        <v>185090.46534800046</v>
      </c>
      <c r="W75" s="3"/>
      <c r="Y75" s="126"/>
    </row>
    <row r="76" spans="1:25" ht="15.95" customHeight="1" x14ac:dyDescent="0.25">
      <c r="A76" s="685"/>
      <c r="B76" s="6" t="s">
        <v>2</v>
      </c>
      <c r="C76" s="595">
        <f>'Res Curves'!U36</f>
        <v>0</v>
      </c>
      <c r="D76" s="596">
        <f>'Res Curves'!V36</f>
        <v>0</v>
      </c>
      <c r="E76" s="595">
        <f>'Res Curves'!W36</f>
        <v>0</v>
      </c>
      <c r="F76" s="595">
        <f>'Res Curves'!X36</f>
        <v>0</v>
      </c>
      <c r="G76" s="595">
        <f>'Res Curves'!Y36</f>
        <v>0</v>
      </c>
      <c r="H76" s="595">
        <f>'Res Curves'!Z36</f>
        <v>0</v>
      </c>
      <c r="I76" s="595">
        <f>'Res Curves'!AA36</f>
        <v>0</v>
      </c>
      <c r="J76" s="595">
        <f>'Res Curves'!AB36</f>
        <v>0</v>
      </c>
      <c r="K76" s="595">
        <f>'Res Curves'!AC36</f>
        <v>0</v>
      </c>
      <c r="L76" s="595">
        <f>'Res Curves'!AD36</f>
        <v>0</v>
      </c>
      <c r="M76" s="595">
        <f>'Res Curves'!AE36</f>
        <v>0</v>
      </c>
      <c r="N76" s="595">
        <f>'Res Curves'!AF36</f>
        <v>0</v>
      </c>
      <c r="O76" s="376">
        <v>0</v>
      </c>
      <c r="P76" s="376">
        <v>0</v>
      </c>
      <c r="Q76" s="376">
        <v>0</v>
      </c>
      <c r="R76" s="376">
        <v>0</v>
      </c>
      <c r="S76" s="376">
        <v>0</v>
      </c>
      <c r="T76" s="376">
        <v>0</v>
      </c>
      <c r="U76" s="50">
        <f t="shared" si="16"/>
        <v>0</v>
      </c>
      <c r="W76" s="3"/>
      <c r="Y76" s="126"/>
    </row>
    <row r="77" spans="1:25" ht="15.95" customHeight="1" x14ac:dyDescent="0.25">
      <c r="A77" s="685"/>
      <c r="B77" s="6" t="s">
        <v>9</v>
      </c>
      <c r="C77" s="595">
        <f>'Res Curves'!U37</f>
        <v>0</v>
      </c>
      <c r="D77" s="596">
        <f>'Res Curves'!V37</f>
        <v>0</v>
      </c>
      <c r="E77" s="595">
        <f>'Res Curves'!W37</f>
        <v>0</v>
      </c>
      <c r="F77" s="595">
        <f>'Res Curves'!X37</f>
        <v>4570.4007752278367</v>
      </c>
      <c r="G77" s="595">
        <f>'Res Curves'!Y37</f>
        <v>0</v>
      </c>
      <c r="H77" s="595">
        <f>'Res Curves'!Z37</f>
        <v>9140.8015504556734</v>
      </c>
      <c r="I77" s="595">
        <f>'Res Curves'!AA37</f>
        <v>22852.003876139184</v>
      </c>
      <c r="J77" s="595">
        <f>'Res Curves'!AB37</f>
        <v>31992.805426594856</v>
      </c>
      <c r="K77" s="595">
        <f>'Res Curves'!AC37</f>
        <v>902.05818851209165</v>
      </c>
      <c r="L77" s="595">
        <f>'Res Curves'!AD37</f>
        <v>4570.4007752278367</v>
      </c>
      <c r="M77" s="595">
        <f>'Res Curves'!AE37</f>
        <v>4764.9280275679039</v>
      </c>
      <c r="N77" s="595">
        <f>'Res Curves'!AF37</f>
        <v>4568.215037035684</v>
      </c>
      <c r="O77" s="376">
        <v>0</v>
      </c>
      <c r="P77" s="376">
        <v>0</v>
      </c>
      <c r="Q77" s="376">
        <v>0</v>
      </c>
      <c r="R77" s="376">
        <v>0</v>
      </c>
      <c r="S77" s="376">
        <v>0</v>
      </c>
      <c r="T77" s="376">
        <v>0</v>
      </c>
      <c r="U77" s="50">
        <f t="shared" si="16"/>
        <v>83361.613656761067</v>
      </c>
      <c r="W77" s="3"/>
      <c r="Y77" s="126"/>
    </row>
    <row r="78" spans="1:25" ht="15.95" customHeight="1" x14ac:dyDescent="0.25">
      <c r="A78" s="685"/>
      <c r="B78" s="7" t="s">
        <v>3</v>
      </c>
      <c r="C78" s="595">
        <f>'Res Curves'!U38</f>
        <v>0</v>
      </c>
      <c r="D78" s="596">
        <f>'Res Curves'!V38</f>
        <v>0</v>
      </c>
      <c r="E78" s="595">
        <f>'Res Curves'!W38</f>
        <v>635.81056401353999</v>
      </c>
      <c r="F78" s="595">
        <f>'Res Curves'!X38</f>
        <v>4122.4108498822761</v>
      </c>
      <c r="G78" s="595">
        <f>'Res Curves'!Y38</f>
        <v>2219.7596883981487</v>
      </c>
      <c r="H78" s="595">
        <f>'Res Curves'!Z38</f>
        <v>4122.4108498822761</v>
      </c>
      <c r="I78" s="595">
        <f>'Res Curves'!AA38</f>
        <v>2605.0441665473763</v>
      </c>
      <c r="J78" s="595">
        <f>'Res Curves'!AB38</f>
        <v>10147.47286124868</v>
      </c>
      <c r="K78" s="595">
        <f>'Res Curves'!AC38</f>
        <v>8879.0387535925947</v>
      </c>
      <c r="L78" s="595">
        <f>'Res Curves'!AD38</f>
        <v>11098.798441990744</v>
      </c>
      <c r="M78" s="595">
        <f>'Res Curves'!AE38</f>
        <v>2821.2166109945983</v>
      </c>
      <c r="N78" s="595">
        <f>'Res Curves'!AF38</f>
        <v>2704.74686511867</v>
      </c>
      <c r="O78" s="376">
        <v>0</v>
      </c>
      <c r="P78" s="376">
        <v>0</v>
      </c>
      <c r="Q78" s="376">
        <v>0</v>
      </c>
      <c r="R78" s="376">
        <v>0</v>
      </c>
      <c r="S78" s="376">
        <v>0</v>
      </c>
      <c r="T78" s="376">
        <v>0</v>
      </c>
      <c r="U78" s="50">
        <f t="shared" si="16"/>
        <v>49356.709651668905</v>
      </c>
      <c r="W78" s="3"/>
      <c r="Y78" s="126"/>
    </row>
    <row r="79" spans="1:25" ht="15.95" customHeight="1" x14ac:dyDescent="0.25">
      <c r="A79" s="685"/>
      <c r="B79" s="6" t="s">
        <v>4</v>
      </c>
      <c r="C79" s="595">
        <f>'Res Curves'!U39</f>
        <v>0</v>
      </c>
      <c r="D79" s="596">
        <f>'Res Curves'!V39</f>
        <v>0</v>
      </c>
      <c r="E79" s="595">
        <f>'Res Curves'!W39</f>
        <v>133.84390362176012</v>
      </c>
      <c r="F79" s="595">
        <f>'Res Curves'!X39</f>
        <v>142.12906139034385</v>
      </c>
      <c r="G79" s="595">
        <f>'Res Curves'!Y39</f>
        <v>503.42874705682414</v>
      </c>
      <c r="H79" s="595">
        <f>'Res Curves'!Z39</f>
        <v>1251.9075999590686</v>
      </c>
      <c r="I79" s="595">
        <f>'Res Curves'!AA39</f>
        <v>1521.6050918695223</v>
      </c>
      <c r="J79" s="595">
        <f>'Res Curves'!AB39</f>
        <v>986.02686612178286</v>
      </c>
      <c r="K79" s="595">
        <f>'Res Curves'!AC39</f>
        <v>447.71612634461616</v>
      </c>
      <c r="L79" s="595">
        <f>'Res Curves'!AD39</f>
        <v>1420.9511031422671</v>
      </c>
      <c r="M79" s="595">
        <f>'Res Curves'!AE39</f>
        <v>412.43312315861692</v>
      </c>
      <c r="N79" s="595">
        <f>'Res Curves'!AF39</f>
        <v>395.40643302149732</v>
      </c>
      <c r="O79" s="376">
        <v>0</v>
      </c>
      <c r="P79" s="376">
        <v>0</v>
      </c>
      <c r="Q79" s="376">
        <v>0</v>
      </c>
      <c r="R79" s="376">
        <v>0</v>
      </c>
      <c r="S79" s="376">
        <v>0</v>
      </c>
      <c r="T79" s="376">
        <v>0</v>
      </c>
      <c r="U79" s="50">
        <f t="shared" si="16"/>
        <v>7215.4480556862991</v>
      </c>
      <c r="W79" s="3"/>
      <c r="Y79" s="126"/>
    </row>
    <row r="80" spans="1:25" ht="15.95" customHeight="1" x14ac:dyDescent="0.25">
      <c r="A80" s="685"/>
      <c r="B80" s="6" t="s">
        <v>5</v>
      </c>
      <c r="C80" s="595">
        <f>'Res Curves'!U40</f>
        <v>0</v>
      </c>
      <c r="D80" s="596">
        <f>'Res Curves'!V40</f>
        <v>0</v>
      </c>
      <c r="E80" s="595">
        <f>'Res Curves'!W40</f>
        <v>0</v>
      </c>
      <c r="F80" s="595">
        <f>'Res Curves'!X40</f>
        <v>0</v>
      </c>
      <c r="G80" s="595">
        <f>'Res Curves'!Y40</f>
        <v>0</v>
      </c>
      <c r="H80" s="595">
        <f>'Res Curves'!Z40</f>
        <v>0</v>
      </c>
      <c r="I80" s="595">
        <f>'Res Curves'!AA40</f>
        <v>0</v>
      </c>
      <c r="J80" s="595">
        <f>'Res Curves'!AB40</f>
        <v>0</v>
      </c>
      <c r="K80" s="595">
        <f>'Res Curves'!AC40</f>
        <v>0</v>
      </c>
      <c r="L80" s="595">
        <f>'Res Curves'!AD40</f>
        <v>96.968654174540887</v>
      </c>
      <c r="M80" s="595">
        <f>'Res Curves'!AE40</f>
        <v>6.2414994444145435</v>
      </c>
      <c r="N80" s="595">
        <f>'Res Curves'!AF40</f>
        <v>5.9838283916698805</v>
      </c>
      <c r="O80" s="376">
        <v>0</v>
      </c>
      <c r="P80" s="376">
        <v>0</v>
      </c>
      <c r="Q80" s="376">
        <v>0</v>
      </c>
      <c r="R80" s="376">
        <v>0</v>
      </c>
      <c r="S80" s="376">
        <v>0</v>
      </c>
      <c r="T80" s="376">
        <v>0</v>
      </c>
      <c r="U80" s="50">
        <f t="shared" si="16"/>
        <v>109.19398201062531</v>
      </c>
      <c r="W80" s="3"/>
      <c r="Y80" s="126"/>
    </row>
    <row r="81" spans="1:25" ht="15.95" customHeight="1" x14ac:dyDescent="0.25">
      <c r="A81" s="685"/>
      <c r="B81" s="6" t="s">
        <v>6</v>
      </c>
      <c r="C81" s="595">
        <f>'Res Curves'!U41</f>
        <v>0</v>
      </c>
      <c r="D81" s="596">
        <f>'Res Curves'!V41</f>
        <v>0</v>
      </c>
      <c r="E81" s="595">
        <f>'Res Curves'!W41</f>
        <v>0</v>
      </c>
      <c r="F81" s="595">
        <f>'Res Curves'!X41</f>
        <v>0</v>
      </c>
      <c r="G81" s="595">
        <f>'Res Curves'!Y41</f>
        <v>0</v>
      </c>
      <c r="H81" s="595">
        <f>'Res Curves'!Z41</f>
        <v>0</v>
      </c>
      <c r="I81" s="595">
        <f>'Res Curves'!AA41</f>
        <v>0</v>
      </c>
      <c r="J81" s="595">
        <f>'Res Curves'!AB41</f>
        <v>0</v>
      </c>
      <c r="K81" s="595">
        <f>'Res Curves'!AC41</f>
        <v>0</v>
      </c>
      <c r="L81" s="595">
        <f>'Res Curves'!AD41</f>
        <v>0</v>
      </c>
      <c r="M81" s="595">
        <f>'Res Curves'!AE41</f>
        <v>0</v>
      </c>
      <c r="N81" s="595">
        <f>'Res Curves'!AF41</f>
        <v>0</v>
      </c>
      <c r="O81" s="376">
        <v>0</v>
      </c>
      <c r="P81" s="376">
        <v>0</v>
      </c>
      <c r="Q81" s="376">
        <v>0</v>
      </c>
      <c r="R81" s="376">
        <v>0</v>
      </c>
      <c r="S81" s="376">
        <v>0</v>
      </c>
      <c r="T81" s="376">
        <v>0</v>
      </c>
      <c r="U81" s="50">
        <f t="shared" si="16"/>
        <v>0</v>
      </c>
      <c r="W81" s="3"/>
      <c r="Y81" s="126"/>
    </row>
    <row r="82" spans="1:25" ht="15.95" customHeight="1" x14ac:dyDescent="0.25">
      <c r="A82" s="685"/>
      <c r="B82" s="6" t="s">
        <v>7</v>
      </c>
      <c r="C82" s="595">
        <f>'Res Curves'!U42</f>
        <v>0</v>
      </c>
      <c r="D82" s="596">
        <f>'Res Curves'!V42</f>
        <v>0</v>
      </c>
      <c r="E82" s="595">
        <f>'Res Curves'!W42</f>
        <v>1057.1379426471153</v>
      </c>
      <c r="F82" s="595">
        <f>'Res Curves'!X42</f>
        <v>3523.7931421570511</v>
      </c>
      <c r="G82" s="595">
        <f>'Res Curves'!Y42</f>
        <v>2114.2758852942306</v>
      </c>
      <c r="H82" s="595">
        <f>'Res Curves'!Z42</f>
        <v>2466.6551995099358</v>
      </c>
      <c r="I82" s="595">
        <f>'Res Curves'!AA42</f>
        <v>3523.7931421570511</v>
      </c>
      <c r="J82" s="595">
        <f>'Res Curves'!AB42</f>
        <v>1057.1379426471153</v>
      </c>
      <c r="K82" s="595">
        <f>'Res Curves'!AC42</f>
        <v>352.37931421570505</v>
      </c>
      <c r="L82" s="595">
        <f>'Res Curves'!AD42</f>
        <v>3171.4138279413455</v>
      </c>
      <c r="M82" s="595">
        <f>'Res Curves'!AE42</f>
        <v>1111.3837798258255</v>
      </c>
      <c r="N82" s="595">
        <f>'Res Curves'!AF42</f>
        <v>1065.5019478876147</v>
      </c>
      <c r="O82" s="376">
        <v>0</v>
      </c>
      <c r="P82" s="376">
        <v>0</v>
      </c>
      <c r="Q82" s="376">
        <v>0</v>
      </c>
      <c r="R82" s="376">
        <v>0</v>
      </c>
      <c r="S82" s="376">
        <v>0</v>
      </c>
      <c r="T82" s="376">
        <v>0</v>
      </c>
      <c r="U82" s="50">
        <f t="shared" si="16"/>
        <v>19443.472124282984</v>
      </c>
      <c r="W82" s="3"/>
      <c r="Y82" s="126"/>
    </row>
    <row r="83" spans="1:25" ht="15.95" customHeight="1" x14ac:dyDescent="0.25">
      <c r="A83" s="685"/>
      <c r="B83" s="6" t="s">
        <v>8</v>
      </c>
      <c r="C83" s="595">
        <f>'Res Curves'!U43</f>
        <v>0</v>
      </c>
      <c r="D83" s="596">
        <f>'Res Curves'!V43</f>
        <v>0</v>
      </c>
      <c r="E83" s="595">
        <f>'Res Curves'!W43</f>
        <v>0</v>
      </c>
      <c r="F83" s="595">
        <f>'Res Curves'!X43</f>
        <v>0</v>
      </c>
      <c r="G83" s="595">
        <f>'Res Curves'!Y43</f>
        <v>132.72680369790615</v>
      </c>
      <c r="H83" s="595">
        <f>'Res Curves'!Z43</f>
        <v>606.66192237297741</v>
      </c>
      <c r="I83" s="595">
        <f>'Res Curves'!AA43</f>
        <v>246.46290869029454</v>
      </c>
      <c r="J83" s="595">
        <f>'Res Curves'!AB43</f>
        <v>180.09950684134151</v>
      </c>
      <c r="K83" s="595">
        <f>'Res Curves'!AC43</f>
        <v>66.363401848953075</v>
      </c>
      <c r="L83" s="595">
        <f>'Res Curves'!AD43</f>
        <v>132.72680369790615</v>
      </c>
      <c r="M83" s="595">
        <f>'Res Curves'!AE43</f>
        <v>87.862463208988487</v>
      </c>
      <c r="N83" s="595">
        <f>'Res Curves'!AF43</f>
        <v>84.235191654545076</v>
      </c>
      <c r="O83" s="376">
        <v>0</v>
      </c>
      <c r="P83" s="376">
        <v>0</v>
      </c>
      <c r="Q83" s="376">
        <v>0</v>
      </c>
      <c r="R83" s="376">
        <v>0</v>
      </c>
      <c r="S83" s="376">
        <v>0</v>
      </c>
      <c r="T83" s="376">
        <v>0</v>
      </c>
      <c r="U83" s="50">
        <f t="shared" si="16"/>
        <v>1537.1390020129124</v>
      </c>
      <c r="W83" s="3"/>
      <c r="Y83" s="126"/>
    </row>
    <row r="84" spans="1:25" ht="15.95" customHeight="1" thickBot="1" x14ac:dyDescent="0.3">
      <c r="A84" s="686"/>
      <c r="B84" s="391" t="s">
        <v>40</v>
      </c>
      <c r="C84" s="597">
        <f>'Res Curves'!U44</f>
        <v>0</v>
      </c>
      <c r="D84" s="598">
        <f>'Res Curves'!V44</f>
        <v>0</v>
      </c>
      <c r="E84" s="597">
        <f>'Res Curves'!W44</f>
        <v>0</v>
      </c>
      <c r="F84" s="597">
        <f>'Res Curves'!X44</f>
        <v>0</v>
      </c>
      <c r="G84" s="597">
        <f>'Res Curves'!Y44</f>
        <v>0</v>
      </c>
      <c r="H84" s="597">
        <f>'Res Curves'!Z44</f>
        <v>0</v>
      </c>
      <c r="I84" s="597">
        <f>'Res Curves'!AA44</f>
        <v>0</v>
      </c>
      <c r="J84" s="597">
        <f>'Res Curves'!AB44</f>
        <v>0</v>
      </c>
      <c r="K84" s="597">
        <f>'Res Curves'!AC44</f>
        <v>0</v>
      </c>
      <c r="L84" s="597">
        <f>'Res Curves'!AD44</f>
        <v>0</v>
      </c>
      <c r="M84" s="597">
        <f>'Res Curves'!AE44</f>
        <v>0</v>
      </c>
      <c r="N84" s="599">
        <f>'Res Curves'!AF44</f>
        <v>0</v>
      </c>
      <c r="O84" s="381">
        <v>0</v>
      </c>
      <c r="P84" s="381">
        <v>0</v>
      </c>
      <c r="Q84" s="381">
        <v>0</v>
      </c>
      <c r="R84" s="381">
        <v>0</v>
      </c>
      <c r="S84" s="381">
        <v>0</v>
      </c>
      <c r="T84" s="382">
        <v>0</v>
      </c>
      <c r="U84" s="383">
        <f t="shared" si="16"/>
        <v>0</v>
      </c>
      <c r="V84" s="367">
        <f>SUM(U74:U84)</f>
        <v>351233.29593864112</v>
      </c>
      <c r="W84" s="3"/>
      <c r="Y84" s="126"/>
    </row>
    <row r="85" spans="1:25" ht="15.95" customHeight="1" thickBot="1" x14ac:dyDescent="0.4">
      <c r="A85" s="52"/>
      <c r="B85" s="307" t="s">
        <v>41</v>
      </c>
      <c r="C85" s="385">
        <f t="shared" ref="C85:T85" si="17">SUM(C74:C84)</f>
        <v>0</v>
      </c>
      <c r="D85" s="386">
        <f t="shared" si="17"/>
        <v>0</v>
      </c>
      <c r="E85" s="385">
        <f t="shared" si="17"/>
        <v>3505.5636046741593</v>
      </c>
      <c r="F85" s="385">
        <f t="shared" si="17"/>
        <v>27178.154038604356</v>
      </c>
      <c r="G85" s="188">
        <f t="shared" si="17"/>
        <v>15414.615430160267</v>
      </c>
      <c r="H85" s="188">
        <f t="shared" si="17"/>
        <v>36322.394504511904</v>
      </c>
      <c r="I85" s="188">
        <f t="shared" si="17"/>
        <v>46337.704588004621</v>
      </c>
      <c r="J85" s="188">
        <f t="shared" si="17"/>
        <v>93643.91290607056</v>
      </c>
      <c r="K85" s="188">
        <f t="shared" si="17"/>
        <v>39771.878597812589</v>
      </c>
      <c r="L85" s="188">
        <f t="shared" si="17"/>
        <v>49735.090207405563</v>
      </c>
      <c r="M85" s="188">
        <f t="shared" si="17"/>
        <v>20076.403306251799</v>
      </c>
      <c r="N85" s="387">
        <f t="shared" si="17"/>
        <v>19247.578755145296</v>
      </c>
      <c r="O85" s="387">
        <f t="shared" si="17"/>
        <v>0</v>
      </c>
      <c r="P85" s="387">
        <f t="shared" si="17"/>
        <v>0</v>
      </c>
      <c r="Q85" s="387">
        <f t="shared" si="17"/>
        <v>0</v>
      </c>
      <c r="R85" s="387">
        <f t="shared" si="17"/>
        <v>0</v>
      </c>
      <c r="S85" s="387">
        <f t="shared" si="17"/>
        <v>0</v>
      </c>
      <c r="T85" s="387">
        <f t="shared" si="17"/>
        <v>0</v>
      </c>
      <c r="U85" s="388">
        <f t="shared" si="16"/>
        <v>351233.29593864112</v>
      </c>
      <c r="V85" s="389" t="str">
        <f>IF(U85=V84,"ok","ERROR")</f>
        <v>ok</v>
      </c>
      <c r="W85" s="3"/>
      <c r="Y85" s="126"/>
    </row>
    <row r="86" spans="1:25" ht="15.95" customHeight="1" thickBot="1" x14ac:dyDescent="0.4">
      <c r="A86" s="52"/>
      <c r="D86" s="66"/>
      <c r="Y86" s="126"/>
    </row>
    <row r="87" spans="1:25" ht="15.95" customHeight="1" thickBot="1" x14ac:dyDescent="0.4">
      <c r="A87" s="52"/>
      <c r="B87" s="181" t="s">
        <v>34</v>
      </c>
      <c r="C87" s="368">
        <f>C$3</f>
        <v>46023</v>
      </c>
      <c r="D87" s="524">
        <f t="shared" ref="D87:T87" si="18">D$3</f>
        <v>46054</v>
      </c>
      <c r="E87" s="368">
        <f t="shared" si="18"/>
        <v>46082</v>
      </c>
      <c r="F87" s="368">
        <f t="shared" si="18"/>
        <v>46113</v>
      </c>
      <c r="G87" s="368">
        <f t="shared" si="18"/>
        <v>46143</v>
      </c>
      <c r="H87" s="368">
        <f t="shared" si="18"/>
        <v>46174</v>
      </c>
      <c r="I87" s="368">
        <f t="shared" si="18"/>
        <v>46204</v>
      </c>
      <c r="J87" s="368">
        <f t="shared" si="18"/>
        <v>46235</v>
      </c>
      <c r="K87" s="368">
        <f t="shared" si="18"/>
        <v>46266</v>
      </c>
      <c r="L87" s="368">
        <f t="shared" si="18"/>
        <v>46296</v>
      </c>
      <c r="M87" s="368">
        <f t="shared" si="18"/>
        <v>46327</v>
      </c>
      <c r="N87" s="369">
        <f t="shared" si="18"/>
        <v>46357</v>
      </c>
      <c r="O87" s="369">
        <f t="shared" si="18"/>
        <v>46388</v>
      </c>
      <c r="P87" s="369">
        <f t="shared" si="18"/>
        <v>46419</v>
      </c>
      <c r="Q87" s="369">
        <f t="shared" si="18"/>
        <v>46447</v>
      </c>
      <c r="R87" s="369">
        <f t="shared" si="18"/>
        <v>46478</v>
      </c>
      <c r="S87" s="369">
        <f t="shared" si="18"/>
        <v>46508</v>
      </c>
      <c r="T87" s="369">
        <f t="shared" si="18"/>
        <v>46539</v>
      </c>
      <c r="U87" s="390" t="s">
        <v>32</v>
      </c>
      <c r="Y87" s="126"/>
    </row>
    <row r="88" spans="1:25" ht="15.95" customHeight="1" x14ac:dyDescent="0.25">
      <c r="A88" s="684" t="s">
        <v>211</v>
      </c>
      <c r="B88" s="305" t="s">
        <v>0</v>
      </c>
      <c r="C88" s="185">
        <v>0</v>
      </c>
      <c r="D88" s="371">
        <v>0</v>
      </c>
      <c r="E88" s="185">
        <v>0</v>
      </c>
      <c r="F88" s="185">
        <v>0</v>
      </c>
      <c r="G88" s="185">
        <v>0</v>
      </c>
      <c r="H88" s="185">
        <v>0</v>
      </c>
      <c r="I88" s="185">
        <v>0</v>
      </c>
      <c r="J88" s="185">
        <v>0</v>
      </c>
      <c r="K88" s="185">
        <v>0</v>
      </c>
      <c r="L88" s="185">
        <v>0</v>
      </c>
      <c r="M88" s="185">
        <v>0</v>
      </c>
      <c r="N88" s="372">
        <v>0</v>
      </c>
      <c r="O88" s="373">
        <v>0</v>
      </c>
      <c r="P88" s="373">
        <v>0</v>
      </c>
      <c r="Q88" s="373">
        <v>0</v>
      </c>
      <c r="R88" s="373">
        <v>0</v>
      </c>
      <c r="S88" s="373">
        <v>0</v>
      </c>
      <c r="T88" s="373">
        <v>0</v>
      </c>
      <c r="U88" s="374">
        <f>SUM(C88:T88)</f>
        <v>0</v>
      </c>
      <c r="W88" s="3"/>
      <c r="Y88" s="126"/>
    </row>
    <row r="89" spans="1:25" ht="15.95" customHeight="1" x14ac:dyDescent="0.25">
      <c r="A89" s="685"/>
      <c r="B89" s="7" t="s">
        <v>1</v>
      </c>
      <c r="C89" s="64">
        <v>0</v>
      </c>
      <c r="D89" s="216">
        <v>0</v>
      </c>
      <c r="E89" s="64">
        <v>0</v>
      </c>
      <c r="F89" s="64">
        <v>0</v>
      </c>
      <c r="G89" s="64">
        <v>0</v>
      </c>
      <c r="H89" s="64">
        <v>0</v>
      </c>
      <c r="I89" s="64">
        <v>0</v>
      </c>
      <c r="J89" s="64">
        <v>0</v>
      </c>
      <c r="K89" s="64">
        <v>0</v>
      </c>
      <c r="L89" s="64">
        <v>0</v>
      </c>
      <c r="M89" s="64">
        <v>0</v>
      </c>
      <c r="N89" s="375">
        <v>0</v>
      </c>
      <c r="O89" s="376">
        <v>0</v>
      </c>
      <c r="P89" s="376">
        <v>0</v>
      </c>
      <c r="Q89" s="376">
        <v>0</v>
      </c>
      <c r="R89" s="376">
        <v>0</v>
      </c>
      <c r="S89" s="376">
        <v>0</v>
      </c>
      <c r="T89" s="376">
        <v>0</v>
      </c>
      <c r="U89" s="50">
        <f t="shared" ref="U89:U99" si="19">SUM(C89:T89)</f>
        <v>0</v>
      </c>
      <c r="W89" s="3"/>
      <c r="Y89" s="126"/>
    </row>
    <row r="90" spans="1:25" ht="15.95" customHeight="1" x14ac:dyDescent="0.25">
      <c r="A90" s="685"/>
      <c r="B90" s="6" t="s">
        <v>2</v>
      </c>
      <c r="C90" s="64">
        <v>0</v>
      </c>
      <c r="D90" s="216">
        <v>0</v>
      </c>
      <c r="E90" s="64">
        <v>0</v>
      </c>
      <c r="F90" s="64">
        <v>0</v>
      </c>
      <c r="G90" s="64">
        <v>0</v>
      </c>
      <c r="H90" s="64">
        <v>0</v>
      </c>
      <c r="I90" s="64">
        <v>0</v>
      </c>
      <c r="J90" s="64">
        <v>0</v>
      </c>
      <c r="K90" s="64">
        <v>0</v>
      </c>
      <c r="L90" s="64">
        <v>0</v>
      </c>
      <c r="M90" s="64">
        <v>0</v>
      </c>
      <c r="N90" s="375">
        <v>0</v>
      </c>
      <c r="O90" s="376">
        <v>0</v>
      </c>
      <c r="P90" s="376">
        <v>0</v>
      </c>
      <c r="Q90" s="376">
        <v>0</v>
      </c>
      <c r="R90" s="376">
        <v>0</v>
      </c>
      <c r="S90" s="376">
        <v>0</v>
      </c>
      <c r="T90" s="376">
        <v>0</v>
      </c>
      <c r="U90" s="50">
        <f t="shared" si="19"/>
        <v>0</v>
      </c>
      <c r="W90" s="3"/>
      <c r="Y90" s="126"/>
    </row>
    <row r="91" spans="1:25" ht="15.95" customHeight="1" x14ac:dyDescent="0.25">
      <c r="A91" s="685"/>
      <c r="B91" s="6" t="s">
        <v>9</v>
      </c>
      <c r="C91" s="64">
        <v>0</v>
      </c>
      <c r="D91" s="216">
        <v>0</v>
      </c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4">
        <v>0</v>
      </c>
      <c r="N91" s="375">
        <v>0</v>
      </c>
      <c r="O91" s="376">
        <v>0</v>
      </c>
      <c r="P91" s="376">
        <v>0</v>
      </c>
      <c r="Q91" s="376">
        <v>0</v>
      </c>
      <c r="R91" s="376">
        <v>0</v>
      </c>
      <c r="S91" s="376">
        <v>0</v>
      </c>
      <c r="T91" s="376">
        <v>0</v>
      </c>
      <c r="U91" s="50">
        <f t="shared" si="19"/>
        <v>0</v>
      </c>
      <c r="W91" s="3"/>
      <c r="Y91" s="126"/>
    </row>
    <row r="92" spans="1:25" ht="15.95" customHeight="1" x14ac:dyDescent="0.25">
      <c r="A92" s="685"/>
      <c r="B92" s="7" t="s">
        <v>3</v>
      </c>
      <c r="C92" s="64">
        <v>0</v>
      </c>
      <c r="D92" s="216">
        <v>0</v>
      </c>
      <c r="E92" s="64">
        <v>0</v>
      </c>
      <c r="F92" s="64">
        <v>0</v>
      </c>
      <c r="G92" s="64">
        <v>0</v>
      </c>
      <c r="H92" s="64">
        <v>0</v>
      </c>
      <c r="I92" s="64">
        <v>0</v>
      </c>
      <c r="J92" s="64">
        <v>0</v>
      </c>
      <c r="K92" s="64">
        <v>0</v>
      </c>
      <c r="L92" s="64">
        <v>0</v>
      </c>
      <c r="M92" s="64">
        <v>0</v>
      </c>
      <c r="N92" s="375">
        <v>0</v>
      </c>
      <c r="O92" s="376">
        <v>0</v>
      </c>
      <c r="P92" s="376">
        <v>0</v>
      </c>
      <c r="Q92" s="376">
        <v>0</v>
      </c>
      <c r="R92" s="376">
        <v>0</v>
      </c>
      <c r="S92" s="376">
        <v>0</v>
      </c>
      <c r="T92" s="376">
        <v>0</v>
      </c>
      <c r="U92" s="50">
        <f t="shared" si="19"/>
        <v>0</v>
      </c>
      <c r="W92" s="3"/>
      <c r="Y92" s="126"/>
    </row>
    <row r="93" spans="1:25" ht="15.95" customHeight="1" x14ac:dyDescent="0.25">
      <c r="A93" s="685"/>
      <c r="B93" s="6" t="s">
        <v>4</v>
      </c>
      <c r="C93" s="64">
        <v>0</v>
      </c>
      <c r="D93" s="216">
        <v>0</v>
      </c>
      <c r="E93" s="64">
        <v>0</v>
      </c>
      <c r="F93" s="64">
        <v>0</v>
      </c>
      <c r="G93" s="64">
        <v>0</v>
      </c>
      <c r="H93" s="64">
        <v>0</v>
      </c>
      <c r="I93" s="64">
        <v>0</v>
      </c>
      <c r="J93" s="64">
        <v>0</v>
      </c>
      <c r="K93" s="64">
        <v>0</v>
      </c>
      <c r="L93" s="64">
        <v>0</v>
      </c>
      <c r="M93" s="64">
        <v>0</v>
      </c>
      <c r="N93" s="375">
        <v>0</v>
      </c>
      <c r="O93" s="376">
        <v>0</v>
      </c>
      <c r="P93" s="376">
        <v>0</v>
      </c>
      <c r="Q93" s="376">
        <v>0</v>
      </c>
      <c r="R93" s="376">
        <v>0</v>
      </c>
      <c r="S93" s="376">
        <v>0</v>
      </c>
      <c r="T93" s="376">
        <v>0</v>
      </c>
      <c r="U93" s="50">
        <f t="shared" si="19"/>
        <v>0</v>
      </c>
      <c r="W93" s="3"/>
      <c r="Y93" s="126"/>
    </row>
    <row r="94" spans="1:25" ht="15.95" customHeight="1" x14ac:dyDescent="0.25">
      <c r="A94" s="685"/>
      <c r="B94" s="6" t="s">
        <v>5</v>
      </c>
      <c r="C94" s="64">
        <v>0</v>
      </c>
      <c r="D94" s="216">
        <v>0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  <c r="J94" s="64">
        <v>0</v>
      </c>
      <c r="K94" s="64">
        <v>0</v>
      </c>
      <c r="L94" s="64">
        <v>0</v>
      </c>
      <c r="M94" s="64">
        <v>0</v>
      </c>
      <c r="N94" s="375">
        <v>0</v>
      </c>
      <c r="O94" s="376">
        <v>0</v>
      </c>
      <c r="P94" s="376">
        <v>0</v>
      </c>
      <c r="Q94" s="376">
        <v>0</v>
      </c>
      <c r="R94" s="376">
        <v>0</v>
      </c>
      <c r="S94" s="376">
        <v>0</v>
      </c>
      <c r="T94" s="376">
        <v>0</v>
      </c>
      <c r="U94" s="50">
        <f t="shared" si="19"/>
        <v>0</v>
      </c>
      <c r="W94" s="3"/>
      <c r="Y94" s="126"/>
    </row>
    <row r="95" spans="1:25" ht="15.95" customHeight="1" x14ac:dyDescent="0.25">
      <c r="A95" s="685"/>
      <c r="B95" s="6" t="s">
        <v>6</v>
      </c>
      <c r="C95" s="64">
        <v>0</v>
      </c>
      <c r="D95" s="216">
        <v>0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>
        <v>0</v>
      </c>
      <c r="K95" s="64">
        <v>0</v>
      </c>
      <c r="L95" s="64">
        <v>0</v>
      </c>
      <c r="M95" s="64">
        <v>0</v>
      </c>
      <c r="N95" s="375">
        <v>0</v>
      </c>
      <c r="O95" s="376">
        <v>0</v>
      </c>
      <c r="P95" s="376">
        <v>0</v>
      </c>
      <c r="Q95" s="376">
        <v>0</v>
      </c>
      <c r="R95" s="376">
        <v>0</v>
      </c>
      <c r="S95" s="376">
        <v>0</v>
      </c>
      <c r="T95" s="376">
        <v>0</v>
      </c>
      <c r="U95" s="50">
        <f t="shared" si="19"/>
        <v>0</v>
      </c>
      <c r="W95" s="3"/>
      <c r="Y95" s="126"/>
    </row>
    <row r="96" spans="1:25" ht="15.95" customHeight="1" x14ac:dyDescent="0.25">
      <c r="A96" s="685"/>
      <c r="B96" s="6" t="s">
        <v>7</v>
      </c>
      <c r="C96" s="64">
        <v>0</v>
      </c>
      <c r="D96" s="216">
        <v>0</v>
      </c>
      <c r="E96" s="64">
        <v>0</v>
      </c>
      <c r="F96" s="64">
        <v>0</v>
      </c>
      <c r="G96" s="64">
        <v>0</v>
      </c>
      <c r="H96" s="64">
        <v>0</v>
      </c>
      <c r="I96" s="64">
        <v>0</v>
      </c>
      <c r="J96" s="64">
        <v>0</v>
      </c>
      <c r="K96" s="64">
        <v>0</v>
      </c>
      <c r="L96" s="64">
        <v>0</v>
      </c>
      <c r="M96" s="64">
        <v>0</v>
      </c>
      <c r="N96" s="375">
        <v>0</v>
      </c>
      <c r="O96" s="376">
        <v>0</v>
      </c>
      <c r="P96" s="376">
        <v>0</v>
      </c>
      <c r="Q96" s="376">
        <v>0</v>
      </c>
      <c r="R96" s="376">
        <v>0</v>
      </c>
      <c r="S96" s="376">
        <v>0</v>
      </c>
      <c r="T96" s="376">
        <v>0</v>
      </c>
      <c r="U96" s="50">
        <f t="shared" si="19"/>
        <v>0</v>
      </c>
      <c r="W96" s="3"/>
      <c r="Y96" s="126"/>
    </row>
    <row r="97" spans="1:25" ht="15.95" customHeight="1" x14ac:dyDescent="0.25">
      <c r="A97" s="685"/>
      <c r="B97" s="6" t="s">
        <v>8</v>
      </c>
      <c r="C97" s="64">
        <v>0</v>
      </c>
      <c r="D97" s="216">
        <v>0</v>
      </c>
      <c r="E97" s="64">
        <v>0</v>
      </c>
      <c r="F97" s="64">
        <v>0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4">
        <v>0</v>
      </c>
      <c r="M97" s="64">
        <v>0</v>
      </c>
      <c r="N97" s="375">
        <v>0</v>
      </c>
      <c r="O97" s="376">
        <v>0</v>
      </c>
      <c r="P97" s="376">
        <v>0</v>
      </c>
      <c r="Q97" s="376">
        <v>0</v>
      </c>
      <c r="R97" s="376">
        <v>0</v>
      </c>
      <c r="S97" s="376">
        <v>0</v>
      </c>
      <c r="T97" s="376">
        <v>0</v>
      </c>
      <c r="U97" s="50">
        <f t="shared" si="19"/>
        <v>0</v>
      </c>
      <c r="W97" s="3"/>
      <c r="Y97" s="126"/>
    </row>
    <row r="98" spans="1:25" ht="15.95" customHeight="1" thickBot="1" x14ac:dyDescent="0.3">
      <c r="A98" s="686"/>
      <c r="B98" s="391" t="s">
        <v>40</v>
      </c>
      <c r="C98" s="378">
        <v>0</v>
      </c>
      <c r="D98" s="379">
        <v>0</v>
      </c>
      <c r="E98" s="378">
        <v>0</v>
      </c>
      <c r="F98" s="378">
        <v>0</v>
      </c>
      <c r="G98" s="378">
        <v>0</v>
      </c>
      <c r="H98" s="378">
        <v>0</v>
      </c>
      <c r="I98" s="378">
        <v>0</v>
      </c>
      <c r="J98" s="378">
        <v>0</v>
      </c>
      <c r="K98" s="378">
        <v>0</v>
      </c>
      <c r="L98" s="378">
        <v>0</v>
      </c>
      <c r="M98" s="378">
        <v>0</v>
      </c>
      <c r="N98" s="380">
        <v>0</v>
      </c>
      <c r="O98" s="381">
        <v>0</v>
      </c>
      <c r="P98" s="381">
        <v>0</v>
      </c>
      <c r="Q98" s="381">
        <v>0</v>
      </c>
      <c r="R98" s="381">
        <v>0</v>
      </c>
      <c r="S98" s="381">
        <v>0</v>
      </c>
      <c r="T98" s="382">
        <v>0</v>
      </c>
      <c r="U98" s="383">
        <f t="shared" si="19"/>
        <v>0</v>
      </c>
      <c r="V98" s="367">
        <f>SUM(U88:U98)</f>
        <v>0</v>
      </c>
      <c r="W98" s="3"/>
      <c r="Y98" s="126"/>
    </row>
    <row r="99" spans="1:25" ht="15.95" customHeight="1" thickBot="1" x14ac:dyDescent="0.4">
      <c r="A99" s="52"/>
      <c r="B99" s="307" t="s">
        <v>41</v>
      </c>
      <c r="C99" s="385">
        <f t="shared" ref="C99:T99" si="20">SUM(C88:C98)</f>
        <v>0</v>
      </c>
      <c r="D99" s="386">
        <f t="shared" si="20"/>
        <v>0</v>
      </c>
      <c r="E99" s="385">
        <f t="shared" si="20"/>
        <v>0</v>
      </c>
      <c r="F99" s="385">
        <f t="shared" si="20"/>
        <v>0</v>
      </c>
      <c r="G99" s="188">
        <f t="shared" si="20"/>
        <v>0</v>
      </c>
      <c r="H99" s="188">
        <f t="shared" si="20"/>
        <v>0</v>
      </c>
      <c r="I99" s="188">
        <f t="shared" si="20"/>
        <v>0</v>
      </c>
      <c r="J99" s="188">
        <f t="shared" si="20"/>
        <v>0</v>
      </c>
      <c r="K99" s="188">
        <f t="shared" si="20"/>
        <v>0</v>
      </c>
      <c r="L99" s="188">
        <f t="shared" si="20"/>
        <v>0</v>
      </c>
      <c r="M99" s="188">
        <f t="shared" si="20"/>
        <v>0</v>
      </c>
      <c r="N99" s="387">
        <f t="shared" si="20"/>
        <v>0</v>
      </c>
      <c r="O99" s="387">
        <f t="shared" si="20"/>
        <v>0</v>
      </c>
      <c r="P99" s="387">
        <f t="shared" si="20"/>
        <v>0</v>
      </c>
      <c r="Q99" s="387">
        <f t="shared" si="20"/>
        <v>0</v>
      </c>
      <c r="R99" s="387">
        <f t="shared" si="20"/>
        <v>0</v>
      </c>
      <c r="S99" s="387">
        <f t="shared" si="20"/>
        <v>0</v>
      </c>
      <c r="T99" s="387">
        <f t="shared" si="20"/>
        <v>0</v>
      </c>
      <c r="U99" s="388">
        <f t="shared" si="19"/>
        <v>0</v>
      </c>
      <c r="V99" s="389" t="str">
        <f>IF(U99=V98,"ok","ERROR")</f>
        <v>ok</v>
      </c>
      <c r="W99" s="3"/>
      <c r="Y99" s="126"/>
    </row>
    <row r="100" spans="1:25" ht="15.95" customHeight="1" x14ac:dyDescent="0.35">
      <c r="A100" s="52"/>
      <c r="D100" s="66"/>
    </row>
    <row r="101" spans="1:25" ht="15.95" customHeight="1" x14ac:dyDescent="0.35">
      <c r="A101" s="392"/>
      <c r="B101" s="393"/>
      <c r="C101" s="393"/>
      <c r="D101" s="393"/>
      <c r="E101" s="393"/>
      <c r="F101" s="393"/>
      <c r="G101" s="393"/>
      <c r="H101" s="393"/>
      <c r="I101" s="393"/>
      <c r="J101" s="393"/>
      <c r="K101" s="393"/>
      <c r="L101" s="393"/>
      <c r="M101" s="393"/>
      <c r="N101" s="393"/>
      <c r="O101" s="393"/>
      <c r="P101" s="393"/>
      <c r="Q101" s="393"/>
      <c r="R101" s="393"/>
      <c r="S101" s="393"/>
      <c r="T101" s="393"/>
      <c r="U101" s="394"/>
      <c r="V101" s="395"/>
    </row>
    <row r="102" spans="1:25" ht="15.95" customHeight="1" thickBot="1" x14ac:dyDescent="0.4">
      <c r="A102" s="52"/>
      <c r="D102" s="66"/>
    </row>
    <row r="103" spans="1:25" ht="15.95" customHeight="1" thickBot="1" x14ac:dyDescent="0.3">
      <c r="A103" s="396" t="s">
        <v>251</v>
      </c>
      <c r="B103" s="181" t="s">
        <v>34</v>
      </c>
      <c r="C103" s="368">
        <f>C$3</f>
        <v>46023</v>
      </c>
      <c r="D103" s="524">
        <f t="shared" ref="D103:T103" si="21">D$3</f>
        <v>46054</v>
      </c>
      <c r="E103" s="368">
        <f t="shared" si="21"/>
        <v>46082</v>
      </c>
      <c r="F103" s="368">
        <f t="shared" si="21"/>
        <v>46113</v>
      </c>
      <c r="G103" s="368">
        <f t="shared" si="21"/>
        <v>46143</v>
      </c>
      <c r="H103" s="368">
        <f t="shared" si="21"/>
        <v>46174</v>
      </c>
      <c r="I103" s="368">
        <f t="shared" si="21"/>
        <v>46204</v>
      </c>
      <c r="J103" s="368">
        <f t="shared" si="21"/>
        <v>46235</v>
      </c>
      <c r="K103" s="368">
        <f t="shared" si="21"/>
        <v>46266</v>
      </c>
      <c r="L103" s="368">
        <f t="shared" si="21"/>
        <v>46296</v>
      </c>
      <c r="M103" s="368">
        <f t="shared" si="21"/>
        <v>46327</v>
      </c>
      <c r="N103" s="369">
        <f t="shared" si="21"/>
        <v>46357</v>
      </c>
      <c r="O103" s="369">
        <f t="shared" si="21"/>
        <v>46388</v>
      </c>
      <c r="P103" s="369">
        <f t="shared" si="21"/>
        <v>46419</v>
      </c>
      <c r="Q103" s="369">
        <f t="shared" si="21"/>
        <v>46447</v>
      </c>
      <c r="R103" s="369">
        <f t="shared" si="21"/>
        <v>46478</v>
      </c>
      <c r="S103" s="369">
        <f t="shared" si="21"/>
        <v>46508</v>
      </c>
      <c r="T103" s="369">
        <f t="shared" si="21"/>
        <v>46539</v>
      </c>
      <c r="U103" s="390" t="s">
        <v>32</v>
      </c>
    </row>
    <row r="104" spans="1:25" ht="15.95" customHeight="1" x14ac:dyDescent="0.25">
      <c r="A104" s="675" t="s">
        <v>252</v>
      </c>
      <c r="B104" s="305" t="s">
        <v>0</v>
      </c>
      <c r="C104" s="185">
        <f>C4+C18+C32</f>
        <v>0</v>
      </c>
      <c r="D104" s="371">
        <f t="shared" ref="D104:T104" si="22">D4+D18+D32</f>
        <v>0</v>
      </c>
      <c r="E104" s="185">
        <f t="shared" si="22"/>
        <v>9593.6667813623335</v>
      </c>
      <c r="F104" s="185">
        <f t="shared" si="22"/>
        <v>10068.148165060997</v>
      </c>
      <c r="G104" s="185">
        <f t="shared" si="22"/>
        <v>8933.1760844528999</v>
      </c>
      <c r="H104" s="185">
        <f t="shared" si="22"/>
        <v>12771.588607065007</v>
      </c>
      <c r="I104" s="185">
        <f t="shared" si="22"/>
        <v>11664.990828472111</v>
      </c>
      <c r="J104" s="185">
        <f t="shared" si="22"/>
        <v>5184.6155182222674</v>
      </c>
      <c r="K104" s="185">
        <f t="shared" si="22"/>
        <v>14444.096075849993</v>
      </c>
      <c r="L104" s="185">
        <f t="shared" si="22"/>
        <v>7296.9246682428929</v>
      </c>
      <c r="M104" s="185">
        <f t="shared" si="22"/>
        <v>25617.674628399825</v>
      </c>
      <c r="N104" s="372">
        <f t="shared" si="22"/>
        <v>21471.000988557364</v>
      </c>
      <c r="O104" s="373">
        <f t="shared" si="22"/>
        <v>0</v>
      </c>
      <c r="P104" s="373">
        <f t="shared" si="22"/>
        <v>0</v>
      </c>
      <c r="Q104" s="373">
        <f t="shared" si="22"/>
        <v>0</v>
      </c>
      <c r="R104" s="373">
        <f t="shared" si="22"/>
        <v>0</v>
      </c>
      <c r="S104" s="373">
        <f t="shared" si="22"/>
        <v>0</v>
      </c>
      <c r="T104" s="373">
        <f t="shared" si="22"/>
        <v>0</v>
      </c>
      <c r="U104" s="374">
        <f>SUM(C104:T104)</f>
        <v>127045.88234568568</v>
      </c>
    </row>
    <row r="105" spans="1:25" ht="15.95" customHeight="1" x14ac:dyDescent="0.25">
      <c r="A105" s="676"/>
      <c r="B105" s="7" t="s">
        <v>1</v>
      </c>
      <c r="C105" s="64">
        <f t="shared" ref="C105:T114" si="23">C5+C19+C33</f>
        <v>0</v>
      </c>
      <c r="D105" s="216">
        <f t="shared" si="23"/>
        <v>0</v>
      </c>
      <c r="E105" s="64">
        <f t="shared" si="23"/>
        <v>32285.226642964502</v>
      </c>
      <c r="F105" s="64">
        <f t="shared" si="23"/>
        <v>3698.1173626480509</v>
      </c>
      <c r="G105" s="64">
        <f t="shared" si="23"/>
        <v>42607.167176050367</v>
      </c>
      <c r="H105" s="64">
        <f t="shared" si="23"/>
        <v>22723.086863841283</v>
      </c>
      <c r="I105" s="64">
        <f t="shared" si="23"/>
        <v>30414.745363618997</v>
      </c>
      <c r="J105" s="64">
        <f t="shared" si="23"/>
        <v>41721.526392650296</v>
      </c>
      <c r="K105" s="64">
        <f t="shared" si="23"/>
        <v>65430.30498149748</v>
      </c>
      <c r="L105" s="64">
        <f t="shared" si="23"/>
        <v>129969.45195420303</v>
      </c>
      <c r="M105" s="64">
        <f t="shared" si="23"/>
        <v>118176.58609092326</v>
      </c>
      <c r="N105" s="375">
        <f t="shared" si="23"/>
        <v>99047.615897565222</v>
      </c>
      <c r="O105" s="376">
        <f t="shared" si="23"/>
        <v>0</v>
      </c>
      <c r="P105" s="376">
        <f t="shared" si="23"/>
        <v>0</v>
      </c>
      <c r="Q105" s="376">
        <f t="shared" si="23"/>
        <v>0</v>
      </c>
      <c r="R105" s="376">
        <f t="shared" si="23"/>
        <v>0</v>
      </c>
      <c r="S105" s="376">
        <f t="shared" si="23"/>
        <v>0</v>
      </c>
      <c r="T105" s="376">
        <f t="shared" si="23"/>
        <v>0</v>
      </c>
      <c r="U105" s="50">
        <f t="shared" ref="U105:U115" si="24">SUM(C105:T105)</f>
        <v>586073.82872596255</v>
      </c>
    </row>
    <row r="106" spans="1:25" ht="15.95" customHeight="1" x14ac:dyDescent="0.25">
      <c r="A106" s="676"/>
      <c r="B106" s="6" t="s">
        <v>2</v>
      </c>
      <c r="C106" s="64">
        <f t="shared" si="23"/>
        <v>0</v>
      </c>
      <c r="D106" s="216">
        <f t="shared" si="23"/>
        <v>0</v>
      </c>
      <c r="E106" s="64">
        <f t="shared" si="23"/>
        <v>0</v>
      </c>
      <c r="F106" s="64">
        <f t="shared" si="23"/>
        <v>0</v>
      </c>
      <c r="G106" s="64">
        <f t="shared" si="23"/>
        <v>0</v>
      </c>
      <c r="H106" s="64">
        <f t="shared" si="23"/>
        <v>0</v>
      </c>
      <c r="I106" s="64">
        <f t="shared" si="23"/>
        <v>0</v>
      </c>
      <c r="J106" s="64">
        <f t="shared" si="23"/>
        <v>0</v>
      </c>
      <c r="K106" s="64">
        <f t="shared" si="23"/>
        <v>0</v>
      </c>
      <c r="L106" s="64">
        <f t="shared" si="23"/>
        <v>0</v>
      </c>
      <c r="M106" s="64">
        <f t="shared" si="23"/>
        <v>0</v>
      </c>
      <c r="N106" s="375">
        <f t="shared" si="23"/>
        <v>0</v>
      </c>
      <c r="O106" s="376">
        <f t="shared" si="23"/>
        <v>0</v>
      </c>
      <c r="P106" s="376">
        <f t="shared" si="23"/>
        <v>0</v>
      </c>
      <c r="Q106" s="376">
        <f t="shared" si="23"/>
        <v>0</v>
      </c>
      <c r="R106" s="376">
        <f t="shared" si="23"/>
        <v>0</v>
      </c>
      <c r="S106" s="376">
        <f t="shared" si="23"/>
        <v>0</v>
      </c>
      <c r="T106" s="376">
        <f t="shared" si="23"/>
        <v>0</v>
      </c>
      <c r="U106" s="50">
        <f t="shared" si="24"/>
        <v>0</v>
      </c>
    </row>
    <row r="107" spans="1:25" ht="15.95" customHeight="1" x14ac:dyDescent="0.25">
      <c r="A107" s="676"/>
      <c r="B107" s="6" t="s">
        <v>9</v>
      </c>
      <c r="C107" s="64">
        <f t="shared" si="23"/>
        <v>0</v>
      </c>
      <c r="D107" s="216">
        <f t="shared" si="23"/>
        <v>0</v>
      </c>
      <c r="E107" s="64">
        <f t="shared" si="23"/>
        <v>28568.193078972981</v>
      </c>
      <c r="F107" s="64">
        <f t="shared" si="23"/>
        <v>25122.291734237842</v>
      </c>
      <c r="G107" s="64">
        <f t="shared" si="23"/>
        <v>47192.769651729468</v>
      </c>
      <c r="H107" s="64">
        <f t="shared" si="23"/>
        <v>17872.657569353622</v>
      </c>
      <c r="I107" s="64">
        <f t="shared" si="23"/>
        <v>67726.653007088942</v>
      </c>
      <c r="J107" s="64">
        <f t="shared" si="23"/>
        <v>34790.125788367688</v>
      </c>
      <c r="K107" s="64">
        <f t="shared" si="23"/>
        <v>78225.09746221047</v>
      </c>
      <c r="L107" s="64">
        <f t="shared" si="23"/>
        <v>139302.10668402773</v>
      </c>
      <c r="M107" s="64">
        <f t="shared" si="23"/>
        <v>140588.11452241501</v>
      </c>
      <c r="N107" s="375">
        <f t="shared" si="23"/>
        <v>117831.44214595483</v>
      </c>
      <c r="O107" s="376">
        <f t="shared" si="23"/>
        <v>0</v>
      </c>
      <c r="P107" s="376">
        <f t="shared" si="23"/>
        <v>0</v>
      </c>
      <c r="Q107" s="376">
        <f t="shared" si="23"/>
        <v>0</v>
      </c>
      <c r="R107" s="376">
        <f t="shared" si="23"/>
        <v>0</v>
      </c>
      <c r="S107" s="376">
        <f t="shared" si="23"/>
        <v>0</v>
      </c>
      <c r="T107" s="376">
        <f t="shared" si="23"/>
        <v>0</v>
      </c>
      <c r="U107" s="50">
        <f t="shared" si="24"/>
        <v>697219.45164435857</v>
      </c>
    </row>
    <row r="108" spans="1:25" ht="15.95" customHeight="1" x14ac:dyDescent="0.25">
      <c r="A108" s="676"/>
      <c r="B108" s="7" t="s">
        <v>3</v>
      </c>
      <c r="C108" s="64">
        <f t="shared" si="23"/>
        <v>0</v>
      </c>
      <c r="D108" s="216">
        <f t="shared" si="23"/>
        <v>0</v>
      </c>
      <c r="E108" s="64">
        <f t="shared" si="23"/>
        <v>0</v>
      </c>
      <c r="F108" s="64">
        <f t="shared" si="23"/>
        <v>0</v>
      </c>
      <c r="G108" s="64">
        <f t="shared" si="23"/>
        <v>0</v>
      </c>
      <c r="H108" s="64">
        <f t="shared" si="23"/>
        <v>0</v>
      </c>
      <c r="I108" s="64">
        <f t="shared" si="23"/>
        <v>0</v>
      </c>
      <c r="J108" s="64">
        <f t="shared" si="23"/>
        <v>0</v>
      </c>
      <c r="K108" s="64">
        <f t="shared" si="23"/>
        <v>0</v>
      </c>
      <c r="L108" s="64">
        <f t="shared" si="23"/>
        <v>0</v>
      </c>
      <c r="M108" s="64">
        <f t="shared" si="23"/>
        <v>0</v>
      </c>
      <c r="N108" s="375">
        <f t="shared" si="23"/>
        <v>0</v>
      </c>
      <c r="O108" s="376">
        <f t="shared" si="23"/>
        <v>0</v>
      </c>
      <c r="P108" s="376">
        <f t="shared" si="23"/>
        <v>0</v>
      </c>
      <c r="Q108" s="376">
        <f t="shared" si="23"/>
        <v>0</v>
      </c>
      <c r="R108" s="376">
        <f t="shared" si="23"/>
        <v>0</v>
      </c>
      <c r="S108" s="376">
        <f t="shared" si="23"/>
        <v>0</v>
      </c>
      <c r="T108" s="376">
        <f t="shared" si="23"/>
        <v>0</v>
      </c>
      <c r="U108" s="50">
        <f t="shared" si="24"/>
        <v>0</v>
      </c>
    </row>
    <row r="109" spans="1:25" ht="15.95" customHeight="1" x14ac:dyDescent="0.25">
      <c r="A109" s="676"/>
      <c r="B109" s="6" t="s">
        <v>4</v>
      </c>
      <c r="C109" s="64">
        <f t="shared" si="23"/>
        <v>0</v>
      </c>
      <c r="D109" s="216">
        <f t="shared" si="23"/>
        <v>12958.323041327276</v>
      </c>
      <c r="E109" s="64">
        <f t="shared" si="23"/>
        <v>22149.610693111805</v>
      </c>
      <c r="F109" s="64">
        <f t="shared" si="23"/>
        <v>23336.744198924513</v>
      </c>
      <c r="G109" s="64">
        <f t="shared" si="23"/>
        <v>16222.34511014497</v>
      </c>
      <c r="H109" s="64">
        <f t="shared" si="23"/>
        <v>16993.60592942153</v>
      </c>
      <c r="I109" s="64">
        <f t="shared" si="23"/>
        <v>18351.6630778736</v>
      </c>
      <c r="J109" s="64">
        <f t="shared" si="23"/>
        <v>14138.126519119394</v>
      </c>
      <c r="K109" s="64">
        <f t="shared" si="23"/>
        <v>10401.246707218355</v>
      </c>
      <c r="L109" s="64">
        <f t="shared" si="23"/>
        <v>15047.302209690959</v>
      </c>
      <c r="M109" s="64">
        <f t="shared" si="23"/>
        <v>47930.35963380232</v>
      </c>
      <c r="N109" s="375">
        <f t="shared" si="23"/>
        <v>40171.983367233581</v>
      </c>
      <c r="O109" s="376">
        <f t="shared" si="23"/>
        <v>0</v>
      </c>
      <c r="P109" s="376">
        <f t="shared" si="23"/>
        <v>0</v>
      </c>
      <c r="Q109" s="376">
        <f t="shared" si="23"/>
        <v>0</v>
      </c>
      <c r="R109" s="376">
        <f t="shared" si="23"/>
        <v>0</v>
      </c>
      <c r="S109" s="376">
        <f t="shared" si="23"/>
        <v>0</v>
      </c>
      <c r="T109" s="376">
        <f t="shared" si="23"/>
        <v>0</v>
      </c>
      <c r="U109" s="50">
        <f t="shared" si="24"/>
        <v>237701.31048786832</v>
      </c>
    </row>
    <row r="110" spans="1:25" ht="15.95" customHeight="1" x14ac:dyDescent="0.25">
      <c r="A110" s="676"/>
      <c r="B110" s="6" t="s">
        <v>5</v>
      </c>
      <c r="C110" s="64">
        <f t="shared" si="23"/>
        <v>0</v>
      </c>
      <c r="D110" s="216">
        <f t="shared" si="23"/>
        <v>3775.5476801473137</v>
      </c>
      <c r="E110" s="64">
        <f t="shared" si="23"/>
        <v>7286.0478524703985</v>
      </c>
      <c r="F110" s="64">
        <f t="shared" si="23"/>
        <v>6880.9731642011438</v>
      </c>
      <c r="G110" s="64">
        <f t="shared" si="23"/>
        <v>5788.0108140766815</v>
      </c>
      <c r="H110" s="64">
        <f t="shared" si="23"/>
        <v>8117.8878065494318</v>
      </c>
      <c r="I110" s="64">
        <f t="shared" si="23"/>
        <v>8172.6659729398771</v>
      </c>
      <c r="J110" s="64">
        <f t="shared" si="23"/>
        <v>8743.2574229644797</v>
      </c>
      <c r="K110" s="64">
        <f t="shared" si="23"/>
        <v>7522.9890377984584</v>
      </c>
      <c r="L110" s="64">
        <f t="shared" si="23"/>
        <v>8064.8593887832267</v>
      </c>
      <c r="M110" s="64">
        <f t="shared" si="23"/>
        <v>20617.96292470289</v>
      </c>
      <c r="N110" s="375">
        <f t="shared" si="23"/>
        <v>17280.581034766106</v>
      </c>
      <c r="O110" s="376">
        <f t="shared" si="23"/>
        <v>0</v>
      </c>
      <c r="P110" s="376">
        <f t="shared" si="23"/>
        <v>0</v>
      </c>
      <c r="Q110" s="376">
        <f t="shared" si="23"/>
        <v>0</v>
      </c>
      <c r="R110" s="376">
        <f t="shared" si="23"/>
        <v>0</v>
      </c>
      <c r="S110" s="376">
        <f t="shared" si="23"/>
        <v>0</v>
      </c>
      <c r="T110" s="376">
        <f t="shared" si="23"/>
        <v>0</v>
      </c>
      <c r="U110" s="50">
        <f t="shared" si="24"/>
        <v>102250.7830994</v>
      </c>
    </row>
    <row r="111" spans="1:25" ht="15.95" customHeight="1" x14ac:dyDescent="0.25">
      <c r="A111" s="676"/>
      <c r="B111" s="6" t="s">
        <v>6</v>
      </c>
      <c r="C111" s="64">
        <f t="shared" si="23"/>
        <v>0</v>
      </c>
      <c r="D111" s="216">
        <f t="shared" si="23"/>
        <v>0</v>
      </c>
      <c r="E111" s="64">
        <f t="shared" si="23"/>
        <v>0</v>
      </c>
      <c r="F111" s="64">
        <f t="shared" si="23"/>
        <v>0</v>
      </c>
      <c r="G111" s="64">
        <f t="shared" si="23"/>
        <v>0</v>
      </c>
      <c r="H111" s="64">
        <f t="shared" si="23"/>
        <v>0</v>
      </c>
      <c r="I111" s="64">
        <f t="shared" si="23"/>
        <v>0</v>
      </c>
      <c r="J111" s="64">
        <f t="shared" si="23"/>
        <v>0</v>
      </c>
      <c r="K111" s="64">
        <f t="shared" si="23"/>
        <v>0</v>
      </c>
      <c r="L111" s="64">
        <f t="shared" si="23"/>
        <v>0</v>
      </c>
      <c r="M111" s="64">
        <f t="shared" si="23"/>
        <v>0</v>
      </c>
      <c r="N111" s="375">
        <f t="shared" si="23"/>
        <v>0</v>
      </c>
      <c r="O111" s="376">
        <f t="shared" si="23"/>
        <v>0</v>
      </c>
      <c r="P111" s="376">
        <f t="shared" si="23"/>
        <v>0</v>
      </c>
      <c r="Q111" s="376">
        <f t="shared" si="23"/>
        <v>0</v>
      </c>
      <c r="R111" s="376">
        <f t="shared" si="23"/>
        <v>0</v>
      </c>
      <c r="S111" s="376">
        <f t="shared" si="23"/>
        <v>0</v>
      </c>
      <c r="T111" s="376">
        <f t="shared" si="23"/>
        <v>0</v>
      </c>
      <c r="U111" s="50">
        <f t="shared" si="24"/>
        <v>0</v>
      </c>
    </row>
    <row r="112" spans="1:25" ht="15.95" customHeight="1" x14ac:dyDescent="0.25">
      <c r="A112" s="676"/>
      <c r="B112" s="6" t="s">
        <v>7</v>
      </c>
      <c r="C112" s="64">
        <f t="shared" si="23"/>
        <v>0</v>
      </c>
      <c r="D112" s="216">
        <f t="shared" si="23"/>
        <v>0</v>
      </c>
      <c r="E112" s="64">
        <f t="shared" si="23"/>
        <v>0</v>
      </c>
      <c r="F112" s="64">
        <f t="shared" si="23"/>
        <v>0</v>
      </c>
      <c r="G112" s="64">
        <f t="shared" si="23"/>
        <v>0</v>
      </c>
      <c r="H112" s="64">
        <f t="shared" si="23"/>
        <v>0</v>
      </c>
      <c r="I112" s="64">
        <f t="shared" si="23"/>
        <v>0</v>
      </c>
      <c r="J112" s="64">
        <f t="shared" si="23"/>
        <v>0</v>
      </c>
      <c r="K112" s="64">
        <f t="shared" si="23"/>
        <v>0</v>
      </c>
      <c r="L112" s="64">
        <f t="shared" si="23"/>
        <v>0</v>
      </c>
      <c r="M112" s="64">
        <f t="shared" si="23"/>
        <v>0</v>
      </c>
      <c r="N112" s="375">
        <f t="shared" si="23"/>
        <v>0</v>
      </c>
      <c r="O112" s="376">
        <f t="shared" si="23"/>
        <v>0</v>
      </c>
      <c r="P112" s="376">
        <f t="shared" si="23"/>
        <v>0</v>
      </c>
      <c r="Q112" s="376">
        <f t="shared" si="23"/>
        <v>0</v>
      </c>
      <c r="R112" s="376">
        <f t="shared" si="23"/>
        <v>0</v>
      </c>
      <c r="S112" s="376">
        <f t="shared" si="23"/>
        <v>0</v>
      </c>
      <c r="T112" s="376">
        <f t="shared" si="23"/>
        <v>0</v>
      </c>
      <c r="U112" s="50">
        <f t="shared" si="24"/>
        <v>0</v>
      </c>
    </row>
    <row r="113" spans="1:22" ht="15.95" customHeight="1" x14ac:dyDescent="0.25">
      <c r="A113" s="676"/>
      <c r="B113" s="6" t="s">
        <v>8</v>
      </c>
      <c r="C113" s="64">
        <f t="shared" si="23"/>
        <v>0</v>
      </c>
      <c r="D113" s="216">
        <f t="shared" si="23"/>
        <v>2324.5174020921008</v>
      </c>
      <c r="E113" s="64">
        <f t="shared" si="23"/>
        <v>5994.8594757674919</v>
      </c>
      <c r="F113" s="64">
        <f t="shared" si="23"/>
        <v>5651.8456914059343</v>
      </c>
      <c r="G113" s="64">
        <f t="shared" si="23"/>
        <v>2459.6421336889425</v>
      </c>
      <c r="H113" s="64">
        <f t="shared" si="23"/>
        <v>1681.9655694567221</v>
      </c>
      <c r="I113" s="64">
        <f t="shared" si="23"/>
        <v>3066.2216567694923</v>
      </c>
      <c r="J113" s="64">
        <f t="shared" si="23"/>
        <v>3587.14231476637</v>
      </c>
      <c r="K113" s="64">
        <f t="shared" si="23"/>
        <v>3457.1564845345033</v>
      </c>
      <c r="L113" s="64">
        <f t="shared" si="23"/>
        <v>3383.2099007826623</v>
      </c>
      <c r="M113" s="64">
        <f t="shared" si="23"/>
        <v>10126.499154357822</v>
      </c>
      <c r="N113" s="375">
        <f t="shared" si="23"/>
        <v>8487.346197800598</v>
      </c>
      <c r="O113" s="376">
        <f t="shared" si="23"/>
        <v>0</v>
      </c>
      <c r="P113" s="376">
        <f t="shared" si="23"/>
        <v>0</v>
      </c>
      <c r="Q113" s="376">
        <f t="shared" si="23"/>
        <v>0</v>
      </c>
      <c r="R113" s="376">
        <f t="shared" si="23"/>
        <v>0</v>
      </c>
      <c r="S113" s="376">
        <f t="shared" si="23"/>
        <v>0</v>
      </c>
      <c r="T113" s="376">
        <f t="shared" si="23"/>
        <v>0</v>
      </c>
      <c r="U113" s="50">
        <f t="shared" si="24"/>
        <v>50220.405981422635</v>
      </c>
    </row>
    <row r="114" spans="1:22" ht="15.95" customHeight="1" thickBot="1" x14ac:dyDescent="0.3">
      <c r="A114" s="677"/>
      <c r="B114" s="391" t="s">
        <v>40</v>
      </c>
      <c r="C114" s="378">
        <f t="shared" si="23"/>
        <v>0</v>
      </c>
      <c r="D114" s="379">
        <f t="shared" si="23"/>
        <v>0</v>
      </c>
      <c r="E114" s="378">
        <f t="shared" si="23"/>
        <v>0</v>
      </c>
      <c r="F114" s="378">
        <f t="shared" si="23"/>
        <v>0</v>
      </c>
      <c r="G114" s="378">
        <f t="shared" si="23"/>
        <v>0</v>
      </c>
      <c r="H114" s="378">
        <f t="shared" si="23"/>
        <v>0</v>
      </c>
      <c r="I114" s="378">
        <f t="shared" si="23"/>
        <v>0</v>
      </c>
      <c r="J114" s="378">
        <f t="shared" si="23"/>
        <v>0</v>
      </c>
      <c r="K114" s="378">
        <f t="shared" si="23"/>
        <v>0</v>
      </c>
      <c r="L114" s="378">
        <f t="shared" si="23"/>
        <v>0</v>
      </c>
      <c r="M114" s="378">
        <f t="shared" si="23"/>
        <v>0</v>
      </c>
      <c r="N114" s="380">
        <f t="shared" si="23"/>
        <v>0</v>
      </c>
      <c r="O114" s="381">
        <f t="shared" si="23"/>
        <v>0</v>
      </c>
      <c r="P114" s="381">
        <f t="shared" si="23"/>
        <v>0</v>
      </c>
      <c r="Q114" s="381">
        <f t="shared" si="23"/>
        <v>0</v>
      </c>
      <c r="R114" s="381">
        <f t="shared" si="23"/>
        <v>0</v>
      </c>
      <c r="S114" s="381">
        <f t="shared" si="23"/>
        <v>0</v>
      </c>
      <c r="T114" s="382">
        <f t="shared" si="23"/>
        <v>0</v>
      </c>
      <c r="U114" s="383">
        <f t="shared" si="24"/>
        <v>0</v>
      </c>
      <c r="V114" s="367">
        <f>SUM(U104:U114)</f>
        <v>1800511.6622846976</v>
      </c>
    </row>
    <row r="115" spans="1:22" ht="15.95" customHeight="1" thickBot="1" x14ac:dyDescent="0.3">
      <c r="B115" s="307" t="s">
        <v>41</v>
      </c>
      <c r="C115" s="385">
        <f t="shared" ref="C115:T115" si="25">SUM(C104:C114)</f>
        <v>0</v>
      </c>
      <c r="D115" s="386">
        <f t="shared" si="25"/>
        <v>19058.388123566689</v>
      </c>
      <c r="E115" s="385">
        <f t="shared" si="25"/>
        <v>105877.60452464952</v>
      </c>
      <c r="F115" s="385">
        <f t="shared" si="25"/>
        <v>74758.120316478482</v>
      </c>
      <c r="G115" s="188">
        <f t="shared" si="25"/>
        <v>123203.11097014333</v>
      </c>
      <c r="H115" s="188">
        <f t="shared" si="25"/>
        <v>80160.792345687601</v>
      </c>
      <c r="I115" s="188">
        <f t="shared" si="25"/>
        <v>139396.939906763</v>
      </c>
      <c r="J115" s="188">
        <f t="shared" si="25"/>
        <v>108164.79395609049</v>
      </c>
      <c r="K115" s="188">
        <f t="shared" si="25"/>
        <v>179480.89074910924</v>
      </c>
      <c r="L115" s="188">
        <f t="shared" si="25"/>
        <v>303063.85480573057</v>
      </c>
      <c r="M115" s="188">
        <f t="shared" si="25"/>
        <v>363057.19695460115</v>
      </c>
      <c r="N115" s="387">
        <f t="shared" si="25"/>
        <v>304289.96963187773</v>
      </c>
      <c r="O115" s="387">
        <f t="shared" si="25"/>
        <v>0</v>
      </c>
      <c r="P115" s="387">
        <f t="shared" si="25"/>
        <v>0</v>
      </c>
      <c r="Q115" s="387">
        <f t="shared" si="25"/>
        <v>0</v>
      </c>
      <c r="R115" s="387">
        <f t="shared" si="25"/>
        <v>0</v>
      </c>
      <c r="S115" s="387">
        <f t="shared" si="25"/>
        <v>0</v>
      </c>
      <c r="T115" s="387">
        <f t="shared" si="25"/>
        <v>0</v>
      </c>
      <c r="U115" s="388">
        <f t="shared" si="24"/>
        <v>1800511.6622846979</v>
      </c>
      <c r="V115" s="389" t="str">
        <f>IF(U115=V114,"ok","ERROR")</f>
        <v>ok</v>
      </c>
    </row>
    <row r="116" spans="1:22" ht="15.95" customHeight="1" thickBot="1" x14ac:dyDescent="0.3"/>
    <row r="117" spans="1:22" ht="15.95" customHeight="1" thickBot="1" x14ac:dyDescent="0.3">
      <c r="A117" s="396" t="s">
        <v>253</v>
      </c>
      <c r="B117" s="181" t="s">
        <v>34</v>
      </c>
      <c r="C117" s="368">
        <f>C$3</f>
        <v>46023</v>
      </c>
      <c r="D117" s="524">
        <f t="shared" ref="D117:T117" si="26">D$3</f>
        <v>46054</v>
      </c>
      <c r="E117" s="368">
        <f t="shared" si="26"/>
        <v>46082</v>
      </c>
      <c r="F117" s="368">
        <f t="shared" si="26"/>
        <v>46113</v>
      </c>
      <c r="G117" s="368">
        <f t="shared" si="26"/>
        <v>46143</v>
      </c>
      <c r="H117" s="368">
        <f t="shared" si="26"/>
        <v>46174</v>
      </c>
      <c r="I117" s="368">
        <f t="shared" si="26"/>
        <v>46204</v>
      </c>
      <c r="J117" s="368">
        <f t="shared" si="26"/>
        <v>46235</v>
      </c>
      <c r="K117" s="368">
        <f t="shared" si="26"/>
        <v>46266</v>
      </c>
      <c r="L117" s="368">
        <f t="shared" si="26"/>
        <v>46296</v>
      </c>
      <c r="M117" s="368">
        <f t="shared" si="26"/>
        <v>46327</v>
      </c>
      <c r="N117" s="369">
        <f t="shared" si="26"/>
        <v>46357</v>
      </c>
      <c r="O117" s="369">
        <f t="shared" si="26"/>
        <v>46388</v>
      </c>
      <c r="P117" s="369">
        <f t="shared" si="26"/>
        <v>46419</v>
      </c>
      <c r="Q117" s="369">
        <f t="shared" si="26"/>
        <v>46447</v>
      </c>
      <c r="R117" s="369">
        <f t="shared" si="26"/>
        <v>46478</v>
      </c>
      <c r="S117" s="369">
        <f t="shared" si="26"/>
        <v>46508</v>
      </c>
      <c r="T117" s="369">
        <f t="shared" si="26"/>
        <v>46539</v>
      </c>
      <c r="U117" s="390" t="s">
        <v>32</v>
      </c>
    </row>
    <row r="118" spans="1:22" ht="15.95" customHeight="1" x14ac:dyDescent="0.25">
      <c r="A118" s="684" t="s">
        <v>155</v>
      </c>
      <c r="B118" s="305" t="s">
        <v>0</v>
      </c>
      <c r="C118" s="185">
        <f t="shared" ref="C118:T118" si="27">C60+C74+C88</f>
        <v>0</v>
      </c>
      <c r="D118" s="371">
        <f t="shared" si="27"/>
        <v>0</v>
      </c>
      <c r="E118" s="185">
        <f t="shared" si="27"/>
        <v>0</v>
      </c>
      <c r="F118" s="185">
        <f t="shared" si="27"/>
        <v>229.99116079346717</v>
      </c>
      <c r="G118" s="185">
        <f t="shared" si="27"/>
        <v>9448.9128245395386</v>
      </c>
      <c r="H118" s="185">
        <f t="shared" si="27"/>
        <v>0</v>
      </c>
      <c r="I118" s="185">
        <f t="shared" si="27"/>
        <v>1563.731806154859</v>
      </c>
      <c r="J118" s="185">
        <f t="shared" si="27"/>
        <v>1393.6369148080335</v>
      </c>
      <c r="K118" s="185">
        <f t="shared" si="27"/>
        <v>26878.048318985922</v>
      </c>
      <c r="L118" s="185">
        <f t="shared" si="27"/>
        <v>3415.1815393150391</v>
      </c>
      <c r="M118" s="185">
        <f t="shared" si="27"/>
        <v>11619.334193211405</v>
      </c>
      <c r="N118" s="372">
        <f t="shared" si="27"/>
        <v>11234.388545882481</v>
      </c>
      <c r="O118" s="373">
        <f t="shared" si="27"/>
        <v>0</v>
      </c>
      <c r="P118" s="373">
        <f t="shared" si="27"/>
        <v>0</v>
      </c>
      <c r="Q118" s="373">
        <f t="shared" si="27"/>
        <v>0</v>
      </c>
      <c r="R118" s="373">
        <f t="shared" si="27"/>
        <v>0</v>
      </c>
      <c r="S118" s="373">
        <f t="shared" si="27"/>
        <v>0</v>
      </c>
      <c r="T118" s="373">
        <f t="shared" si="27"/>
        <v>0</v>
      </c>
      <c r="U118" s="374">
        <f>SUM(C118:T118)</f>
        <v>65783.22530369075</v>
      </c>
    </row>
    <row r="119" spans="1:22" ht="15.95" customHeight="1" x14ac:dyDescent="0.25">
      <c r="A119" s="685"/>
      <c r="B119" s="7" t="s">
        <v>1</v>
      </c>
      <c r="C119" s="64">
        <f t="shared" ref="C119:T119" si="28">C61+C75+C89</f>
        <v>0</v>
      </c>
      <c r="D119" s="216">
        <f t="shared" si="28"/>
        <v>104289.89425319928</v>
      </c>
      <c r="E119" s="64">
        <f t="shared" si="28"/>
        <v>105968.66544759102</v>
      </c>
      <c r="F119" s="64">
        <f t="shared" si="28"/>
        <v>118879.32330235266</v>
      </c>
      <c r="G119" s="64">
        <f t="shared" si="28"/>
        <v>114506.364462686</v>
      </c>
      <c r="H119" s="64">
        <f t="shared" si="28"/>
        <v>123023.85163553125</v>
      </c>
      <c r="I119" s="64">
        <f t="shared" si="28"/>
        <v>118314.95784964561</v>
      </c>
      <c r="J119" s="64">
        <f t="shared" si="28"/>
        <v>152176.62764100803</v>
      </c>
      <c r="K119" s="64">
        <f t="shared" si="28"/>
        <v>132969.67700856423</v>
      </c>
      <c r="L119" s="64">
        <f t="shared" si="28"/>
        <v>132847.47503846264</v>
      </c>
      <c r="M119" s="64">
        <f t="shared" si="28"/>
        <v>287557.82421346317</v>
      </c>
      <c r="N119" s="375">
        <f t="shared" si="28"/>
        <v>278003.1845825045</v>
      </c>
      <c r="O119" s="376">
        <f t="shared" si="28"/>
        <v>0</v>
      </c>
      <c r="P119" s="376">
        <f t="shared" si="28"/>
        <v>0</v>
      </c>
      <c r="Q119" s="376">
        <f t="shared" si="28"/>
        <v>0</v>
      </c>
      <c r="R119" s="376">
        <f t="shared" si="28"/>
        <v>0</v>
      </c>
      <c r="S119" s="376">
        <f t="shared" si="28"/>
        <v>0</v>
      </c>
      <c r="T119" s="376">
        <f t="shared" si="28"/>
        <v>0</v>
      </c>
      <c r="U119" s="50">
        <f t="shared" ref="U119:U129" si="29">SUM(C119:T119)</f>
        <v>1668537.8454350082</v>
      </c>
    </row>
    <row r="120" spans="1:22" ht="15.95" customHeight="1" x14ac:dyDescent="0.25">
      <c r="A120" s="685"/>
      <c r="B120" s="6" t="s">
        <v>2</v>
      </c>
      <c r="C120" s="64">
        <f t="shared" ref="C120:T120" si="30">C62+C76+C90</f>
        <v>0</v>
      </c>
      <c r="D120" s="216">
        <f t="shared" si="30"/>
        <v>0</v>
      </c>
      <c r="E120" s="64">
        <f t="shared" si="30"/>
        <v>0</v>
      </c>
      <c r="F120" s="64">
        <f t="shared" si="30"/>
        <v>0</v>
      </c>
      <c r="G120" s="64">
        <f t="shared" si="30"/>
        <v>0</v>
      </c>
      <c r="H120" s="64">
        <f t="shared" si="30"/>
        <v>0</v>
      </c>
      <c r="I120" s="64">
        <f t="shared" si="30"/>
        <v>0</v>
      </c>
      <c r="J120" s="64">
        <f t="shared" si="30"/>
        <v>0</v>
      </c>
      <c r="K120" s="64">
        <f t="shared" si="30"/>
        <v>0</v>
      </c>
      <c r="L120" s="64">
        <f t="shared" si="30"/>
        <v>0</v>
      </c>
      <c r="M120" s="64">
        <f t="shared" si="30"/>
        <v>0</v>
      </c>
      <c r="N120" s="375">
        <f t="shared" si="30"/>
        <v>0</v>
      </c>
      <c r="O120" s="376">
        <f t="shared" si="30"/>
        <v>0</v>
      </c>
      <c r="P120" s="376">
        <f t="shared" si="30"/>
        <v>0</v>
      </c>
      <c r="Q120" s="376">
        <f t="shared" si="30"/>
        <v>0</v>
      </c>
      <c r="R120" s="376">
        <f t="shared" si="30"/>
        <v>0</v>
      </c>
      <c r="S120" s="376">
        <f t="shared" si="30"/>
        <v>0</v>
      </c>
      <c r="T120" s="376">
        <f t="shared" si="30"/>
        <v>0</v>
      </c>
      <c r="U120" s="50">
        <f t="shared" si="29"/>
        <v>0</v>
      </c>
    </row>
    <row r="121" spans="1:22" ht="15.95" customHeight="1" x14ac:dyDescent="0.25">
      <c r="A121" s="685"/>
      <c r="B121" s="6" t="s">
        <v>9</v>
      </c>
      <c r="C121" s="64">
        <f t="shared" ref="C121:T121" si="31">C63+C77+C91</f>
        <v>0</v>
      </c>
      <c r="D121" s="216">
        <f t="shared" si="31"/>
        <v>316765.87150640949</v>
      </c>
      <c r="E121" s="64">
        <f t="shared" si="31"/>
        <v>316765.87150640949</v>
      </c>
      <c r="F121" s="64">
        <f t="shared" si="31"/>
        <v>321336.2722816373</v>
      </c>
      <c r="G121" s="64">
        <f t="shared" si="31"/>
        <v>316765.87150640949</v>
      </c>
      <c r="H121" s="64">
        <f t="shared" si="31"/>
        <v>325906.67305686517</v>
      </c>
      <c r="I121" s="64">
        <f t="shared" si="31"/>
        <v>339617.87538254866</v>
      </c>
      <c r="J121" s="64">
        <f t="shared" si="31"/>
        <v>348758.67693300435</v>
      </c>
      <c r="K121" s="64">
        <f t="shared" si="31"/>
        <v>317667.92969492159</v>
      </c>
      <c r="L121" s="64">
        <f t="shared" si="31"/>
        <v>321336.2722816373</v>
      </c>
      <c r="M121" s="64">
        <f t="shared" si="31"/>
        <v>846046.91782789235</v>
      </c>
      <c r="N121" s="375">
        <f t="shared" si="31"/>
        <v>818155.95390203653</v>
      </c>
      <c r="O121" s="376">
        <f t="shared" si="31"/>
        <v>0</v>
      </c>
      <c r="P121" s="376">
        <f t="shared" si="31"/>
        <v>0</v>
      </c>
      <c r="Q121" s="376">
        <f t="shared" si="31"/>
        <v>0</v>
      </c>
      <c r="R121" s="376">
        <f t="shared" si="31"/>
        <v>0</v>
      </c>
      <c r="S121" s="376">
        <f t="shared" si="31"/>
        <v>0</v>
      </c>
      <c r="T121" s="376">
        <f t="shared" si="31"/>
        <v>0</v>
      </c>
      <c r="U121" s="50">
        <f t="shared" si="29"/>
        <v>4589124.1858797725</v>
      </c>
    </row>
    <row r="122" spans="1:22" ht="15.95" customHeight="1" x14ac:dyDescent="0.25">
      <c r="A122" s="685"/>
      <c r="B122" s="7" t="s">
        <v>3</v>
      </c>
      <c r="C122" s="64">
        <f t="shared" ref="C122:T122" si="32">C64+C78+C92</f>
        <v>0</v>
      </c>
      <c r="D122" s="216">
        <f t="shared" si="32"/>
        <v>29346.25576369046</v>
      </c>
      <c r="E122" s="64">
        <f t="shared" si="32"/>
        <v>29982.066327704</v>
      </c>
      <c r="F122" s="64">
        <f t="shared" si="32"/>
        <v>33468.666613572736</v>
      </c>
      <c r="G122" s="64">
        <f t="shared" si="32"/>
        <v>31566.01545208861</v>
      </c>
      <c r="H122" s="64">
        <f t="shared" si="32"/>
        <v>33468.666613572736</v>
      </c>
      <c r="I122" s="64">
        <f t="shared" si="32"/>
        <v>31951.299930237838</v>
      </c>
      <c r="J122" s="64">
        <f t="shared" si="32"/>
        <v>39493.72862493914</v>
      </c>
      <c r="K122" s="64">
        <f t="shared" si="32"/>
        <v>38225.294517283051</v>
      </c>
      <c r="L122" s="64">
        <f t="shared" si="32"/>
        <v>40445.054205681205</v>
      </c>
      <c r="M122" s="64">
        <f t="shared" si="32"/>
        <v>80760.409759102404</v>
      </c>
      <c r="N122" s="375">
        <f t="shared" si="32"/>
        <v>78078.251458247832</v>
      </c>
      <c r="O122" s="376">
        <f t="shared" si="32"/>
        <v>0</v>
      </c>
      <c r="P122" s="376">
        <f t="shared" si="32"/>
        <v>0</v>
      </c>
      <c r="Q122" s="376">
        <f t="shared" si="32"/>
        <v>0</v>
      </c>
      <c r="R122" s="376">
        <f t="shared" si="32"/>
        <v>0</v>
      </c>
      <c r="S122" s="376">
        <f t="shared" si="32"/>
        <v>0</v>
      </c>
      <c r="T122" s="376">
        <f t="shared" si="32"/>
        <v>0</v>
      </c>
      <c r="U122" s="50">
        <f t="shared" si="29"/>
        <v>466785.70926611999</v>
      </c>
    </row>
    <row r="123" spans="1:22" ht="15.95" customHeight="1" x14ac:dyDescent="0.25">
      <c r="A123" s="685"/>
      <c r="B123" s="6" t="s">
        <v>4</v>
      </c>
      <c r="C123" s="64">
        <f t="shared" ref="C123:T123" si="33">C65+C79+C93</f>
        <v>0</v>
      </c>
      <c r="D123" s="216">
        <f t="shared" si="33"/>
        <v>1885.6102359310712</v>
      </c>
      <c r="E123" s="64">
        <f t="shared" si="33"/>
        <v>133.84390362176012</v>
      </c>
      <c r="F123" s="64">
        <f t="shared" si="33"/>
        <v>5909.5156364381473</v>
      </c>
      <c r="G123" s="64">
        <f t="shared" si="33"/>
        <v>974.58155633946865</v>
      </c>
      <c r="H123" s="64">
        <f t="shared" si="33"/>
        <v>5472.5942821431463</v>
      </c>
      <c r="I123" s="64">
        <f t="shared" si="33"/>
        <v>13995.037514908618</v>
      </c>
      <c r="J123" s="64">
        <f t="shared" si="33"/>
        <v>986.02686612178286</v>
      </c>
      <c r="K123" s="64">
        <f t="shared" si="33"/>
        <v>447.71612634461616</v>
      </c>
      <c r="L123" s="64">
        <f t="shared" si="33"/>
        <v>1420.9511031422671</v>
      </c>
      <c r="M123" s="64">
        <f t="shared" si="33"/>
        <v>7736.1606858962632</v>
      </c>
      <c r="N123" s="375">
        <f t="shared" si="33"/>
        <v>7478.0434323529998</v>
      </c>
      <c r="O123" s="376">
        <f t="shared" si="33"/>
        <v>0</v>
      </c>
      <c r="P123" s="376">
        <f t="shared" si="33"/>
        <v>0</v>
      </c>
      <c r="Q123" s="376">
        <f t="shared" si="33"/>
        <v>0</v>
      </c>
      <c r="R123" s="376">
        <f t="shared" si="33"/>
        <v>0</v>
      </c>
      <c r="S123" s="376">
        <f t="shared" si="33"/>
        <v>0</v>
      </c>
      <c r="T123" s="376">
        <f t="shared" si="33"/>
        <v>0</v>
      </c>
      <c r="U123" s="50">
        <f t="shared" si="29"/>
        <v>46440.081343240141</v>
      </c>
    </row>
    <row r="124" spans="1:22" ht="15.95" customHeight="1" x14ac:dyDescent="0.25">
      <c r="A124" s="685"/>
      <c r="B124" s="6" t="s">
        <v>5</v>
      </c>
      <c r="C124" s="64">
        <f t="shared" ref="C124:T124" si="34">C66+C80+C94</f>
        <v>0</v>
      </c>
      <c r="D124" s="216">
        <f t="shared" si="34"/>
        <v>0</v>
      </c>
      <c r="E124" s="64">
        <f t="shared" si="34"/>
        <v>0</v>
      </c>
      <c r="F124" s="64">
        <f t="shared" si="34"/>
        <v>0</v>
      </c>
      <c r="G124" s="64">
        <f t="shared" si="34"/>
        <v>0</v>
      </c>
      <c r="H124" s="64">
        <f t="shared" si="34"/>
        <v>0</v>
      </c>
      <c r="I124" s="64">
        <f t="shared" si="34"/>
        <v>0</v>
      </c>
      <c r="J124" s="64">
        <f t="shared" si="34"/>
        <v>0</v>
      </c>
      <c r="K124" s="64">
        <f t="shared" si="34"/>
        <v>0</v>
      </c>
      <c r="L124" s="64">
        <f t="shared" si="34"/>
        <v>96.968654174540887</v>
      </c>
      <c r="M124" s="64">
        <f t="shared" si="34"/>
        <v>6.2414994444145435</v>
      </c>
      <c r="N124" s="375">
        <f t="shared" si="34"/>
        <v>5.9838283916698805</v>
      </c>
      <c r="O124" s="376">
        <f t="shared" si="34"/>
        <v>0</v>
      </c>
      <c r="P124" s="376">
        <f t="shared" si="34"/>
        <v>0</v>
      </c>
      <c r="Q124" s="376">
        <f t="shared" si="34"/>
        <v>0</v>
      </c>
      <c r="R124" s="376">
        <f t="shared" si="34"/>
        <v>0</v>
      </c>
      <c r="S124" s="376">
        <f t="shared" si="34"/>
        <v>0</v>
      </c>
      <c r="T124" s="376">
        <f t="shared" si="34"/>
        <v>0</v>
      </c>
      <c r="U124" s="50">
        <f t="shared" si="29"/>
        <v>109.19398201062531</v>
      </c>
    </row>
    <row r="125" spans="1:22" ht="15.95" customHeight="1" x14ac:dyDescent="0.25">
      <c r="A125" s="685"/>
      <c r="B125" s="6" t="s">
        <v>6</v>
      </c>
      <c r="C125" s="64">
        <f t="shared" ref="C125:T125" si="35">C67+C81+C95</f>
        <v>0</v>
      </c>
      <c r="D125" s="216">
        <f t="shared" si="35"/>
        <v>0</v>
      </c>
      <c r="E125" s="64">
        <f t="shared" si="35"/>
        <v>0</v>
      </c>
      <c r="F125" s="64">
        <f t="shared" si="35"/>
        <v>0</v>
      </c>
      <c r="G125" s="64">
        <f t="shared" si="35"/>
        <v>0</v>
      </c>
      <c r="H125" s="64">
        <f t="shared" si="35"/>
        <v>0</v>
      </c>
      <c r="I125" s="64">
        <f t="shared" si="35"/>
        <v>0</v>
      </c>
      <c r="J125" s="64">
        <f t="shared" si="35"/>
        <v>0</v>
      </c>
      <c r="K125" s="64">
        <f t="shared" si="35"/>
        <v>0</v>
      </c>
      <c r="L125" s="64">
        <f t="shared" si="35"/>
        <v>0</v>
      </c>
      <c r="M125" s="64">
        <f t="shared" si="35"/>
        <v>0</v>
      </c>
      <c r="N125" s="375">
        <f t="shared" si="35"/>
        <v>0</v>
      </c>
      <c r="O125" s="376">
        <f t="shared" si="35"/>
        <v>0</v>
      </c>
      <c r="P125" s="376">
        <f t="shared" si="35"/>
        <v>0</v>
      </c>
      <c r="Q125" s="376">
        <f t="shared" si="35"/>
        <v>0</v>
      </c>
      <c r="R125" s="376">
        <f t="shared" si="35"/>
        <v>0</v>
      </c>
      <c r="S125" s="376">
        <f t="shared" si="35"/>
        <v>0</v>
      </c>
      <c r="T125" s="376">
        <f t="shared" si="35"/>
        <v>0</v>
      </c>
      <c r="U125" s="50">
        <f t="shared" si="29"/>
        <v>0</v>
      </c>
    </row>
    <row r="126" spans="1:22" ht="15.95" customHeight="1" x14ac:dyDescent="0.25">
      <c r="A126" s="685"/>
      <c r="B126" s="6" t="s">
        <v>7</v>
      </c>
      <c r="C126" s="64">
        <f t="shared" ref="C126:T126" si="36">C68+C82+C96</f>
        <v>0</v>
      </c>
      <c r="D126" s="216">
        <f t="shared" si="36"/>
        <v>0</v>
      </c>
      <c r="E126" s="64">
        <f t="shared" si="36"/>
        <v>1057.1379426471153</v>
      </c>
      <c r="F126" s="64">
        <f t="shared" si="36"/>
        <v>3523.7931421570511</v>
      </c>
      <c r="G126" s="64">
        <f t="shared" si="36"/>
        <v>2114.2758852942306</v>
      </c>
      <c r="H126" s="64">
        <f t="shared" si="36"/>
        <v>2466.6551995099358</v>
      </c>
      <c r="I126" s="64">
        <f t="shared" si="36"/>
        <v>3523.7931421570511</v>
      </c>
      <c r="J126" s="64">
        <f t="shared" si="36"/>
        <v>1057.1379426471153</v>
      </c>
      <c r="K126" s="64">
        <f t="shared" si="36"/>
        <v>352.37931421570505</v>
      </c>
      <c r="L126" s="64">
        <f t="shared" si="36"/>
        <v>3171.4138279413455</v>
      </c>
      <c r="M126" s="64">
        <f t="shared" si="36"/>
        <v>1111.3837798258255</v>
      </c>
      <c r="N126" s="375">
        <f t="shared" si="36"/>
        <v>1065.5019478876147</v>
      </c>
      <c r="O126" s="376">
        <f t="shared" si="36"/>
        <v>0</v>
      </c>
      <c r="P126" s="376">
        <f t="shared" si="36"/>
        <v>0</v>
      </c>
      <c r="Q126" s="376">
        <f t="shared" si="36"/>
        <v>0</v>
      </c>
      <c r="R126" s="376">
        <f t="shared" si="36"/>
        <v>0</v>
      </c>
      <c r="S126" s="376">
        <f t="shared" si="36"/>
        <v>0</v>
      </c>
      <c r="T126" s="376">
        <f t="shared" si="36"/>
        <v>0</v>
      </c>
      <c r="U126" s="50">
        <f t="shared" si="29"/>
        <v>19443.472124282984</v>
      </c>
    </row>
    <row r="127" spans="1:22" ht="15.95" customHeight="1" x14ac:dyDescent="0.25">
      <c r="A127" s="685"/>
      <c r="B127" s="6" t="s">
        <v>8</v>
      </c>
      <c r="C127" s="64">
        <f t="shared" ref="C127:T127" si="37">C69+C83+C97</f>
        <v>0</v>
      </c>
      <c r="D127" s="216">
        <f t="shared" si="37"/>
        <v>0</v>
      </c>
      <c r="E127" s="64">
        <f t="shared" si="37"/>
        <v>0</v>
      </c>
      <c r="F127" s="64">
        <f t="shared" si="37"/>
        <v>25239.113620172495</v>
      </c>
      <c r="G127" s="64">
        <f t="shared" si="37"/>
        <v>132.72680369790615</v>
      </c>
      <c r="H127" s="64">
        <f t="shared" si="37"/>
        <v>606.66192237297741</v>
      </c>
      <c r="I127" s="64">
        <f t="shared" si="37"/>
        <v>246.46290869029454</v>
      </c>
      <c r="J127" s="64">
        <f t="shared" si="37"/>
        <v>180.09950684134151</v>
      </c>
      <c r="K127" s="64">
        <f t="shared" si="37"/>
        <v>66.363401848953075</v>
      </c>
      <c r="L127" s="64">
        <f t="shared" si="37"/>
        <v>132.72680369790615</v>
      </c>
      <c r="M127" s="64">
        <f t="shared" si="37"/>
        <v>7535.778920383802</v>
      </c>
      <c r="N127" s="375">
        <f t="shared" si="37"/>
        <v>7286.972898052486</v>
      </c>
      <c r="O127" s="376">
        <f t="shared" si="37"/>
        <v>0</v>
      </c>
      <c r="P127" s="376">
        <f t="shared" si="37"/>
        <v>0</v>
      </c>
      <c r="Q127" s="376">
        <f t="shared" si="37"/>
        <v>0</v>
      </c>
      <c r="R127" s="376">
        <f t="shared" si="37"/>
        <v>0</v>
      </c>
      <c r="S127" s="376">
        <f t="shared" si="37"/>
        <v>0</v>
      </c>
      <c r="T127" s="376">
        <f t="shared" si="37"/>
        <v>0</v>
      </c>
      <c r="U127" s="50">
        <f t="shared" si="29"/>
        <v>41426.906785758169</v>
      </c>
    </row>
    <row r="128" spans="1:22" ht="15.95" customHeight="1" thickBot="1" x14ac:dyDescent="0.3">
      <c r="A128" s="686"/>
      <c r="B128" s="391" t="s">
        <v>40</v>
      </c>
      <c r="C128" s="378">
        <f t="shared" ref="C128:T128" si="38">C70+C84+C98</f>
        <v>0</v>
      </c>
      <c r="D128" s="379">
        <f t="shared" si="38"/>
        <v>0</v>
      </c>
      <c r="E128" s="378">
        <f t="shared" si="38"/>
        <v>0</v>
      </c>
      <c r="F128" s="378">
        <f t="shared" si="38"/>
        <v>0</v>
      </c>
      <c r="G128" s="378">
        <f t="shared" si="38"/>
        <v>0</v>
      </c>
      <c r="H128" s="378">
        <f t="shared" si="38"/>
        <v>0</v>
      </c>
      <c r="I128" s="378">
        <f t="shared" si="38"/>
        <v>0</v>
      </c>
      <c r="J128" s="378">
        <f t="shared" si="38"/>
        <v>0</v>
      </c>
      <c r="K128" s="378">
        <f t="shared" si="38"/>
        <v>0</v>
      </c>
      <c r="L128" s="378">
        <f t="shared" si="38"/>
        <v>0</v>
      </c>
      <c r="M128" s="378">
        <f t="shared" si="38"/>
        <v>0</v>
      </c>
      <c r="N128" s="380">
        <f t="shared" si="38"/>
        <v>0</v>
      </c>
      <c r="O128" s="381">
        <f t="shared" si="38"/>
        <v>0</v>
      </c>
      <c r="P128" s="381">
        <f t="shared" si="38"/>
        <v>0</v>
      </c>
      <c r="Q128" s="381">
        <f t="shared" si="38"/>
        <v>0</v>
      </c>
      <c r="R128" s="381">
        <f t="shared" si="38"/>
        <v>0</v>
      </c>
      <c r="S128" s="381">
        <f t="shared" si="38"/>
        <v>0</v>
      </c>
      <c r="T128" s="382">
        <f t="shared" si="38"/>
        <v>0</v>
      </c>
      <c r="U128" s="383">
        <f t="shared" si="29"/>
        <v>0</v>
      </c>
      <c r="V128" s="367">
        <f>SUM(U118:U128)</f>
        <v>6897650.6201198837</v>
      </c>
    </row>
    <row r="129" spans="1:22" ht="15.95" customHeight="1" thickBot="1" x14ac:dyDescent="0.3">
      <c r="B129" s="307" t="s">
        <v>41</v>
      </c>
      <c r="C129" s="385">
        <f t="shared" ref="C129:T129" si="39">SUM(C118:C128)</f>
        <v>0</v>
      </c>
      <c r="D129" s="386">
        <f t="shared" si="39"/>
        <v>452287.63175923028</v>
      </c>
      <c r="E129" s="385">
        <f t="shared" si="39"/>
        <v>453907.58512797335</v>
      </c>
      <c r="F129" s="385">
        <f t="shared" si="39"/>
        <v>508586.67575712386</v>
      </c>
      <c r="G129" s="188">
        <f t="shared" si="39"/>
        <v>475508.74849105522</v>
      </c>
      <c r="H129" s="188">
        <f t="shared" si="39"/>
        <v>490945.10270999523</v>
      </c>
      <c r="I129" s="188">
        <f t="shared" si="39"/>
        <v>509213.15853434283</v>
      </c>
      <c r="J129" s="188">
        <f t="shared" si="39"/>
        <v>544045.93442936987</v>
      </c>
      <c r="K129" s="188">
        <f t="shared" si="39"/>
        <v>516607.40838216402</v>
      </c>
      <c r="L129" s="188">
        <f t="shared" si="39"/>
        <v>502866.04345405224</v>
      </c>
      <c r="M129" s="188">
        <f t="shared" si="39"/>
        <v>1242374.0508792198</v>
      </c>
      <c r="N129" s="387">
        <f t="shared" si="39"/>
        <v>1201308.2805953564</v>
      </c>
      <c r="O129" s="387">
        <f t="shared" si="39"/>
        <v>0</v>
      </c>
      <c r="P129" s="387">
        <f t="shared" si="39"/>
        <v>0</v>
      </c>
      <c r="Q129" s="387">
        <f t="shared" si="39"/>
        <v>0</v>
      </c>
      <c r="R129" s="387">
        <f t="shared" si="39"/>
        <v>0</v>
      </c>
      <c r="S129" s="387">
        <f t="shared" si="39"/>
        <v>0</v>
      </c>
      <c r="T129" s="387">
        <f t="shared" si="39"/>
        <v>0</v>
      </c>
      <c r="U129" s="388">
        <f t="shared" si="29"/>
        <v>6897650.6201198827</v>
      </c>
      <c r="V129" s="389" t="str">
        <f>IF(U129=V128,"ok","ERROR")</f>
        <v>ok</v>
      </c>
    </row>
    <row r="130" spans="1:22" ht="15.95" customHeight="1" thickBot="1" x14ac:dyDescent="0.3"/>
    <row r="131" spans="1:22" ht="15.95" customHeight="1" thickBot="1" x14ac:dyDescent="0.3">
      <c r="A131" s="396" t="s">
        <v>255</v>
      </c>
      <c r="B131" s="181" t="s">
        <v>34</v>
      </c>
      <c r="C131" s="368">
        <f>C$3</f>
        <v>46023</v>
      </c>
      <c r="D131" s="524">
        <f t="shared" ref="D131:T131" si="40">D$3</f>
        <v>46054</v>
      </c>
      <c r="E131" s="368">
        <f t="shared" si="40"/>
        <v>46082</v>
      </c>
      <c r="F131" s="368">
        <f t="shared" si="40"/>
        <v>46113</v>
      </c>
      <c r="G131" s="368">
        <f t="shared" si="40"/>
        <v>46143</v>
      </c>
      <c r="H131" s="368">
        <f t="shared" si="40"/>
        <v>46174</v>
      </c>
      <c r="I131" s="368">
        <f t="shared" si="40"/>
        <v>46204</v>
      </c>
      <c r="J131" s="368">
        <f t="shared" si="40"/>
        <v>46235</v>
      </c>
      <c r="K131" s="368">
        <f t="shared" si="40"/>
        <v>46266</v>
      </c>
      <c r="L131" s="368">
        <f t="shared" si="40"/>
        <v>46296</v>
      </c>
      <c r="M131" s="368">
        <f t="shared" si="40"/>
        <v>46327</v>
      </c>
      <c r="N131" s="369">
        <f t="shared" si="40"/>
        <v>46357</v>
      </c>
      <c r="O131" s="369">
        <f t="shared" si="40"/>
        <v>46388</v>
      </c>
      <c r="P131" s="369">
        <f t="shared" si="40"/>
        <v>46419</v>
      </c>
      <c r="Q131" s="369">
        <f t="shared" si="40"/>
        <v>46447</v>
      </c>
      <c r="R131" s="369">
        <f t="shared" si="40"/>
        <v>46478</v>
      </c>
      <c r="S131" s="369">
        <f t="shared" si="40"/>
        <v>46508</v>
      </c>
      <c r="T131" s="369">
        <f t="shared" si="40"/>
        <v>46539</v>
      </c>
      <c r="U131" s="390" t="s">
        <v>32</v>
      </c>
    </row>
    <row r="132" spans="1:22" ht="15.95" customHeight="1" x14ac:dyDescent="0.25">
      <c r="A132" s="687" t="s">
        <v>254</v>
      </c>
      <c r="B132" s="305" t="s">
        <v>0</v>
      </c>
      <c r="C132" s="185">
        <f t="shared" ref="C132:T132" si="41">C46</f>
        <v>0</v>
      </c>
      <c r="D132" s="371">
        <f t="shared" si="41"/>
        <v>0</v>
      </c>
      <c r="E132" s="185">
        <f t="shared" si="41"/>
        <v>0</v>
      </c>
      <c r="F132" s="185">
        <f t="shared" si="41"/>
        <v>0</v>
      </c>
      <c r="G132" s="185">
        <f t="shared" si="41"/>
        <v>0</v>
      </c>
      <c r="H132" s="185">
        <f t="shared" si="41"/>
        <v>0</v>
      </c>
      <c r="I132" s="185">
        <f t="shared" si="41"/>
        <v>0</v>
      </c>
      <c r="J132" s="185">
        <f t="shared" si="41"/>
        <v>0</v>
      </c>
      <c r="K132" s="185">
        <f t="shared" si="41"/>
        <v>0</v>
      </c>
      <c r="L132" s="185">
        <f t="shared" si="41"/>
        <v>0</v>
      </c>
      <c r="M132" s="185">
        <f t="shared" si="41"/>
        <v>0</v>
      </c>
      <c r="N132" s="372">
        <f t="shared" si="41"/>
        <v>0</v>
      </c>
      <c r="O132" s="373">
        <f t="shared" si="41"/>
        <v>0</v>
      </c>
      <c r="P132" s="373">
        <f t="shared" si="41"/>
        <v>0</v>
      </c>
      <c r="Q132" s="373">
        <f t="shared" si="41"/>
        <v>0</v>
      </c>
      <c r="R132" s="373">
        <f t="shared" si="41"/>
        <v>0</v>
      </c>
      <c r="S132" s="373">
        <f t="shared" si="41"/>
        <v>0</v>
      </c>
      <c r="T132" s="373">
        <f t="shared" si="41"/>
        <v>0</v>
      </c>
      <c r="U132" s="374">
        <f>SUM(C132:T132)</f>
        <v>0</v>
      </c>
    </row>
    <row r="133" spans="1:22" ht="15.95" customHeight="1" x14ac:dyDescent="0.25">
      <c r="A133" s="688"/>
      <c r="B133" s="7" t="s">
        <v>1</v>
      </c>
      <c r="C133" s="64">
        <f t="shared" ref="C133:T133" si="42">C47</f>
        <v>0</v>
      </c>
      <c r="D133" s="216">
        <f t="shared" si="42"/>
        <v>0</v>
      </c>
      <c r="E133" s="64">
        <f t="shared" si="42"/>
        <v>0</v>
      </c>
      <c r="F133" s="64">
        <f t="shared" si="42"/>
        <v>0</v>
      </c>
      <c r="G133" s="64">
        <f t="shared" si="42"/>
        <v>0</v>
      </c>
      <c r="H133" s="64">
        <f t="shared" si="42"/>
        <v>0</v>
      </c>
      <c r="I133" s="64">
        <f t="shared" si="42"/>
        <v>0</v>
      </c>
      <c r="J133" s="64">
        <f t="shared" si="42"/>
        <v>0</v>
      </c>
      <c r="K133" s="64">
        <f t="shared" si="42"/>
        <v>0</v>
      </c>
      <c r="L133" s="64">
        <f t="shared" si="42"/>
        <v>0</v>
      </c>
      <c r="M133" s="64">
        <f t="shared" si="42"/>
        <v>0</v>
      </c>
      <c r="N133" s="375">
        <f t="shared" si="42"/>
        <v>0</v>
      </c>
      <c r="O133" s="376">
        <f t="shared" si="42"/>
        <v>0</v>
      </c>
      <c r="P133" s="376">
        <f t="shared" si="42"/>
        <v>0</v>
      </c>
      <c r="Q133" s="376">
        <f t="shared" si="42"/>
        <v>0</v>
      </c>
      <c r="R133" s="376">
        <f t="shared" si="42"/>
        <v>0</v>
      </c>
      <c r="S133" s="376">
        <f t="shared" si="42"/>
        <v>0</v>
      </c>
      <c r="T133" s="376">
        <f t="shared" si="42"/>
        <v>0</v>
      </c>
      <c r="U133" s="50">
        <f t="shared" ref="U133:U143" si="43">SUM(C133:T133)</f>
        <v>0</v>
      </c>
    </row>
    <row r="134" spans="1:22" ht="15.95" customHeight="1" x14ac:dyDescent="0.25">
      <c r="A134" s="688"/>
      <c r="B134" s="6" t="s">
        <v>2</v>
      </c>
      <c r="C134" s="64">
        <f t="shared" ref="C134:T134" si="44">C48</f>
        <v>0</v>
      </c>
      <c r="D134" s="216">
        <f t="shared" si="44"/>
        <v>0</v>
      </c>
      <c r="E134" s="64">
        <f t="shared" si="44"/>
        <v>0</v>
      </c>
      <c r="F134" s="64">
        <f t="shared" si="44"/>
        <v>0</v>
      </c>
      <c r="G134" s="64">
        <f t="shared" si="44"/>
        <v>0</v>
      </c>
      <c r="H134" s="64">
        <f t="shared" si="44"/>
        <v>0</v>
      </c>
      <c r="I134" s="64">
        <f t="shared" si="44"/>
        <v>0</v>
      </c>
      <c r="J134" s="64">
        <f t="shared" si="44"/>
        <v>0</v>
      </c>
      <c r="K134" s="64">
        <f t="shared" si="44"/>
        <v>0</v>
      </c>
      <c r="L134" s="64">
        <f t="shared" si="44"/>
        <v>0</v>
      </c>
      <c r="M134" s="64">
        <f t="shared" si="44"/>
        <v>0</v>
      </c>
      <c r="N134" s="375">
        <f t="shared" si="44"/>
        <v>0</v>
      </c>
      <c r="O134" s="376">
        <f t="shared" si="44"/>
        <v>0</v>
      </c>
      <c r="P134" s="376">
        <f t="shared" si="44"/>
        <v>0</v>
      </c>
      <c r="Q134" s="376">
        <f t="shared" si="44"/>
        <v>0</v>
      </c>
      <c r="R134" s="376">
        <f t="shared" si="44"/>
        <v>0</v>
      </c>
      <c r="S134" s="376">
        <f t="shared" si="44"/>
        <v>0</v>
      </c>
      <c r="T134" s="376">
        <f t="shared" si="44"/>
        <v>0</v>
      </c>
      <c r="U134" s="50">
        <f t="shared" si="43"/>
        <v>0</v>
      </c>
    </row>
    <row r="135" spans="1:22" ht="15.95" customHeight="1" x14ac:dyDescent="0.25">
      <c r="A135" s="688"/>
      <c r="B135" s="6" t="s">
        <v>9</v>
      </c>
      <c r="C135" s="64">
        <f t="shared" ref="C135:T135" si="45">C49</f>
        <v>0</v>
      </c>
      <c r="D135" s="216">
        <f t="shared" si="45"/>
        <v>0</v>
      </c>
      <c r="E135" s="64">
        <f t="shared" si="45"/>
        <v>0</v>
      </c>
      <c r="F135" s="64">
        <f t="shared" si="45"/>
        <v>0</v>
      </c>
      <c r="G135" s="64">
        <f t="shared" si="45"/>
        <v>0</v>
      </c>
      <c r="H135" s="64">
        <f t="shared" si="45"/>
        <v>0</v>
      </c>
      <c r="I135" s="64">
        <f t="shared" si="45"/>
        <v>0</v>
      </c>
      <c r="J135" s="64">
        <f t="shared" si="45"/>
        <v>0</v>
      </c>
      <c r="K135" s="64">
        <f t="shared" si="45"/>
        <v>0</v>
      </c>
      <c r="L135" s="64">
        <f t="shared" si="45"/>
        <v>0</v>
      </c>
      <c r="M135" s="64">
        <f t="shared" si="45"/>
        <v>0</v>
      </c>
      <c r="N135" s="375">
        <f t="shared" si="45"/>
        <v>0</v>
      </c>
      <c r="O135" s="376">
        <f t="shared" si="45"/>
        <v>0</v>
      </c>
      <c r="P135" s="376">
        <f t="shared" si="45"/>
        <v>0</v>
      </c>
      <c r="Q135" s="376">
        <f t="shared" si="45"/>
        <v>0</v>
      </c>
      <c r="R135" s="376">
        <f t="shared" si="45"/>
        <v>0</v>
      </c>
      <c r="S135" s="376">
        <f t="shared" si="45"/>
        <v>0</v>
      </c>
      <c r="T135" s="376">
        <f t="shared" si="45"/>
        <v>0</v>
      </c>
      <c r="U135" s="50">
        <f t="shared" si="43"/>
        <v>0</v>
      </c>
    </row>
    <row r="136" spans="1:22" ht="15.95" customHeight="1" x14ac:dyDescent="0.25">
      <c r="A136" s="688"/>
      <c r="B136" s="7" t="s">
        <v>3</v>
      </c>
      <c r="C136" s="64">
        <f t="shared" ref="C136:T136" si="46">C50</f>
        <v>0</v>
      </c>
      <c r="D136" s="216">
        <f t="shared" si="46"/>
        <v>0</v>
      </c>
      <c r="E136" s="64">
        <f t="shared" si="46"/>
        <v>0</v>
      </c>
      <c r="F136" s="64">
        <f t="shared" si="46"/>
        <v>0</v>
      </c>
      <c r="G136" s="64">
        <f t="shared" si="46"/>
        <v>0</v>
      </c>
      <c r="H136" s="64">
        <f t="shared" si="46"/>
        <v>0</v>
      </c>
      <c r="I136" s="64">
        <f t="shared" si="46"/>
        <v>0</v>
      </c>
      <c r="J136" s="64">
        <f t="shared" si="46"/>
        <v>0</v>
      </c>
      <c r="K136" s="64">
        <f t="shared" si="46"/>
        <v>0</v>
      </c>
      <c r="L136" s="64">
        <f t="shared" si="46"/>
        <v>0</v>
      </c>
      <c r="M136" s="64">
        <f t="shared" si="46"/>
        <v>0</v>
      </c>
      <c r="N136" s="375">
        <f t="shared" si="46"/>
        <v>0</v>
      </c>
      <c r="O136" s="376">
        <f t="shared" si="46"/>
        <v>0</v>
      </c>
      <c r="P136" s="376">
        <f t="shared" si="46"/>
        <v>0</v>
      </c>
      <c r="Q136" s="376">
        <f t="shared" si="46"/>
        <v>0</v>
      </c>
      <c r="R136" s="376">
        <f t="shared" si="46"/>
        <v>0</v>
      </c>
      <c r="S136" s="376">
        <f t="shared" si="46"/>
        <v>0</v>
      </c>
      <c r="T136" s="376">
        <f t="shared" si="46"/>
        <v>0</v>
      </c>
      <c r="U136" s="50">
        <f t="shared" si="43"/>
        <v>0</v>
      </c>
    </row>
    <row r="137" spans="1:22" ht="15.95" customHeight="1" x14ac:dyDescent="0.25">
      <c r="A137" s="688"/>
      <c r="B137" s="6" t="s">
        <v>4</v>
      </c>
      <c r="C137" s="64">
        <f t="shared" ref="C137:T137" si="47">C51</f>
        <v>0</v>
      </c>
      <c r="D137" s="216">
        <f t="shared" si="47"/>
        <v>0</v>
      </c>
      <c r="E137" s="64">
        <f t="shared" si="47"/>
        <v>0</v>
      </c>
      <c r="F137" s="64">
        <f t="shared" si="47"/>
        <v>0</v>
      </c>
      <c r="G137" s="64">
        <f t="shared" si="47"/>
        <v>0</v>
      </c>
      <c r="H137" s="64">
        <f t="shared" si="47"/>
        <v>0</v>
      </c>
      <c r="I137" s="64">
        <f t="shared" si="47"/>
        <v>0</v>
      </c>
      <c r="J137" s="64">
        <f t="shared" si="47"/>
        <v>0</v>
      </c>
      <c r="K137" s="64">
        <f t="shared" si="47"/>
        <v>0</v>
      </c>
      <c r="L137" s="64">
        <f t="shared" si="47"/>
        <v>0</v>
      </c>
      <c r="M137" s="64">
        <f t="shared" si="47"/>
        <v>0</v>
      </c>
      <c r="N137" s="375">
        <f t="shared" si="47"/>
        <v>0</v>
      </c>
      <c r="O137" s="376">
        <f t="shared" si="47"/>
        <v>0</v>
      </c>
      <c r="P137" s="376">
        <f t="shared" si="47"/>
        <v>0</v>
      </c>
      <c r="Q137" s="376">
        <f t="shared" si="47"/>
        <v>0</v>
      </c>
      <c r="R137" s="376">
        <f t="shared" si="47"/>
        <v>0</v>
      </c>
      <c r="S137" s="376">
        <f t="shared" si="47"/>
        <v>0</v>
      </c>
      <c r="T137" s="376">
        <f t="shared" si="47"/>
        <v>0</v>
      </c>
      <c r="U137" s="50">
        <f t="shared" si="43"/>
        <v>0</v>
      </c>
    </row>
    <row r="138" spans="1:22" ht="15.95" customHeight="1" x14ac:dyDescent="0.25">
      <c r="A138" s="688"/>
      <c r="B138" s="6" t="s">
        <v>5</v>
      </c>
      <c r="C138" s="64">
        <f t="shared" ref="C138:T138" si="48">C52</f>
        <v>0</v>
      </c>
      <c r="D138" s="216">
        <f t="shared" si="48"/>
        <v>0</v>
      </c>
      <c r="E138" s="64">
        <f t="shared" si="48"/>
        <v>0</v>
      </c>
      <c r="F138" s="64">
        <f t="shared" si="48"/>
        <v>0</v>
      </c>
      <c r="G138" s="64">
        <f t="shared" si="48"/>
        <v>0</v>
      </c>
      <c r="H138" s="64">
        <f t="shared" si="48"/>
        <v>0</v>
      </c>
      <c r="I138" s="64">
        <f t="shared" si="48"/>
        <v>0</v>
      </c>
      <c r="J138" s="64">
        <f t="shared" si="48"/>
        <v>0</v>
      </c>
      <c r="K138" s="64">
        <f t="shared" si="48"/>
        <v>0</v>
      </c>
      <c r="L138" s="64">
        <f t="shared" si="48"/>
        <v>0</v>
      </c>
      <c r="M138" s="64">
        <f t="shared" si="48"/>
        <v>0</v>
      </c>
      <c r="N138" s="375">
        <f t="shared" si="48"/>
        <v>0</v>
      </c>
      <c r="O138" s="376">
        <f t="shared" si="48"/>
        <v>0</v>
      </c>
      <c r="P138" s="376">
        <f t="shared" si="48"/>
        <v>0</v>
      </c>
      <c r="Q138" s="376">
        <f t="shared" si="48"/>
        <v>0</v>
      </c>
      <c r="R138" s="376">
        <f t="shared" si="48"/>
        <v>0</v>
      </c>
      <c r="S138" s="376">
        <f t="shared" si="48"/>
        <v>0</v>
      </c>
      <c r="T138" s="376">
        <f t="shared" si="48"/>
        <v>0</v>
      </c>
      <c r="U138" s="50">
        <f t="shared" si="43"/>
        <v>0</v>
      </c>
    </row>
    <row r="139" spans="1:22" ht="15.95" customHeight="1" x14ac:dyDescent="0.25">
      <c r="A139" s="688"/>
      <c r="B139" s="6" t="s">
        <v>6</v>
      </c>
      <c r="C139" s="64">
        <f t="shared" ref="C139:T139" si="49">C53</f>
        <v>0</v>
      </c>
      <c r="D139" s="216">
        <f t="shared" si="49"/>
        <v>0</v>
      </c>
      <c r="E139" s="64">
        <f t="shared" si="49"/>
        <v>0</v>
      </c>
      <c r="F139" s="64">
        <f t="shared" si="49"/>
        <v>0</v>
      </c>
      <c r="G139" s="64">
        <f t="shared" si="49"/>
        <v>0</v>
      </c>
      <c r="H139" s="64">
        <f t="shared" si="49"/>
        <v>0</v>
      </c>
      <c r="I139" s="64">
        <f t="shared" si="49"/>
        <v>0</v>
      </c>
      <c r="J139" s="64">
        <f t="shared" si="49"/>
        <v>0</v>
      </c>
      <c r="K139" s="64">
        <f t="shared" si="49"/>
        <v>0</v>
      </c>
      <c r="L139" s="64">
        <f t="shared" si="49"/>
        <v>0</v>
      </c>
      <c r="M139" s="64">
        <f t="shared" si="49"/>
        <v>0</v>
      </c>
      <c r="N139" s="375">
        <f t="shared" si="49"/>
        <v>0</v>
      </c>
      <c r="O139" s="376">
        <f t="shared" si="49"/>
        <v>0</v>
      </c>
      <c r="P139" s="376">
        <f t="shared" si="49"/>
        <v>0</v>
      </c>
      <c r="Q139" s="376">
        <f t="shared" si="49"/>
        <v>0</v>
      </c>
      <c r="R139" s="376">
        <f t="shared" si="49"/>
        <v>0</v>
      </c>
      <c r="S139" s="376">
        <f t="shared" si="49"/>
        <v>0</v>
      </c>
      <c r="T139" s="376">
        <f t="shared" si="49"/>
        <v>0</v>
      </c>
      <c r="U139" s="50">
        <f t="shared" si="43"/>
        <v>0</v>
      </c>
    </row>
    <row r="140" spans="1:22" ht="15.95" customHeight="1" x14ac:dyDescent="0.25">
      <c r="A140" s="688"/>
      <c r="B140" s="6" t="s">
        <v>7</v>
      </c>
      <c r="C140" s="64">
        <f t="shared" ref="C140:T140" si="50">C54</f>
        <v>0</v>
      </c>
      <c r="D140" s="216">
        <f t="shared" si="50"/>
        <v>0</v>
      </c>
      <c r="E140" s="64">
        <f t="shared" si="50"/>
        <v>0</v>
      </c>
      <c r="F140" s="64">
        <f t="shared" si="50"/>
        <v>0</v>
      </c>
      <c r="G140" s="64">
        <f t="shared" si="50"/>
        <v>0</v>
      </c>
      <c r="H140" s="64">
        <f t="shared" si="50"/>
        <v>0</v>
      </c>
      <c r="I140" s="64">
        <f t="shared" si="50"/>
        <v>0</v>
      </c>
      <c r="J140" s="64">
        <f t="shared" si="50"/>
        <v>0</v>
      </c>
      <c r="K140" s="64">
        <f t="shared" si="50"/>
        <v>0</v>
      </c>
      <c r="L140" s="64">
        <f t="shared" si="50"/>
        <v>0</v>
      </c>
      <c r="M140" s="64">
        <f t="shared" si="50"/>
        <v>0</v>
      </c>
      <c r="N140" s="375">
        <f t="shared" si="50"/>
        <v>0</v>
      </c>
      <c r="O140" s="376">
        <f t="shared" si="50"/>
        <v>0</v>
      </c>
      <c r="P140" s="376">
        <f t="shared" si="50"/>
        <v>0</v>
      </c>
      <c r="Q140" s="376">
        <f t="shared" si="50"/>
        <v>0</v>
      </c>
      <c r="R140" s="376">
        <f t="shared" si="50"/>
        <v>0</v>
      </c>
      <c r="S140" s="376">
        <f t="shared" si="50"/>
        <v>0</v>
      </c>
      <c r="T140" s="376">
        <f t="shared" si="50"/>
        <v>0</v>
      </c>
      <c r="U140" s="50">
        <f t="shared" si="43"/>
        <v>0</v>
      </c>
    </row>
    <row r="141" spans="1:22" ht="15.95" customHeight="1" x14ac:dyDescent="0.25">
      <c r="A141" s="688"/>
      <c r="B141" s="6" t="s">
        <v>8</v>
      </c>
      <c r="C141" s="64">
        <f t="shared" ref="C141:T141" si="51">C55</f>
        <v>0</v>
      </c>
      <c r="D141" s="216">
        <f t="shared" si="51"/>
        <v>0</v>
      </c>
      <c r="E141" s="64">
        <f t="shared" si="51"/>
        <v>0</v>
      </c>
      <c r="F141" s="64">
        <f t="shared" si="51"/>
        <v>0</v>
      </c>
      <c r="G141" s="64">
        <f t="shared" si="51"/>
        <v>0</v>
      </c>
      <c r="H141" s="64">
        <f t="shared" si="51"/>
        <v>0</v>
      </c>
      <c r="I141" s="64">
        <f t="shared" si="51"/>
        <v>0</v>
      </c>
      <c r="J141" s="64">
        <f t="shared" si="51"/>
        <v>0</v>
      </c>
      <c r="K141" s="64">
        <f t="shared" si="51"/>
        <v>0</v>
      </c>
      <c r="L141" s="64">
        <f t="shared" si="51"/>
        <v>0</v>
      </c>
      <c r="M141" s="64">
        <f t="shared" si="51"/>
        <v>0</v>
      </c>
      <c r="N141" s="375">
        <f t="shared" si="51"/>
        <v>0</v>
      </c>
      <c r="O141" s="376">
        <f t="shared" si="51"/>
        <v>0</v>
      </c>
      <c r="P141" s="376">
        <f t="shared" si="51"/>
        <v>0</v>
      </c>
      <c r="Q141" s="376">
        <f t="shared" si="51"/>
        <v>0</v>
      </c>
      <c r="R141" s="376">
        <f t="shared" si="51"/>
        <v>0</v>
      </c>
      <c r="S141" s="376">
        <f t="shared" si="51"/>
        <v>0</v>
      </c>
      <c r="T141" s="376">
        <f t="shared" si="51"/>
        <v>0</v>
      </c>
      <c r="U141" s="50">
        <f t="shared" si="43"/>
        <v>0</v>
      </c>
    </row>
    <row r="142" spans="1:22" ht="15.95" customHeight="1" thickBot="1" x14ac:dyDescent="0.3">
      <c r="A142" s="689"/>
      <c r="B142" s="391" t="s">
        <v>40</v>
      </c>
      <c r="C142" s="378">
        <f t="shared" ref="C142:T142" si="52">C56</f>
        <v>0</v>
      </c>
      <c r="D142" s="379">
        <f t="shared" si="52"/>
        <v>0</v>
      </c>
      <c r="E142" s="378">
        <f t="shared" si="52"/>
        <v>0</v>
      </c>
      <c r="F142" s="378">
        <f t="shared" si="52"/>
        <v>0</v>
      </c>
      <c r="G142" s="378">
        <f t="shared" si="52"/>
        <v>0</v>
      </c>
      <c r="H142" s="378">
        <f t="shared" si="52"/>
        <v>0</v>
      </c>
      <c r="I142" s="378">
        <f t="shared" si="52"/>
        <v>0</v>
      </c>
      <c r="J142" s="378">
        <f t="shared" si="52"/>
        <v>0</v>
      </c>
      <c r="K142" s="378">
        <f t="shared" si="52"/>
        <v>0</v>
      </c>
      <c r="L142" s="378">
        <f t="shared" si="52"/>
        <v>0</v>
      </c>
      <c r="M142" s="378">
        <f t="shared" si="52"/>
        <v>0</v>
      </c>
      <c r="N142" s="380">
        <f t="shared" si="52"/>
        <v>0</v>
      </c>
      <c r="O142" s="381">
        <f t="shared" si="52"/>
        <v>0</v>
      </c>
      <c r="P142" s="381">
        <f t="shared" si="52"/>
        <v>0</v>
      </c>
      <c r="Q142" s="381">
        <f t="shared" si="52"/>
        <v>0</v>
      </c>
      <c r="R142" s="381">
        <f t="shared" si="52"/>
        <v>0</v>
      </c>
      <c r="S142" s="381">
        <f t="shared" si="52"/>
        <v>0</v>
      </c>
      <c r="T142" s="382">
        <f t="shared" si="52"/>
        <v>0</v>
      </c>
      <c r="U142" s="383">
        <f t="shared" si="43"/>
        <v>0</v>
      </c>
      <c r="V142" s="367">
        <f>SUM(U132:U142)</f>
        <v>0</v>
      </c>
    </row>
    <row r="143" spans="1:22" ht="15.95" customHeight="1" thickBot="1" x14ac:dyDescent="0.3">
      <c r="B143" s="307" t="s">
        <v>41</v>
      </c>
      <c r="C143" s="385">
        <f t="shared" ref="C143:T143" si="53">SUM(C132:C142)</f>
        <v>0</v>
      </c>
      <c r="D143" s="386">
        <f t="shared" si="53"/>
        <v>0</v>
      </c>
      <c r="E143" s="385">
        <f t="shared" si="53"/>
        <v>0</v>
      </c>
      <c r="F143" s="385">
        <f t="shared" si="53"/>
        <v>0</v>
      </c>
      <c r="G143" s="188">
        <f t="shared" si="53"/>
        <v>0</v>
      </c>
      <c r="H143" s="188">
        <f t="shared" si="53"/>
        <v>0</v>
      </c>
      <c r="I143" s="188">
        <f t="shared" si="53"/>
        <v>0</v>
      </c>
      <c r="J143" s="188">
        <f t="shared" si="53"/>
        <v>0</v>
      </c>
      <c r="K143" s="188">
        <f t="shared" si="53"/>
        <v>0</v>
      </c>
      <c r="L143" s="188">
        <f t="shared" si="53"/>
        <v>0</v>
      </c>
      <c r="M143" s="188">
        <f t="shared" si="53"/>
        <v>0</v>
      </c>
      <c r="N143" s="387">
        <f t="shared" si="53"/>
        <v>0</v>
      </c>
      <c r="O143" s="387">
        <f t="shared" si="53"/>
        <v>0</v>
      </c>
      <c r="P143" s="387">
        <f t="shared" si="53"/>
        <v>0</v>
      </c>
      <c r="Q143" s="387">
        <f t="shared" si="53"/>
        <v>0</v>
      </c>
      <c r="R143" s="387">
        <f t="shared" si="53"/>
        <v>0</v>
      </c>
      <c r="S143" s="387">
        <f t="shared" si="53"/>
        <v>0</v>
      </c>
      <c r="T143" s="387">
        <f t="shared" si="53"/>
        <v>0</v>
      </c>
      <c r="U143" s="388">
        <f t="shared" si="43"/>
        <v>0</v>
      </c>
      <c r="V143" s="389" t="str">
        <f>IF(U143=V142,"ok","ERROR")</f>
        <v>ok</v>
      </c>
    </row>
    <row r="144" spans="1:22" ht="15.95" customHeight="1" thickBot="1" x14ac:dyDescent="0.3">
      <c r="S144" s="397" t="s">
        <v>143</v>
      </c>
      <c r="T144" s="397"/>
      <c r="U144" s="398">
        <f>U115+U129+U143</f>
        <v>8698162.2824045811</v>
      </c>
    </row>
    <row r="145" spans="1:22" ht="15.95" customHeight="1" x14ac:dyDescent="0.25">
      <c r="U145" s="399"/>
      <c r="V145" s="400">
        <f>V14+V28+V42+V56+V70+V84+V98</f>
        <v>8698162.2824045811</v>
      </c>
    </row>
    <row r="146" spans="1:22" ht="15.95" customHeight="1" x14ac:dyDescent="0.25">
      <c r="B146" s="367" t="s">
        <v>256</v>
      </c>
      <c r="U146" s="400">
        <f>U15+U29+U43+U57+U71+U85+U99</f>
        <v>8698162.2824045811</v>
      </c>
      <c r="V146" s="401">
        <f>U144-V145</f>
        <v>0</v>
      </c>
    </row>
    <row r="147" spans="1:22" x14ac:dyDescent="0.25">
      <c r="B147" s="367" t="s">
        <v>257</v>
      </c>
      <c r="K147" s="402"/>
      <c r="L147" s="402"/>
      <c r="V147" s="403">
        <f>U146-U144</f>
        <v>0</v>
      </c>
    </row>
    <row r="148" spans="1:22" ht="15.75" thickBot="1" x14ac:dyDescent="0.3"/>
    <row r="149" spans="1:22" s="367" customFormat="1" ht="15.75" thickBot="1" x14ac:dyDescent="0.3">
      <c r="A149" s="404"/>
      <c r="B149" s="405" t="s">
        <v>34</v>
      </c>
      <c r="C149" s="406">
        <f>C$3</f>
        <v>46023</v>
      </c>
      <c r="D149" s="406">
        <f t="shared" ref="D149:T149" si="54">D$3</f>
        <v>46054</v>
      </c>
      <c r="E149" s="406">
        <f t="shared" si="54"/>
        <v>46082</v>
      </c>
      <c r="F149" s="406">
        <f t="shared" si="54"/>
        <v>46113</v>
      </c>
      <c r="G149" s="406">
        <f t="shared" si="54"/>
        <v>46143</v>
      </c>
      <c r="H149" s="406">
        <f t="shared" si="54"/>
        <v>46174</v>
      </c>
      <c r="I149" s="406">
        <f t="shared" si="54"/>
        <v>46204</v>
      </c>
      <c r="J149" s="406">
        <f t="shared" si="54"/>
        <v>46235</v>
      </c>
      <c r="K149" s="406">
        <f t="shared" si="54"/>
        <v>46266</v>
      </c>
      <c r="L149" s="406">
        <f t="shared" si="54"/>
        <v>46296</v>
      </c>
      <c r="M149" s="406">
        <f t="shared" si="54"/>
        <v>46327</v>
      </c>
      <c r="N149" s="407">
        <f t="shared" si="54"/>
        <v>46357</v>
      </c>
      <c r="O149" s="407">
        <f t="shared" si="54"/>
        <v>46388</v>
      </c>
      <c r="P149" s="407">
        <f t="shared" si="54"/>
        <v>46419</v>
      </c>
      <c r="Q149" s="407">
        <f t="shared" si="54"/>
        <v>46447</v>
      </c>
      <c r="R149" s="407">
        <f t="shared" si="54"/>
        <v>46478</v>
      </c>
      <c r="S149" s="407">
        <f t="shared" si="54"/>
        <v>46508</v>
      </c>
      <c r="T149" s="407">
        <f t="shared" si="54"/>
        <v>46539</v>
      </c>
      <c r="U149" s="408" t="s">
        <v>32</v>
      </c>
    </row>
    <row r="150" spans="1:22" s="367" customFormat="1" x14ac:dyDescent="0.25">
      <c r="A150" s="670" t="s">
        <v>258</v>
      </c>
      <c r="B150" s="409" t="s">
        <v>0</v>
      </c>
      <c r="C150" s="410">
        <f>C104+C118+C132</f>
        <v>0</v>
      </c>
      <c r="D150" s="410">
        <f t="shared" ref="D150:T150" si="55">D104+D118+D132</f>
        <v>0</v>
      </c>
      <c r="E150" s="410">
        <f t="shared" si="55"/>
        <v>9593.6667813623335</v>
      </c>
      <c r="F150" s="410">
        <f t="shared" si="55"/>
        <v>10298.139325854463</v>
      </c>
      <c r="G150" s="410">
        <f t="shared" si="55"/>
        <v>18382.088908992439</v>
      </c>
      <c r="H150" s="410">
        <f t="shared" si="55"/>
        <v>12771.588607065007</v>
      </c>
      <c r="I150" s="410">
        <f t="shared" si="55"/>
        <v>13228.722634626971</v>
      </c>
      <c r="J150" s="410">
        <f t="shared" si="55"/>
        <v>6578.2524330303004</v>
      </c>
      <c r="K150" s="410">
        <f t="shared" si="55"/>
        <v>41322.144394835916</v>
      </c>
      <c r="L150" s="410">
        <f t="shared" si="55"/>
        <v>10712.106207557932</v>
      </c>
      <c r="M150" s="410">
        <f t="shared" si="55"/>
        <v>37237.008821611234</v>
      </c>
      <c r="N150" s="411">
        <f t="shared" si="55"/>
        <v>32705.389534439844</v>
      </c>
      <c r="O150" s="411">
        <f t="shared" si="55"/>
        <v>0</v>
      </c>
      <c r="P150" s="411">
        <f t="shared" si="55"/>
        <v>0</v>
      </c>
      <c r="Q150" s="411">
        <f t="shared" si="55"/>
        <v>0</v>
      </c>
      <c r="R150" s="411">
        <f t="shared" si="55"/>
        <v>0</v>
      </c>
      <c r="S150" s="411">
        <f t="shared" si="55"/>
        <v>0</v>
      </c>
      <c r="T150" s="412">
        <f t="shared" si="55"/>
        <v>0</v>
      </c>
      <c r="U150" s="413">
        <f>SUM(C150:T150)</f>
        <v>192829.10764937641</v>
      </c>
    </row>
    <row r="151" spans="1:22" s="367" customFormat="1" x14ac:dyDescent="0.25">
      <c r="A151" s="671"/>
      <c r="B151" s="414" t="s">
        <v>1</v>
      </c>
      <c r="C151" s="415">
        <f t="shared" ref="C151:T151" si="56">C105+C119+C133</f>
        <v>0</v>
      </c>
      <c r="D151" s="415">
        <f t="shared" si="56"/>
        <v>104289.89425319928</v>
      </c>
      <c r="E151" s="415">
        <f t="shared" si="56"/>
        <v>138253.89209055551</v>
      </c>
      <c r="F151" s="415">
        <f t="shared" si="56"/>
        <v>122577.4406650007</v>
      </c>
      <c r="G151" s="415">
        <f t="shared" si="56"/>
        <v>157113.53163873637</v>
      </c>
      <c r="H151" s="415">
        <f t="shared" si="56"/>
        <v>145746.93849937254</v>
      </c>
      <c r="I151" s="415">
        <f t="shared" si="56"/>
        <v>148729.70321326461</v>
      </c>
      <c r="J151" s="415">
        <f t="shared" si="56"/>
        <v>193898.15403365833</v>
      </c>
      <c r="K151" s="415">
        <f t="shared" si="56"/>
        <v>198399.9819900617</v>
      </c>
      <c r="L151" s="415">
        <f t="shared" si="56"/>
        <v>262816.92699266569</v>
      </c>
      <c r="M151" s="415">
        <f t="shared" si="56"/>
        <v>405734.4103043864</v>
      </c>
      <c r="N151" s="416">
        <f t="shared" si="56"/>
        <v>377050.80048006971</v>
      </c>
      <c r="O151" s="416">
        <f t="shared" si="56"/>
        <v>0</v>
      </c>
      <c r="P151" s="416">
        <f t="shared" si="56"/>
        <v>0</v>
      </c>
      <c r="Q151" s="416">
        <f t="shared" si="56"/>
        <v>0</v>
      </c>
      <c r="R151" s="416">
        <f t="shared" si="56"/>
        <v>0</v>
      </c>
      <c r="S151" s="416">
        <f t="shared" si="56"/>
        <v>0</v>
      </c>
      <c r="T151" s="417">
        <f t="shared" si="56"/>
        <v>0</v>
      </c>
      <c r="U151" s="418">
        <f t="shared" ref="U151:U161" si="57">SUM(C151:T151)</f>
        <v>2254611.6741609708</v>
      </c>
    </row>
    <row r="152" spans="1:22" s="367" customFormat="1" x14ac:dyDescent="0.25">
      <c r="A152" s="671"/>
      <c r="B152" s="414" t="s">
        <v>2</v>
      </c>
      <c r="C152" s="415">
        <f t="shared" ref="C152:T152" si="58">C106+C120+C134</f>
        <v>0</v>
      </c>
      <c r="D152" s="415">
        <f t="shared" si="58"/>
        <v>0</v>
      </c>
      <c r="E152" s="415">
        <f t="shared" si="58"/>
        <v>0</v>
      </c>
      <c r="F152" s="415">
        <f t="shared" si="58"/>
        <v>0</v>
      </c>
      <c r="G152" s="415">
        <f t="shared" si="58"/>
        <v>0</v>
      </c>
      <c r="H152" s="415">
        <f t="shared" si="58"/>
        <v>0</v>
      </c>
      <c r="I152" s="415">
        <f t="shared" si="58"/>
        <v>0</v>
      </c>
      <c r="J152" s="415">
        <f t="shared" si="58"/>
        <v>0</v>
      </c>
      <c r="K152" s="415">
        <f t="shared" si="58"/>
        <v>0</v>
      </c>
      <c r="L152" s="415">
        <f t="shared" si="58"/>
        <v>0</v>
      </c>
      <c r="M152" s="415">
        <f t="shared" si="58"/>
        <v>0</v>
      </c>
      <c r="N152" s="416">
        <f t="shared" si="58"/>
        <v>0</v>
      </c>
      <c r="O152" s="416">
        <f t="shared" si="58"/>
        <v>0</v>
      </c>
      <c r="P152" s="416">
        <f t="shared" si="58"/>
        <v>0</v>
      </c>
      <c r="Q152" s="416">
        <f t="shared" si="58"/>
        <v>0</v>
      </c>
      <c r="R152" s="416">
        <f t="shared" si="58"/>
        <v>0</v>
      </c>
      <c r="S152" s="416">
        <f t="shared" si="58"/>
        <v>0</v>
      </c>
      <c r="T152" s="417">
        <f t="shared" si="58"/>
        <v>0</v>
      </c>
      <c r="U152" s="418">
        <f t="shared" si="57"/>
        <v>0</v>
      </c>
    </row>
    <row r="153" spans="1:22" s="367" customFormat="1" x14ac:dyDescent="0.25">
      <c r="A153" s="671"/>
      <c r="B153" s="414" t="s">
        <v>9</v>
      </c>
      <c r="C153" s="415">
        <f t="shared" ref="C153:T153" si="59">C107+C121+C135</f>
        <v>0</v>
      </c>
      <c r="D153" s="415">
        <f t="shared" si="59"/>
        <v>316765.87150640949</v>
      </c>
      <c r="E153" s="415">
        <f t="shared" si="59"/>
        <v>345334.06458538247</v>
      </c>
      <c r="F153" s="415">
        <f t="shared" si="59"/>
        <v>346458.56401587516</v>
      </c>
      <c r="G153" s="415">
        <f t="shared" si="59"/>
        <v>363958.64115813898</v>
      </c>
      <c r="H153" s="415">
        <f t="shared" si="59"/>
        <v>343779.33062621881</v>
      </c>
      <c r="I153" s="415">
        <f t="shared" si="59"/>
        <v>407344.52838963759</v>
      </c>
      <c r="J153" s="415">
        <f t="shared" si="59"/>
        <v>383548.80272137205</v>
      </c>
      <c r="K153" s="415">
        <f t="shared" si="59"/>
        <v>395893.02715713205</v>
      </c>
      <c r="L153" s="415">
        <f t="shared" si="59"/>
        <v>460638.378965665</v>
      </c>
      <c r="M153" s="415">
        <f t="shared" si="59"/>
        <v>986635.03235030733</v>
      </c>
      <c r="N153" s="416">
        <f t="shared" si="59"/>
        <v>935987.39604799135</v>
      </c>
      <c r="O153" s="416">
        <f t="shared" si="59"/>
        <v>0</v>
      </c>
      <c r="P153" s="416">
        <f t="shared" si="59"/>
        <v>0</v>
      </c>
      <c r="Q153" s="416">
        <f t="shared" si="59"/>
        <v>0</v>
      </c>
      <c r="R153" s="416">
        <f t="shared" si="59"/>
        <v>0</v>
      </c>
      <c r="S153" s="416">
        <f t="shared" si="59"/>
        <v>0</v>
      </c>
      <c r="T153" s="417">
        <f t="shared" si="59"/>
        <v>0</v>
      </c>
      <c r="U153" s="418">
        <f t="shared" si="57"/>
        <v>5286343.6375241308</v>
      </c>
    </row>
    <row r="154" spans="1:22" s="367" customFormat="1" x14ac:dyDescent="0.25">
      <c r="A154" s="671"/>
      <c r="B154" s="414" t="s">
        <v>3</v>
      </c>
      <c r="C154" s="415">
        <f t="shared" ref="C154:T154" si="60">C108+C122+C136</f>
        <v>0</v>
      </c>
      <c r="D154" s="415">
        <f t="shared" si="60"/>
        <v>29346.25576369046</v>
      </c>
      <c r="E154" s="415">
        <f t="shared" si="60"/>
        <v>29982.066327704</v>
      </c>
      <c r="F154" s="415">
        <f t="shared" si="60"/>
        <v>33468.666613572736</v>
      </c>
      <c r="G154" s="415">
        <f t="shared" si="60"/>
        <v>31566.01545208861</v>
      </c>
      <c r="H154" s="415">
        <f t="shared" si="60"/>
        <v>33468.666613572736</v>
      </c>
      <c r="I154" s="415">
        <f t="shared" si="60"/>
        <v>31951.299930237838</v>
      </c>
      <c r="J154" s="415">
        <f t="shared" si="60"/>
        <v>39493.72862493914</v>
      </c>
      <c r="K154" s="415">
        <f t="shared" si="60"/>
        <v>38225.294517283051</v>
      </c>
      <c r="L154" s="415">
        <f t="shared" si="60"/>
        <v>40445.054205681205</v>
      </c>
      <c r="M154" s="415">
        <f t="shared" si="60"/>
        <v>80760.409759102404</v>
      </c>
      <c r="N154" s="416">
        <f t="shared" si="60"/>
        <v>78078.251458247832</v>
      </c>
      <c r="O154" s="416">
        <f t="shared" si="60"/>
        <v>0</v>
      </c>
      <c r="P154" s="416">
        <f t="shared" si="60"/>
        <v>0</v>
      </c>
      <c r="Q154" s="416">
        <f t="shared" si="60"/>
        <v>0</v>
      </c>
      <c r="R154" s="416">
        <f t="shared" si="60"/>
        <v>0</v>
      </c>
      <c r="S154" s="416">
        <f t="shared" si="60"/>
        <v>0</v>
      </c>
      <c r="T154" s="417">
        <f t="shared" si="60"/>
        <v>0</v>
      </c>
      <c r="U154" s="418">
        <f t="shared" si="57"/>
        <v>466785.70926611999</v>
      </c>
    </row>
    <row r="155" spans="1:22" s="367" customFormat="1" x14ac:dyDescent="0.25">
      <c r="A155" s="671"/>
      <c r="B155" s="414" t="s">
        <v>4</v>
      </c>
      <c r="C155" s="415">
        <f t="shared" ref="C155:T155" si="61">C109+C123+C137</f>
        <v>0</v>
      </c>
      <c r="D155" s="415">
        <f t="shared" si="61"/>
        <v>14843.933277258348</v>
      </c>
      <c r="E155" s="415">
        <f t="shared" si="61"/>
        <v>22283.454596733565</v>
      </c>
      <c r="F155" s="415">
        <f t="shared" si="61"/>
        <v>29246.25983536266</v>
      </c>
      <c r="G155" s="415">
        <f t="shared" si="61"/>
        <v>17196.92666648444</v>
      </c>
      <c r="H155" s="415">
        <f t="shared" si="61"/>
        <v>22466.200211564676</v>
      </c>
      <c r="I155" s="415">
        <f t="shared" si="61"/>
        <v>32346.700592782217</v>
      </c>
      <c r="J155" s="415">
        <f t="shared" si="61"/>
        <v>15124.153385241178</v>
      </c>
      <c r="K155" s="415">
        <f t="shared" si="61"/>
        <v>10848.962833562971</v>
      </c>
      <c r="L155" s="415">
        <f t="shared" si="61"/>
        <v>16468.253312833225</v>
      </c>
      <c r="M155" s="415">
        <f t="shared" si="61"/>
        <v>55666.520319698582</v>
      </c>
      <c r="N155" s="416">
        <f t="shared" si="61"/>
        <v>47650.02679958658</v>
      </c>
      <c r="O155" s="416">
        <f t="shared" si="61"/>
        <v>0</v>
      </c>
      <c r="P155" s="416">
        <f t="shared" si="61"/>
        <v>0</v>
      </c>
      <c r="Q155" s="416">
        <f t="shared" si="61"/>
        <v>0</v>
      </c>
      <c r="R155" s="416">
        <f t="shared" si="61"/>
        <v>0</v>
      </c>
      <c r="S155" s="416">
        <f t="shared" si="61"/>
        <v>0</v>
      </c>
      <c r="T155" s="417">
        <f t="shared" si="61"/>
        <v>0</v>
      </c>
      <c r="U155" s="418">
        <f t="shared" si="57"/>
        <v>284141.39183110849</v>
      </c>
    </row>
    <row r="156" spans="1:22" s="367" customFormat="1" x14ac:dyDescent="0.25">
      <c r="A156" s="671"/>
      <c r="B156" s="414" t="s">
        <v>5</v>
      </c>
      <c r="C156" s="415">
        <f t="shared" ref="C156:T156" si="62">C110+C124+C138</f>
        <v>0</v>
      </c>
      <c r="D156" s="415">
        <f t="shared" si="62"/>
        <v>3775.5476801473137</v>
      </c>
      <c r="E156" s="415">
        <f t="shared" si="62"/>
        <v>7286.0478524703985</v>
      </c>
      <c r="F156" s="415">
        <f t="shared" si="62"/>
        <v>6880.9731642011438</v>
      </c>
      <c r="G156" s="415">
        <f t="shared" si="62"/>
        <v>5788.0108140766815</v>
      </c>
      <c r="H156" s="415">
        <f t="shared" si="62"/>
        <v>8117.8878065494318</v>
      </c>
      <c r="I156" s="415">
        <f t="shared" si="62"/>
        <v>8172.6659729398771</v>
      </c>
      <c r="J156" s="415">
        <f t="shared" si="62"/>
        <v>8743.2574229644797</v>
      </c>
      <c r="K156" s="415">
        <f t="shared" si="62"/>
        <v>7522.9890377984584</v>
      </c>
      <c r="L156" s="415">
        <f t="shared" si="62"/>
        <v>8161.8280429577671</v>
      </c>
      <c r="M156" s="415">
        <f t="shared" si="62"/>
        <v>20624.204424147305</v>
      </c>
      <c r="N156" s="416">
        <f t="shared" si="62"/>
        <v>17286.564863157775</v>
      </c>
      <c r="O156" s="416">
        <f t="shared" si="62"/>
        <v>0</v>
      </c>
      <c r="P156" s="416">
        <f t="shared" si="62"/>
        <v>0</v>
      </c>
      <c r="Q156" s="416">
        <f t="shared" si="62"/>
        <v>0</v>
      </c>
      <c r="R156" s="416">
        <f t="shared" si="62"/>
        <v>0</v>
      </c>
      <c r="S156" s="416">
        <f t="shared" si="62"/>
        <v>0</v>
      </c>
      <c r="T156" s="417">
        <f t="shared" si="62"/>
        <v>0</v>
      </c>
      <c r="U156" s="418">
        <f t="shared" si="57"/>
        <v>102359.97708141063</v>
      </c>
    </row>
    <row r="157" spans="1:22" s="367" customFormat="1" x14ac:dyDescent="0.25">
      <c r="A157" s="671"/>
      <c r="B157" s="414" t="s">
        <v>6</v>
      </c>
      <c r="C157" s="415">
        <f t="shared" ref="C157:T157" si="63">C111+C125+C139</f>
        <v>0</v>
      </c>
      <c r="D157" s="415">
        <f t="shared" si="63"/>
        <v>0</v>
      </c>
      <c r="E157" s="415">
        <f t="shared" si="63"/>
        <v>0</v>
      </c>
      <c r="F157" s="415">
        <f t="shared" si="63"/>
        <v>0</v>
      </c>
      <c r="G157" s="415">
        <f t="shared" si="63"/>
        <v>0</v>
      </c>
      <c r="H157" s="415">
        <f t="shared" si="63"/>
        <v>0</v>
      </c>
      <c r="I157" s="415">
        <f t="shared" si="63"/>
        <v>0</v>
      </c>
      <c r="J157" s="415">
        <f t="shared" si="63"/>
        <v>0</v>
      </c>
      <c r="K157" s="415">
        <f t="shared" si="63"/>
        <v>0</v>
      </c>
      <c r="L157" s="415">
        <f t="shared" si="63"/>
        <v>0</v>
      </c>
      <c r="M157" s="415">
        <f t="shared" si="63"/>
        <v>0</v>
      </c>
      <c r="N157" s="416">
        <f t="shared" si="63"/>
        <v>0</v>
      </c>
      <c r="O157" s="416">
        <f t="shared" si="63"/>
        <v>0</v>
      </c>
      <c r="P157" s="416">
        <f t="shared" si="63"/>
        <v>0</v>
      </c>
      <c r="Q157" s="416">
        <f t="shared" si="63"/>
        <v>0</v>
      </c>
      <c r="R157" s="416">
        <f t="shared" si="63"/>
        <v>0</v>
      </c>
      <c r="S157" s="416">
        <f t="shared" si="63"/>
        <v>0</v>
      </c>
      <c r="T157" s="417">
        <f t="shared" si="63"/>
        <v>0</v>
      </c>
      <c r="U157" s="418">
        <f t="shared" si="57"/>
        <v>0</v>
      </c>
    </row>
    <row r="158" spans="1:22" s="367" customFormat="1" x14ac:dyDescent="0.25">
      <c r="A158" s="671"/>
      <c r="B158" s="414" t="s">
        <v>7</v>
      </c>
      <c r="C158" s="415">
        <f t="shared" ref="C158:T158" si="64">C112+C126+C140</f>
        <v>0</v>
      </c>
      <c r="D158" s="415">
        <f t="shared" si="64"/>
        <v>0</v>
      </c>
      <c r="E158" s="415">
        <f t="shared" si="64"/>
        <v>1057.1379426471153</v>
      </c>
      <c r="F158" s="415">
        <f t="shared" si="64"/>
        <v>3523.7931421570511</v>
      </c>
      <c r="G158" s="415">
        <f t="shared" si="64"/>
        <v>2114.2758852942306</v>
      </c>
      <c r="H158" s="415">
        <f t="shared" si="64"/>
        <v>2466.6551995099358</v>
      </c>
      <c r="I158" s="415">
        <f t="shared" si="64"/>
        <v>3523.7931421570511</v>
      </c>
      <c r="J158" s="415">
        <f t="shared" si="64"/>
        <v>1057.1379426471153</v>
      </c>
      <c r="K158" s="415">
        <f t="shared" si="64"/>
        <v>352.37931421570505</v>
      </c>
      <c r="L158" s="415">
        <f t="shared" si="64"/>
        <v>3171.4138279413455</v>
      </c>
      <c r="M158" s="415">
        <f t="shared" si="64"/>
        <v>1111.3837798258255</v>
      </c>
      <c r="N158" s="416">
        <f t="shared" si="64"/>
        <v>1065.5019478876147</v>
      </c>
      <c r="O158" s="416">
        <f t="shared" si="64"/>
        <v>0</v>
      </c>
      <c r="P158" s="416">
        <f t="shared" si="64"/>
        <v>0</v>
      </c>
      <c r="Q158" s="416">
        <f t="shared" si="64"/>
        <v>0</v>
      </c>
      <c r="R158" s="416">
        <f t="shared" si="64"/>
        <v>0</v>
      </c>
      <c r="S158" s="416">
        <f t="shared" si="64"/>
        <v>0</v>
      </c>
      <c r="T158" s="417">
        <f t="shared" si="64"/>
        <v>0</v>
      </c>
      <c r="U158" s="418">
        <f t="shared" si="57"/>
        <v>19443.472124282984</v>
      </c>
    </row>
    <row r="159" spans="1:22" s="367" customFormat="1" x14ac:dyDescent="0.25">
      <c r="A159" s="671"/>
      <c r="B159" s="414" t="s">
        <v>8</v>
      </c>
      <c r="C159" s="415">
        <f t="shared" ref="C159:T159" si="65">C113+C127+C141</f>
        <v>0</v>
      </c>
      <c r="D159" s="415">
        <f t="shared" si="65"/>
        <v>2324.5174020921008</v>
      </c>
      <c r="E159" s="415">
        <f t="shared" si="65"/>
        <v>5994.8594757674919</v>
      </c>
      <c r="F159" s="415">
        <f t="shared" si="65"/>
        <v>30890.95931157843</v>
      </c>
      <c r="G159" s="415">
        <f t="shared" si="65"/>
        <v>2592.3689373868488</v>
      </c>
      <c r="H159" s="415">
        <f t="shared" si="65"/>
        <v>2288.6274918296995</v>
      </c>
      <c r="I159" s="415">
        <f t="shared" si="65"/>
        <v>3312.6845654597869</v>
      </c>
      <c r="J159" s="415">
        <f t="shared" si="65"/>
        <v>3767.2418216077112</v>
      </c>
      <c r="K159" s="415">
        <f t="shared" si="65"/>
        <v>3523.5198863834562</v>
      </c>
      <c r="L159" s="415">
        <f t="shared" si="65"/>
        <v>3515.9367044805686</v>
      </c>
      <c r="M159" s="415">
        <f t="shared" si="65"/>
        <v>17662.278074741625</v>
      </c>
      <c r="N159" s="416">
        <f t="shared" si="65"/>
        <v>15774.319095853083</v>
      </c>
      <c r="O159" s="416">
        <f t="shared" si="65"/>
        <v>0</v>
      </c>
      <c r="P159" s="416">
        <f t="shared" si="65"/>
        <v>0</v>
      </c>
      <c r="Q159" s="416">
        <f t="shared" si="65"/>
        <v>0</v>
      </c>
      <c r="R159" s="416">
        <f t="shared" si="65"/>
        <v>0</v>
      </c>
      <c r="S159" s="416">
        <f t="shared" si="65"/>
        <v>0</v>
      </c>
      <c r="T159" s="417">
        <f t="shared" si="65"/>
        <v>0</v>
      </c>
      <c r="U159" s="418">
        <f t="shared" si="57"/>
        <v>91647.312767180789</v>
      </c>
    </row>
    <row r="160" spans="1:22" s="367" customFormat="1" ht="15.75" thickBot="1" x14ac:dyDescent="0.3">
      <c r="A160" s="672"/>
      <c r="B160" s="419" t="s">
        <v>40</v>
      </c>
      <c r="C160" s="420">
        <f t="shared" ref="C160:T160" si="66">C114+C128+C142</f>
        <v>0</v>
      </c>
      <c r="D160" s="420">
        <f t="shared" si="66"/>
        <v>0</v>
      </c>
      <c r="E160" s="420">
        <f t="shared" si="66"/>
        <v>0</v>
      </c>
      <c r="F160" s="420">
        <f t="shared" si="66"/>
        <v>0</v>
      </c>
      <c r="G160" s="420">
        <f t="shared" si="66"/>
        <v>0</v>
      </c>
      <c r="H160" s="420">
        <f t="shared" si="66"/>
        <v>0</v>
      </c>
      <c r="I160" s="420">
        <f t="shared" si="66"/>
        <v>0</v>
      </c>
      <c r="J160" s="420">
        <f t="shared" si="66"/>
        <v>0</v>
      </c>
      <c r="K160" s="420">
        <f t="shared" si="66"/>
        <v>0</v>
      </c>
      <c r="L160" s="420">
        <f t="shared" si="66"/>
        <v>0</v>
      </c>
      <c r="M160" s="420">
        <f t="shared" si="66"/>
        <v>0</v>
      </c>
      <c r="N160" s="421">
        <f t="shared" si="66"/>
        <v>0</v>
      </c>
      <c r="O160" s="421">
        <f t="shared" si="66"/>
        <v>0</v>
      </c>
      <c r="P160" s="421">
        <f t="shared" si="66"/>
        <v>0</v>
      </c>
      <c r="Q160" s="421">
        <f t="shared" si="66"/>
        <v>0</v>
      </c>
      <c r="R160" s="421">
        <f t="shared" si="66"/>
        <v>0</v>
      </c>
      <c r="S160" s="421">
        <f t="shared" si="66"/>
        <v>0</v>
      </c>
      <c r="T160" s="422">
        <f t="shared" si="66"/>
        <v>0</v>
      </c>
      <c r="U160" s="423">
        <f t="shared" si="57"/>
        <v>0</v>
      </c>
      <c r="V160" s="508">
        <f>SUM(U150:U160)</f>
        <v>8698162.2824045811</v>
      </c>
    </row>
    <row r="161" spans="1:100" s="367" customFormat="1" ht="15.75" thickBot="1" x14ac:dyDescent="0.3">
      <c r="A161" s="49"/>
      <c r="B161" s="424" t="s">
        <v>41</v>
      </c>
      <c r="C161" s="425">
        <f t="shared" ref="C161:T161" si="67">C115+C129</f>
        <v>0</v>
      </c>
      <c r="D161" s="425">
        <f t="shared" si="67"/>
        <v>471346.01988279697</v>
      </c>
      <c r="E161" s="425">
        <f t="shared" si="67"/>
        <v>559785.18965262291</v>
      </c>
      <c r="F161" s="425">
        <f t="shared" si="67"/>
        <v>583344.79607360228</v>
      </c>
      <c r="G161" s="425">
        <f t="shared" si="67"/>
        <v>598711.85946119856</v>
      </c>
      <c r="H161" s="425">
        <f t="shared" si="67"/>
        <v>571105.89505568286</v>
      </c>
      <c r="I161" s="425">
        <f t="shared" si="67"/>
        <v>648610.0984411058</v>
      </c>
      <c r="J161" s="425">
        <f t="shared" si="67"/>
        <v>652210.72838546033</v>
      </c>
      <c r="K161" s="425">
        <f t="shared" si="67"/>
        <v>696088.29913127329</v>
      </c>
      <c r="L161" s="425">
        <f t="shared" si="67"/>
        <v>805929.89825978281</v>
      </c>
      <c r="M161" s="425">
        <f t="shared" si="67"/>
        <v>1605431.247833821</v>
      </c>
      <c r="N161" s="426">
        <f t="shared" si="67"/>
        <v>1505598.2502272341</v>
      </c>
      <c r="O161" s="426">
        <f t="shared" si="67"/>
        <v>0</v>
      </c>
      <c r="P161" s="426">
        <f t="shared" si="67"/>
        <v>0</v>
      </c>
      <c r="Q161" s="426">
        <f t="shared" si="67"/>
        <v>0</v>
      </c>
      <c r="R161" s="426">
        <f t="shared" si="67"/>
        <v>0</v>
      </c>
      <c r="S161" s="426">
        <f t="shared" si="67"/>
        <v>0</v>
      </c>
      <c r="T161" s="427">
        <f t="shared" si="67"/>
        <v>0</v>
      </c>
      <c r="U161" s="428">
        <f t="shared" si="57"/>
        <v>8698162.2824045811</v>
      </c>
      <c r="V161" s="389" t="str">
        <f>IF(U161=V160,"ok","ERROR")</f>
        <v>ok</v>
      </c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</row>
    <row r="162" spans="1:100" s="367" customFormat="1" x14ac:dyDescent="0.25">
      <c r="A162" s="49"/>
      <c r="B162" s="178"/>
      <c r="C162" s="177"/>
      <c r="D162" s="177"/>
      <c r="E162" s="429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430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</row>
    <row r="163" spans="1:100" s="367" customFormat="1" x14ac:dyDescent="0.25">
      <c r="A163" s="49"/>
      <c r="B163" s="178" t="s">
        <v>259</v>
      </c>
      <c r="C163" s="177"/>
      <c r="D163" s="177"/>
      <c r="E163" s="429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430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</row>
    <row r="164" spans="1:100" s="367" customFormat="1" x14ac:dyDescent="0.25">
      <c r="A164" s="49"/>
      <c r="B164" s="178"/>
      <c r="C164" s="178"/>
      <c r="D164" s="178"/>
      <c r="E164" s="178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 s="1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</row>
    <row r="165" spans="1:100" s="367" customFormat="1" x14ac:dyDescent="0.25">
      <c r="A165" s="49"/>
      <c r="B165"/>
      <c r="C165"/>
      <c r="D165"/>
      <c r="E165" s="126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 s="1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</row>
    <row r="166" spans="1:100" s="367" customFormat="1" x14ac:dyDescent="0.25">
      <c r="A166" s="49"/>
      <c r="B166"/>
      <c r="C166"/>
      <c r="D166"/>
      <c r="E166" s="3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 s="1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</row>
    <row r="168" spans="1:100" s="367" customFormat="1" x14ac:dyDescent="0.25">
      <c r="A168" s="49"/>
      <c r="B168"/>
      <c r="C168"/>
      <c r="D168"/>
      <c r="E168" s="3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 s="1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</row>
    <row r="169" spans="1:100" s="367" customFormat="1" x14ac:dyDescent="0.25">
      <c r="A169" s="49"/>
      <c r="B169"/>
      <c r="C169"/>
      <c r="D169"/>
      <c r="E169" s="126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 s="1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</row>
    <row r="170" spans="1:100" s="367" customFormat="1" x14ac:dyDescent="0.25">
      <c r="A170" s="49"/>
      <c r="B170"/>
      <c r="C170"/>
      <c r="D170"/>
      <c r="E170" s="126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 s="1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</row>
  </sheetData>
  <mergeCells count="12">
    <mergeCell ref="A150:A160"/>
    <mergeCell ref="C1:N1"/>
    <mergeCell ref="A4:A14"/>
    <mergeCell ref="A18:A28"/>
    <mergeCell ref="A32:A42"/>
    <mergeCell ref="A46:A56"/>
    <mergeCell ref="A60:A70"/>
    <mergeCell ref="A74:A84"/>
    <mergeCell ref="A88:A98"/>
    <mergeCell ref="A104:A114"/>
    <mergeCell ref="A132:A142"/>
    <mergeCell ref="A118:A128"/>
  </mergeCells>
  <conditionalFormatting sqref="V15">
    <cfRule type="cellIs" dxfId="47" priority="12" operator="equal">
      <formula>"ERROR"</formula>
    </cfRule>
  </conditionalFormatting>
  <conditionalFormatting sqref="V29">
    <cfRule type="cellIs" dxfId="46" priority="11" operator="equal">
      <formula>"ERROR"</formula>
    </cfRule>
  </conditionalFormatting>
  <conditionalFormatting sqref="V43">
    <cfRule type="cellIs" dxfId="45" priority="9" operator="equal">
      <formula>"ERROR"</formula>
    </cfRule>
  </conditionalFormatting>
  <conditionalFormatting sqref="V57">
    <cfRule type="cellIs" dxfId="44" priority="8" operator="equal">
      <formula>"ERROR"</formula>
    </cfRule>
  </conditionalFormatting>
  <conditionalFormatting sqref="V71">
    <cfRule type="cellIs" dxfId="43" priority="10" operator="equal">
      <formula>"ERROR"</formula>
    </cfRule>
  </conditionalFormatting>
  <conditionalFormatting sqref="V85">
    <cfRule type="cellIs" dxfId="42" priority="7" operator="equal">
      <formula>"ERROR"</formula>
    </cfRule>
  </conditionalFormatting>
  <conditionalFormatting sqref="V99">
    <cfRule type="cellIs" dxfId="41" priority="3" operator="equal">
      <formula>"ERROR"</formula>
    </cfRule>
  </conditionalFormatting>
  <conditionalFormatting sqref="V115">
    <cfRule type="cellIs" dxfId="40" priority="6" operator="equal">
      <formula>"ERROR"</formula>
    </cfRule>
  </conditionalFormatting>
  <conditionalFormatting sqref="V129:V143">
    <cfRule type="cellIs" dxfId="39" priority="2" operator="equal">
      <formula>"ERROR"</formula>
    </cfRule>
  </conditionalFormatting>
  <conditionalFormatting sqref="V146">
    <cfRule type="cellIs" dxfId="38" priority="4" operator="equal">
      <formula>"ERROR"</formula>
    </cfRule>
  </conditionalFormatting>
  <conditionalFormatting sqref="V161">
    <cfRule type="cellIs" dxfId="37" priority="1" operator="equal">
      <formula>"ERROR"</formula>
    </cfRule>
  </conditionalFormatting>
  <pageMargins left="0.7" right="0.7" top="0.75" bottom="0.75" header="0.3" footer="0.3"/>
  <pageSetup orientation="portrait" r:id="rId1"/>
  <headerFooter>
    <oddFooter>&amp;RSchedule JNG-D7.H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Props1.xml><?xml version="1.0" encoding="utf-8"?>
<ds:datastoreItem xmlns:ds="http://schemas.openxmlformats.org/officeDocument/2006/customXml" ds:itemID="{276704EB-6165-4959-9D73-8888D93E38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6205CA-DD95-4FC0-86B0-1E4225DD1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8A8E09-659E-4EEE-A5C4-502110AE39D6}">
  <ds:schemaRefs>
    <ds:schemaRef ds:uri="http://schemas.microsoft.com/office/2006/metadata/properties"/>
    <ds:schemaRef ds:uri="http://schemas.microsoft.com/office/infopath/2007/PartnerControls"/>
    <ds:schemaRef ds:uri="$ListId:Library;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Day 5 SOX Review</vt:lpstr>
      <vt:lpstr>Error Checks</vt:lpstr>
      <vt:lpstr>Notes</vt:lpstr>
      <vt:lpstr>TD Calc --&gt;</vt:lpstr>
      <vt:lpstr>YTD PROGRAM SUMMARY</vt:lpstr>
      <vt:lpstr>Forecast inputs</vt:lpstr>
      <vt:lpstr>Res Curves</vt:lpstr>
      <vt:lpstr>Biz Curves</vt:lpstr>
      <vt:lpstr>RES kWh ENTRY</vt:lpstr>
      <vt:lpstr>BIZ kWh ENTRY</vt:lpstr>
      <vt:lpstr>BIZ SUM</vt:lpstr>
      <vt:lpstr>1M - RES</vt:lpstr>
      <vt:lpstr>2M - SGS</vt:lpstr>
      <vt:lpstr>3M - LGS</vt:lpstr>
      <vt:lpstr>4M - SPS</vt:lpstr>
      <vt:lpstr>11M - LPS</vt:lpstr>
      <vt:lpstr>LI 1M - RES</vt:lpstr>
      <vt:lpstr>LI 2M - SGS</vt:lpstr>
      <vt:lpstr>LI 3M - LGS</vt:lpstr>
      <vt:lpstr>LI 4M - SPS</vt:lpstr>
      <vt:lpstr>LI 11M - LPS</vt:lpstr>
      <vt:lpstr>Res DRENE</vt:lpstr>
      <vt:lpstr>Biz DRENE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2025-11-12T22:59:47Z</dcterms:created>
  <dcterms:modified xsi:type="dcterms:W3CDTF">2025-12-01T17:46:34Z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