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9474AB1F-E1AC-461A-B186-D31D209B29A4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7" l="1"/>
  <c r="C26" i="17"/>
  <c r="C4" i="17"/>
  <c r="D11" i="6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  <c r="C20" i="17" l="1"/>
  <c r="C27" i="17" s="1"/>
  <c r="C30" i="17" s="1"/>
  <c r="C32" i="17" s="1"/>
</calcChain>
</file>

<file path=xl/sharedStrings.xml><?xml version="1.0" encoding="utf-8"?>
<sst xmlns="http://schemas.openxmlformats.org/spreadsheetml/2006/main" count="186" uniqueCount="88">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</sst>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H14" sqref="H14"/>
      <selection pane="bottomLeft" activeCell="H14" sqref="H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45991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-2831572.23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-2831572.23</v>
      </c>
    </row>
    <row r="27" spans="1:6" ht="15.75" thickBot="1" x14ac:dyDescent="0.3">
      <c r="A27" s="12" t="s">
        <v>7</v>
      </c>
      <c r="B27" s="22"/>
      <c r="C27" s="66">
        <f>SUM(C26)+C20</f>
        <v>-2831572.23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3.3009316666666668E-3</v>
      </c>
    </row>
    <row r="30" spans="1:6" x14ac:dyDescent="0.25">
      <c r="A30" s="15" t="s">
        <v>9</v>
      </c>
      <c r="B30" s="43"/>
      <c r="C30" s="43">
        <f>(C27+B34)*C29</f>
        <v>18057.481910297465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8301992.0186447604</v>
      </c>
      <c r="C34" s="66">
        <f>C27+C30+B34+C32</f>
        <v>5488477.2705550585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H14" sqref="H14"/>
      <selection pane="bottomLeft" activeCell="H14" sqref="H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45991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3.3009316666666668E-3</v>
      </c>
    </row>
    <row r="30" spans="1:6" x14ac:dyDescent="0.25">
      <c r="A30" s="15" t="s">
        <v>9</v>
      </c>
      <c r="B30" s="43"/>
      <c r="C30" s="43">
        <f>(C27+B32)*C29</f>
        <v>41759.896154407041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12650942.331253057</v>
      </c>
      <c r="C32" s="66">
        <f>C27+C30+B32</f>
        <v>12692702.227407465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H14" sqref="H14"/>
      <selection pane="bottomLeft" activeCell="H14" sqref="H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45991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92189.459999999948</v>
      </c>
      <c r="D6" s="56"/>
      <c r="E6" s="57"/>
    </row>
    <row r="7" spans="1:13" x14ac:dyDescent="0.25">
      <c r="A7" s="5" t="s">
        <v>82</v>
      </c>
      <c r="B7" s="6"/>
      <c r="C7" s="40">
        <v>3035.650000000001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-2375288.40109431</v>
      </c>
      <c r="D13" s="56"/>
      <c r="E13" s="57"/>
      <c r="F13" s="58"/>
    </row>
    <row r="14" spans="1:13" x14ac:dyDescent="0.25">
      <c r="A14" s="5" t="s">
        <v>63</v>
      </c>
      <c r="B14" s="6"/>
      <c r="C14" s="40">
        <v>-3825576.640000002</v>
      </c>
      <c r="D14" s="56"/>
      <c r="E14" s="57"/>
      <c r="F14" s="58"/>
    </row>
    <row r="15" spans="1:13" x14ac:dyDescent="0.25">
      <c r="A15" s="5" t="s">
        <v>2</v>
      </c>
      <c r="B15" s="6"/>
      <c r="C15" s="40">
        <v>8483414.2549342569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4554978.6140330834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1419338.27</v>
      </c>
      <c r="D17" s="56"/>
      <c r="E17" s="57"/>
      <c r="F17" s="58"/>
    </row>
    <row r="18" spans="1:6" x14ac:dyDescent="0.25">
      <c r="A18" s="5" t="s">
        <v>49</v>
      </c>
      <c r="B18" s="6"/>
      <c r="C18" s="40">
        <v>216149.51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9359907.3845396936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9161498.7617943753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3.3009316666666668E-3</v>
      </c>
    </row>
    <row r="30" spans="1:6" x14ac:dyDescent="0.25">
      <c r="A30" s="15" t="s">
        <v>9</v>
      </c>
      <c r="B30" s="43"/>
      <c r="C30" s="43">
        <f>(C27+B32)*C29</f>
        <v>68886.796222805031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11707396.198508762</v>
      </c>
      <c r="C32" s="66">
        <f>C27+C30+B32</f>
        <v>20937781.756525941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H14" sqref="H14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45991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1059449.4300000002</v>
      </c>
    </row>
    <row r="10" spans="1:4" x14ac:dyDescent="0.25">
      <c r="A10" s="35" t="s">
        <v>31</v>
      </c>
      <c r="B10" s="27" t="s">
        <v>30</v>
      </c>
      <c r="C10" s="36">
        <v>301650.32000000007</v>
      </c>
      <c r="D10" s="8"/>
    </row>
    <row r="11" spans="1:4" x14ac:dyDescent="0.25">
      <c r="A11" s="35" t="s">
        <v>32</v>
      </c>
      <c r="B11" s="27" t="s">
        <v>30</v>
      </c>
      <c r="C11" s="36">
        <v>716682.50000000012</v>
      </c>
      <c r="D11" s="8"/>
    </row>
    <row r="12" spans="1:4" x14ac:dyDescent="0.25">
      <c r="A12" s="35" t="s">
        <v>33</v>
      </c>
      <c r="B12" s="27" t="s">
        <v>34</v>
      </c>
      <c r="C12" s="36">
        <v>361149.9599999999</v>
      </c>
      <c r="D12" s="8"/>
    </row>
    <row r="13" spans="1:4" x14ac:dyDescent="0.25">
      <c r="A13" s="35" t="s">
        <v>35</v>
      </c>
      <c r="B13" s="27" t="s">
        <v>30</v>
      </c>
      <c r="C13" s="36">
        <v>13716.91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19362.75</v>
      </c>
      <c r="D15" s="25"/>
    </row>
    <row r="16" spans="1:4" x14ac:dyDescent="0.25">
      <c r="A16" s="37" t="s">
        <v>38</v>
      </c>
      <c r="B16" s="27" t="s">
        <v>34</v>
      </c>
      <c r="C16" s="36">
        <v>183983.93</v>
      </c>
      <c r="D16" s="25"/>
    </row>
    <row r="17" spans="1:4" x14ac:dyDescent="0.25">
      <c r="A17" s="37" t="s">
        <v>39</v>
      </c>
      <c r="B17" s="27" t="s">
        <v>34</v>
      </c>
      <c r="C17" s="36">
        <v>175576.43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2831572.2300000009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K44" sqref="K44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45991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Nov-2025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927643376.24357128</v>
      </c>
      <c r="D11" s="62">
        <f>($E$38/$E$57)</f>
        <v>7.6966043691179155E-5</v>
      </c>
      <c r="E11" s="49">
        <f>C11*D11</f>
        <v>71397.040625795649</v>
      </c>
    </row>
    <row r="12" spans="1:5" x14ac:dyDescent="0.25">
      <c r="A12" s="35" t="s">
        <v>31</v>
      </c>
      <c r="B12" s="27" t="s">
        <v>30</v>
      </c>
      <c r="C12" s="69">
        <v>239526807.20329645</v>
      </c>
      <c r="D12" s="62">
        <f>($E$38/$E$57)</f>
        <v>7.6966043691179155E-5</v>
      </c>
      <c r="E12" s="49">
        <f>C12*D12</f>
        <v>18435.43070841756</v>
      </c>
    </row>
    <row r="13" spans="1:5" x14ac:dyDescent="0.25">
      <c r="A13" s="35" t="s">
        <v>32</v>
      </c>
      <c r="B13" s="27" t="s">
        <v>30</v>
      </c>
      <c r="C13" s="69">
        <v>517611002.87596422</v>
      </c>
      <c r="D13" s="62">
        <f>($E$38/$E$57)</f>
        <v>7.6966043691179155E-5</v>
      </c>
      <c r="E13" s="49">
        <f t="shared" ref="E13:E19" si="0">C13*D13</f>
        <v>39838.471062386525</v>
      </c>
    </row>
    <row r="14" spans="1:5" x14ac:dyDescent="0.25">
      <c r="A14" s="35" t="s">
        <v>33</v>
      </c>
      <c r="B14" s="27" t="s">
        <v>34</v>
      </c>
      <c r="C14" s="69">
        <v>270334995.88186717</v>
      </c>
      <c r="D14" s="62">
        <f>($E$38/$E$57)</f>
        <v>7.6966043691179155E-5</v>
      </c>
      <c r="E14" s="49">
        <f t="shared" si="0"/>
        <v>20806.615104298526</v>
      </c>
    </row>
    <row r="15" spans="1:5" x14ac:dyDescent="0.25">
      <c r="A15" s="35" t="s">
        <v>35</v>
      </c>
      <c r="B15" s="27" t="s">
        <v>30</v>
      </c>
      <c r="C15" s="69">
        <v>10936236.991174469</v>
      </c>
      <c r="D15" s="62">
        <f>($E$38/$E$57)</f>
        <v>7.6966043691179155E-5</v>
      </c>
      <c r="E15" s="49">
        <f t="shared" si="0"/>
        <v>841.71889407982383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15368813.137562698</v>
      </c>
      <c r="D17" s="62">
        <f>($E$38/$E$57)</f>
        <v>7.6966043691179155E-5</v>
      </c>
      <c r="E17" s="49">
        <f t="shared" si="0"/>
        <v>1182.8767434272188</v>
      </c>
    </row>
    <row r="18" spans="1:5" x14ac:dyDescent="0.25">
      <c r="A18" s="37" t="s">
        <v>38</v>
      </c>
      <c r="B18" s="27" t="s">
        <v>34</v>
      </c>
      <c r="C18" s="69">
        <v>146033772.65689817</v>
      </c>
      <c r="D18" s="62">
        <f>($E$38/$E$57)</f>
        <v>7.6966043691179155E-5</v>
      </c>
      <c r="E18" s="49">
        <f t="shared" si="0"/>
        <v>11239.641726698548</v>
      </c>
    </row>
    <row r="19" spans="1:5" x14ac:dyDescent="0.25">
      <c r="A19" s="37" t="s">
        <v>39</v>
      </c>
      <c r="B19" s="27" t="s">
        <v>34</v>
      </c>
      <c r="C19" s="69">
        <v>139360496.00966558</v>
      </c>
      <c r="D19" s="62">
        <f>($E$38/$E$57)</f>
        <v>7.6966043691179155E-5</v>
      </c>
      <c r="E19" s="49">
        <f t="shared" si="0"/>
        <v>10726.026024704319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2266815501</v>
      </c>
      <c r="D21" s="51"/>
      <c r="E21" s="51">
        <f t="shared" ref="E21" si="1">SUM(E11:E20)</f>
        <v>174467.82088980818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45991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D7" sqref="D7:E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45991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1059449.4300000002</v>
      </c>
      <c r="D8" s="39">
        <v>956336000</v>
      </c>
      <c r="E8" s="68">
        <v>1.3255806890709791E-3</v>
      </c>
      <c r="F8" s="36">
        <f>D8*E8</f>
        <v>1267700.5338633838</v>
      </c>
      <c r="G8" s="36">
        <f>F8-C8</f>
        <v>208251.10386338364</v>
      </c>
    </row>
    <row r="9" spans="1:7" x14ac:dyDescent="0.25">
      <c r="A9" s="27" t="s">
        <v>31</v>
      </c>
      <c r="B9" s="27" t="s">
        <v>30</v>
      </c>
      <c r="C9" s="36">
        <f>'18A'!C10</f>
        <v>301650.32000000007</v>
      </c>
      <c r="D9" s="39">
        <v>228841660</v>
      </c>
      <c r="E9" s="68">
        <v>1.3255806890709791E-3</v>
      </c>
      <c r="F9" s="36">
        <f t="shared" ref="F9:F16" si="0">D9*E9</f>
        <v>303348.0853509467</v>
      </c>
      <c r="G9" s="36">
        <f t="shared" ref="G9:G16" si="1">F9-C9</f>
        <v>1697.7653509466327</v>
      </c>
    </row>
    <row r="10" spans="1:7" x14ac:dyDescent="0.25">
      <c r="A10" s="27" t="s">
        <v>32</v>
      </c>
      <c r="B10" s="27" t="s">
        <v>30</v>
      </c>
      <c r="C10" s="36">
        <f>'18A'!C11</f>
        <v>716682.50000000012</v>
      </c>
      <c r="D10" s="39">
        <v>555758370</v>
      </c>
      <c r="E10" s="68">
        <v>1.3255806890709791E-3</v>
      </c>
      <c r="F10" s="36">
        <f t="shared" si="0"/>
        <v>736702.56306156423</v>
      </c>
      <c r="G10" s="36">
        <f t="shared" si="1"/>
        <v>20020.063061564113</v>
      </c>
    </row>
    <row r="11" spans="1:7" x14ac:dyDescent="0.25">
      <c r="A11" s="27" t="s">
        <v>33</v>
      </c>
      <c r="B11" s="27" t="s">
        <v>34</v>
      </c>
      <c r="C11" s="36">
        <f>'18A'!C12</f>
        <v>361149.9599999999</v>
      </c>
      <c r="D11" s="39">
        <v>275894830</v>
      </c>
      <c r="E11" s="68">
        <v>1.3255806890709791E-3</v>
      </c>
      <c r="F11" s="36">
        <f t="shared" si="0"/>
        <v>365720.85886252066</v>
      </c>
      <c r="G11" s="36">
        <f t="shared" si="1"/>
        <v>4570.8988625207567</v>
      </c>
    </row>
    <row r="12" spans="1:7" x14ac:dyDescent="0.25">
      <c r="A12" s="27" t="s">
        <v>42</v>
      </c>
      <c r="B12" s="27" t="s">
        <v>30</v>
      </c>
      <c r="C12" s="36">
        <f>'18A'!C13</f>
        <v>13716.91</v>
      </c>
      <c r="D12" s="39">
        <v>12921156.790000001</v>
      </c>
      <c r="E12" s="68">
        <v>1.3255806890709791E-3</v>
      </c>
      <c r="F12" s="36">
        <f t="shared" si="0"/>
        <v>17128.035921282361</v>
      </c>
      <c r="G12" s="36">
        <f t="shared" si="1"/>
        <v>3411.1259212823607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19362.75</v>
      </c>
      <c r="D14" s="39">
        <v>14955921.945263315</v>
      </c>
      <c r="E14" s="68">
        <v>1.3255806890709791E-3</v>
      </c>
      <c r="F14" s="36">
        <f t="shared" si="0"/>
        <v>19825.281317893925</v>
      </c>
      <c r="G14" s="36">
        <f t="shared" si="1"/>
        <v>462.53131789392501</v>
      </c>
    </row>
    <row r="15" spans="1:7" x14ac:dyDescent="0.25">
      <c r="A15" s="28" t="s">
        <v>38</v>
      </c>
      <c r="B15" s="27" t="s">
        <v>34</v>
      </c>
      <c r="C15" s="36">
        <f>'18A'!C16</f>
        <v>183983.93</v>
      </c>
      <c r="D15" s="39">
        <v>144069249.95156845</v>
      </c>
      <c r="E15" s="68">
        <v>1.3255806890709791E-3</v>
      </c>
      <c r="F15" s="36">
        <f t="shared" si="0"/>
        <v>190975.41562473922</v>
      </c>
      <c r="G15" s="36">
        <f t="shared" si="1"/>
        <v>6991.4856247392308</v>
      </c>
    </row>
    <row r="16" spans="1:7" x14ac:dyDescent="0.25">
      <c r="A16" s="28" t="s">
        <v>39</v>
      </c>
      <c r="B16" s="27" t="s">
        <v>34</v>
      </c>
      <c r="C16" s="36">
        <f>'18A'!C17</f>
        <v>175576.43</v>
      </c>
      <c r="D16" s="39">
        <v>128952858.10316822</v>
      </c>
      <c r="E16" s="68">
        <v>1.3255806890709791E-3</v>
      </c>
      <c r="F16" s="36">
        <f t="shared" si="0"/>
        <v>170937.41850206992</v>
      </c>
      <c r="G16" s="36">
        <f t="shared" si="1"/>
        <v>-4639.0114979300706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2831572.2300000009</v>
      </c>
      <c r="D18" s="41">
        <f>SUM(D8:D17)</f>
        <v>2317730046.79</v>
      </c>
      <c r="E18" s="30"/>
      <c r="F18" s="34">
        <f>SUM(F8:F17)</f>
        <v>3072338.1925044009</v>
      </c>
      <c r="G18" s="34">
        <f>SUM(G8:G17)</f>
        <v>240765.96250440058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1" sqref="B31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45991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31" sqref="B31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45991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2026-01-02T13:11:47Z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