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AYTOWNAPP25\Public\Company Forms\2025 RATE CASE\disposition requirement filings\"/>
    </mc:Choice>
  </mc:AlternateContent>
  <xr:revisionPtr revIDLastSave="0" documentId="13_ncr:1_{3DCDA8EC-AF1C-4A77-81A7-C98944953DB4}" xr6:coauthVersionLast="47" xr6:coauthVersionMax="47" xr10:uidLastSave="{00000000-0000-0000-0000-000000000000}"/>
  <bookViews>
    <workbookView xWindow="28680" yWindow="-120" windowWidth="29040" windowHeight="15720" xr2:uid="{541E7625-FA20-447C-BB1F-D1A4E0358A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4" i="1"/>
  <c r="B16" i="1" s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N22" i="1"/>
  <c r="N21" i="1"/>
  <c r="AC20" i="1"/>
  <c r="AB20" i="1"/>
  <c r="AA20" i="1"/>
  <c r="Z20" i="1"/>
  <c r="Y20" i="1"/>
  <c r="X20" i="1"/>
  <c r="W20" i="1"/>
  <c r="V20" i="1"/>
  <c r="U20" i="1"/>
  <c r="T20" i="1"/>
  <c r="S20" i="1"/>
  <c r="R20" i="1"/>
  <c r="AD20" i="1" s="1"/>
  <c r="AD19" i="1"/>
  <c r="M19" i="1"/>
  <c r="M20" i="1" s="1"/>
  <c r="L19" i="1"/>
  <c r="K19" i="1"/>
  <c r="K20" i="1" s="1"/>
  <c r="J19" i="1"/>
  <c r="I19" i="1"/>
  <c r="H19" i="1"/>
  <c r="G19" i="1"/>
  <c r="F19" i="1"/>
  <c r="AD18" i="1"/>
  <c r="M18" i="1"/>
  <c r="L18" i="1"/>
  <c r="L20" i="1" s="1"/>
  <c r="K18" i="1"/>
  <c r="J18" i="1"/>
  <c r="I18" i="1"/>
  <c r="H18" i="1"/>
  <c r="G18" i="1"/>
  <c r="F18" i="1"/>
  <c r="E18" i="1"/>
  <c r="D18" i="1"/>
  <c r="C18" i="1"/>
  <c r="AD17" i="1"/>
  <c r="AD16" i="1"/>
  <c r="E16" i="1"/>
  <c r="AD15" i="1"/>
  <c r="AD14" i="1"/>
  <c r="M14" i="1"/>
  <c r="M16" i="1" s="1"/>
  <c r="L14" i="1"/>
  <c r="L16" i="1" s="1"/>
  <c r="K14" i="1"/>
  <c r="K16" i="1" s="1"/>
  <c r="J14" i="1"/>
  <c r="J16" i="1" s="1"/>
  <c r="I14" i="1"/>
  <c r="I16" i="1" s="1"/>
  <c r="H14" i="1"/>
  <c r="H16" i="1" s="1"/>
  <c r="G14" i="1"/>
  <c r="G16" i="1" s="1"/>
  <c r="F14" i="1"/>
  <c r="F16" i="1" s="1"/>
  <c r="E14" i="1"/>
  <c r="D14" i="1"/>
  <c r="D16" i="1" s="1"/>
  <c r="AD13" i="1"/>
  <c r="E19" i="1"/>
  <c r="D19" i="1"/>
  <c r="C14" i="1"/>
  <c r="C16" i="1" s="1"/>
  <c r="AD12" i="1"/>
  <c r="N12" i="1"/>
  <c r="AD11" i="1"/>
  <c r="AD10" i="1"/>
  <c r="AD9" i="1"/>
  <c r="AD8" i="1"/>
  <c r="AD7" i="1"/>
  <c r="M7" i="1"/>
  <c r="L7" i="1"/>
  <c r="K7" i="1"/>
  <c r="J7" i="1"/>
  <c r="I7" i="1"/>
  <c r="H7" i="1"/>
  <c r="G7" i="1"/>
  <c r="F7" i="1"/>
  <c r="E7" i="1"/>
  <c r="D7" i="1"/>
  <c r="C7" i="1"/>
  <c r="B7" i="1"/>
  <c r="AD6" i="1"/>
  <c r="N6" i="1"/>
  <c r="AD5" i="1"/>
  <c r="AD21" i="1" s="1"/>
  <c r="N5" i="1"/>
  <c r="B20" i="1" l="1"/>
  <c r="B25" i="1" s="1"/>
  <c r="B26" i="1" s="1"/>
  <c r="N24" i="1"/>
  <c r="L25" i="1"/>
  <c r="L26" i="1" s="1"/>
  <c r="K25" i="1"/>
  <c r="K26" i="1" s="1"/>
  <c r="J20" i="1"/>
  <c r="J25" i="1" s="1"/>
  <c r="J26" i="1" s="1"/>
  <c r="I20" i="1"/>
  <c r="H20" i="1"/>
  <c r="H25" i="1" s="1"/>
  <c r="H26" i="1" s="1"/>
  <c r="G20" i="1"/>
  <c r="G25" i="1" s="1"/>
  <c r="G26" i="1" s="1"/>
  <c r="F20" i="1"/>
  <c r="F25" i="1"/>
  <c r="F26" i="1" s="1"/>
  <c r="N18" i="1"/>
  <c r="D20" i="1"/>
  <c r="D25" i="1" s="1"/>
  <c r="D26" i="1" s="1"/>
  <c r="N7" i="1"/>
  <c r="I25" i="1"/>
  <c r="I26" i="1" s="1"/>
  <c r="E20" i="1"/>
  <c r="E25" i="1" s="1"/>
  <c r="E26" i="1" s="1"/>
  <c r="M25" i="1"/>
  <c r="M26" i="1" s="1"/>
  <c r="N13" i="1"/>
  <c r="N14" i="1" s="1"/>
  <c r="N16" i="1" s="1"/>
  <c r="C19" i="1"/>
  <c r="N19" i="1" s="1"/>
  <c r="N20" i="1" l="1"/>
  <c r="N25" i="1" s="1"/>
  <c r="N26" i="1" s="1"/>
  <c r="C20" i="1"/>
  <c r="C25" i="1" s="1"/>
  <c r="C26" i="1" s="1"/>
</calcChain>
</file>

<file path=xl/sharedStrings.xml><?xml version="1.0" encoding="utf-8"?>
<sst xmlns="http://schemas.openxmlformats.org/spreadsheetml/2006/main" count="84" uniqueCount="54">
  <si>
    <t>*AUG &amp; SEPT LARGE BILLED TOGETHER</t>
  </si>
  <si>
    <t>USAGE MONTH: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</si>
  <si>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</si>
  <si>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</si>
  <si>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</si>
  <si>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</si>
  <si>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</si>
  <si>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</si>
  <si>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</si>
  <si>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</si>
  <si>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</si>
  <si>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</si>
  <si>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</si>
  <si>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</si>
  <si>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ANNUAL 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</si>
  <si>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</si>
  <si>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</si>
  <si>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</si>
  <si>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</si>
  <si>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</si>
  <si>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</si>
  <si>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</si>
  <si>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</si>
  <si>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</si>
  <si>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</si>
  <si>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</si>
  <si>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</si>
  <si>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 Across</t>
  </si>
  <si>
    <t>SMALL BILL</t>
  </si>
  <si>
    <t>MO ADJ DONE:</t>
  </si>
  <si>
    <t>LARGE BILL</t>
  </si>
  <si>
    <t>USAGE PURCHASED (CUBIC FEET):</t>
  </si>
  <si>
    <t>CONVERSION</t>
  </si>
  <si>
    <t>GALLONS</t>
  </si>
  <si>
    <t>KC WATER BILL:</t>
  </si>
  <si>
    <t>Small Bill Gallons</t>
  </si>
  <si>
    <t>Feb.</t>
  </si>
  <si>
    <t>Lg. Bill Gallons</t>
  </si>
  <si>
    <t>March</t>
  </si>
  <si>
    <t>GAL PURCHASED</t>
  </si>
  <si>
    <t>Total</t>
  </si>
  <si>
    <t>BILLING JRNL</t>
  </si>
  <si>
    <t>Total Down</t>
  </si>
  <si>
    <t>USAGE ADJS.</t>
  </si>
  <si>
    <t>OVER EST/CORR**</t>
  </si>
  <si>
    <t>TOTAL SOLD</t>
  </si>
  <si>
    <t>DIFFERENCE</t>
  </si>
  <si>
    <t>WATER LOSS %</t>
  </si>
  <si>
    <t>USE BILLING JOURNALS RATE CODE SUMMARY2 FOR BILLING JOURNAL TOT, USE SEV ABBR SUMMAARY 3 FOR USAGE ADJ</t>
  </si>
  <si>
    <t>ADD 2 ZEROS</t>
  </si>
  <si>
    <r>
      <t>2026 WATER LOSS (</t>
    </r>
    <r>
      <rPr>
        <b/>
        <sz val="18"/>
        <color rgb="FF000000"/>
        <rFont val="Calibri"/>
        <family val="2"/>
      </rPr>
      <t>WHOLESALE WATER PURCHASE VS. RWC SALES</t>
    </r>
    <r>
      <rPr>
        <b/>
        <sz val="22"/>
        <color rgb="FF000000"/>
        <rFont val="Calibri"/>
        <family val="2"/>
      </rPr>
      <t>)</t>
    </r>
  </si>
  <si>
    <t>Taken from next months billing journals.  Total amount entered into applicable prior month usage. ex. Feb reporting is for Janaury</t>
  </si>
  <si>
    <t>*billing journals #'s &amp; usage adjs #'s=next months kc water bill ex. January billing journals =Feb kc water bill</t>
  </si>
  <si>
    <t xml:space="preserve">*Did not receive large bill for Feb; March bill is for two months (12-26-26 thru 2-26-26 usage); dividing in half for reporting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</si>
</sst>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_);[Red]\(0\)"/>
  </numFmts>
  <fonts count="18" x14ac:knownFonts="1">
    <font>
      <sz val="11"/>
      <color theme="1"/>
      <name val="Aptos Narrow"/>
      <family val="2"/>
      <scheme val="minor"/>
    </font>
    <font>
      <b/>
      <sz val="22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theme="1"/>
      <name val="Calibri"/>
      <family val="2"/>
    </font>
    <font>
      <i/>
      <sz val="18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5"/>
      <color rgb="FF000000"/>
      <name val="Calibri"/>
      <family val="2"/>
    </font>
    <font>
      <b/>
      <sz val="15"/>
      <color rgb="FF000000"/>
      <name val="Calibri"/>
      <family val="2"/>
    </font>
    <font>
      <sz val="9"/>
      <color rgb="FF000000"/>
      <name val="Calibri"/>
      <family val="2"/>
    </font>
    <font>
      <i/>
      <sz val="14"/>
      <color rgb="FF000000"/>
      <name val="Calibri"/>
      <family val="2"/>
    </font>
    <font>
      <b/>
      <sz val="11"/>
      <color theme="1"/>
      <name val="Calibri"/>
      <family val="2"/>
    </font>
    <font>
      <b/>
      <i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10" fillId="0" borderId="0" xfId="0" applyFont="1"/>
    <xf numFmtId="8" fontId="11" fillId="0" borderId="8" xfId="0" applyNumberFormat="1" applyFont="1" applyBorder="1"/>
    <xf numFmtId="8" fontId="11" fillId="0" borderId="9" xfId="0" applyNumberFormat="1" applyFont="1" applyBorder="1"/>
    <xf numFmtId="8" fontId="11" fillId="0" borderId="0" xfId="0" applyNumberFormat="1" applyFont="1"/>
    <xf numFmtId="8" fontId="11" fillId="0" borderId="10" xfId="0" applyNumberFormat="1" applyFont="1" applyBorder="1"/>
    <xf numFmtId="8" fontId="12" fillId="0" borderId="11" xfId="0" applyNumberFormat="1" applyFont="1" applyBorder="1"/>
    <xf numFmtId="0" fontId="3" fillId="0" borderId="0" xfId="0" applyFont="1" applyAlignment="1">
      <alignment horizontal="center" wrapText="1"/>
    </xf>
    <xf numFmtId="0" fontId="3" fillId="0" borderId="12" xfId="0" applyFont="1" applyBorder="1"/>
    <xf numFmtId="164" fontId="3" fillId="0" borderId="0" xfId="0" applyNumberFormat="1" applyFont="1"/>
    <xf numFmtId="8" fontId="11" fillId="0" borderId="13" xfId="0" applyNumberFormat="1" applyFont="1" applyBorder="1"/>
    <xf numFmtId="8" fontId="11" fillId="0" borderId="14" xfId="0" applyNumberFormat="1" applyFont="1" applyBorder="1"/>
    <xf numFmtId="8" fontId="11" fillId="0" borderId="1" xfId="0" applyNumberFormat="1" applyFont="1" applyBorder="1"/>
    <xf numFmtId="8" fontId="11" fillId="0" borderId="15" xfId="0" applyNumberFormat="1" applyFont="1" applyBorder="1"/>
    <xf numFmtId="8" fontId="12" fillId="0" borderId="16" xfId="0" applyNumberFormat="1" applyFont="1" applyBorder="1"/>
    <xf numFmtId="8" fontId="12" fillId="0" borderId="17" xfId="0" applyNumberFormat="1" applyFont="1" applyBorder="1"/>
    <xf numFmtId="8" fontId="12" fillId="0" borderId="18" xfId="0" applyNumberFormat="1" applyFont="1" applyBorder="1"/>
    <xf numFmtId="8" fontId="12" fillId="0" borderId="19" xfId="0" applyNumberFormat="1" applyFont="1" applyBorder="1"/>
    <xf numFmtId="8" fontId="12" fillId="0" borderId="20" xfId="0" applyNumberFormat="1" applyFont="1" applyBorder="1"/>
    <xf numFmtId="8" fontId="12" fillId="0" borderId="6" xfId="0" applyNumberFormat="1" applyFont="1" applyBorder="1"/>
    <xf numFmtId="0" fontId="13" fillId="0" borderId="0" xfId="0" applyFont="1" applyAlignment="1">
      <alignment wrapText="1"/>
    </xf>
    <xf numFmtId="3" fontId="14" fillId="0" borderId="0" xfId="0" applyNumberFormat="1" applyFont="1" applyAlignment="1">
      <alignment horizontal="center" wrapText="1"/>
    </xf>
    <xf numFmtId="3" fontId="14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40" fontId="11" fillId="0" borderId="8" xfId="0" applyNumberFormat="1" applyFont="1" applyBorder="1"/>
    <xf numFmtId="40" fontId="11" fillId="0" borderId="9" xfId="0" applyNumberFormat="1" applyFont="1" applyBorder="1"/>
    <xf numFmtId="40" fontId="11" fillId="0" borderId="0" xfId="0" applyNumberFormat="1" applyFont="1"/>
    <xf numFmtId="40" fontId="11" fillId="0" borderId="12" xfId="0" applyNumberFormat="1" applyFont="1" applyBorder="1"/>
    <xf numFmtId="40" fontId="11" fillId="0" borderId="10" xfId="0" applyNumberFormat="1" applyFont="1" applyBorder="1"/>
    <xf numFmtId="40" fontId="12" fillId="0" borderId="22" xfId="0" applyNumberFormat="1" applyFont="1" applyBorder="1"/>
    <xf numFmtId="40" fontId="11" fillId="0" borderId="23" xfId="0" applyNumberFormat="1" applyFont="1" applyBorder="1"/>
    <xf numFmtId="40" fontId="11" fillId="0" borderId="24" xfId="0" applyNumberFormat="1" applyFont="1" applyBorder="1"/>
    <xf numFmtId="40" fontId="11" fillId="0" borderId="7" xfId="0" applyNumberFormat="1" applyFont="1" applyBorder="1"/>
    <xf numFmtId="40" fontId="11" fillId="0" borderId="25" xfId="0" applyNumberFormat="1" applyFont="1" applyBorder="1"/>
    <xf numFmtId="40" fontId="12" fillId="0" borderId="26" xfId="0" applyNumberFormat="1" applyFont="1" applyBorder="1"/>
    <xf numFmtId="40" fontId="12" fillId="0" borderId="11" xfId="0" applyNumberFormat="1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2" fillId="0" borderId="11" xfId="0" applyFont="1" applyBorder="1"/>
    <xf numFmtId="38" fontId="3" fillId="0" borderId="0" xfId="0" applyNumberFormat="1" applyFont="1"/>
    <xf numFmtId="38" fontId="3" fillId="0" borderId="12" xfId="0" applyNumberFormat="1" applyFont="1" applyBorder="1"/>
    <xf numFmtId="38" fontId="10" fillId="0" borderId="0" xfId="0" applyNumberFormat="1" applyFont="1"/>
    <xf numFmtId="38" fontId="11" fillId="0" borderId="8" xfId="0" applyNumberFormat="1" applyFont="1" applyBorder="1"/>
    <xf numFmtId="38" fontId="11" fillId="0" borderId="9" xfId="0" applyNumberFormat="1" applyFont="1" applyBorder="1"/>
    <xf numFmtId="38" fontId="11" fillId="0" borderId="0" xfId="0" applyNumberFormat="1" applyFont="1"/>
    <xf numFmtId="38" fontId="11" fillId="0" borderId="10" xfId="0" applyNumberFormat="1" applyFont="1" applyBorder="1"/>
    <xf numFmtId="38" fontId="12" fillId="0" borderId="11" xfId="0" applyNumberFormat="1" applyFont="1" applyBorder="1"/>
    <xf numFmtId="38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38" fontId="11" fillId="2" borderId="8" xfId="0" applyNumberFormat="1" applyFont="1" applyFill="1" applyBorder="1"/>
    <xf numFmtId="38" fontId="11" fillId="2" borderId="9" xfId="0" applyNumberFormat="1" applyFont="1" applyFill="1" applyBorder="1"/>
    <xf numFmtId="38" fontId="11" fillId="2" borderId="0" xfId="0" applyNumberFormat="1" applyFont="1" applyFill="1"/>
    <xf numFmtId="38" fontId="11" fillId="2" borderId="10" xfId="0" applyNumberFormat="1" applyFont="1" applyFill="1" applyBorder="1"/>
    <xf numFmtId="38" fontId="12" fillId="2" borderId="11" xfId="0" applyNumberFormat="1" applyFont="1" applyFill="1" applyBorder="1"/>
    <xf numFmtId="0" fontId="9" fillId="2" borderId="7" xfId="0" applyFont="1" applyFill="1" applyBorder="1" applyAlignment="1">
      <alignment horizontal="right"/>
    </xf>
    <xf numFmtId="38" fontId="11" fillId="2" borderId="23" xfId="0" applyNumberFormat="1" applyFont="1" applyFill="1" applyBorder="1"/>
    <xf numFmtId="38" fontId="11" fillId="2" borderId="24" xfId="0" applyNumberFormat="1" applyFont="1" applyFill="1" applyBorder="1"/>
    <xf numFmtId="38" fontId="11" fillId="2" borderId="7" xfId="0" applyNumberFormat="1" applyFont="1" applyFill="1" applyBorder="1"/>
    <xf numFmtId="38" fontId="11" fillId="2" borderId="25" xfId="0" applyNumberFormat="1" applyFont="1" applyFill="1" applyBorder="1"/>
    <xf numFmtId="38" fontId="12" fillId="2" borderId="26" xfId="0" applyNumberFormat="1" applyFont="1" applyFill="1" applyBorder="1"/>
    <xf numFmtId="164" fontId="3" fillId="0" borderId="27" xfId="0" applyNumberFormat="1" applyFont="1" applyBorder="1"/>
    <xf numFmtId="164" fontId="3" fillId="0" borderId="28" xfId="0" applyNumberFormat="1" applyFont="1" applyBorder="1"/>
    <xf numFmtId="38" fontId="11" fillId="2" borderId="29" xfId="0" applyNumberFormat="1" applyFont="1" applyFill="1" applyBorder="1"/>
    <xf numFmtId="38" fontId="11" fillId="2" borderId="30" xfId="0" applyNumberFormat="1" applyFont="1" applyFill="1" applyBorder="1"/>
    <xf numFmtId="38" fontId="11" fillId="0" borderId="31" xfId="0" applyNumberFormat="1" applyFont="1" applyBorder="1"/>
    <xf numFmtId="38" fontId="11" fillId="0" borderId="32" xfId="0" applyNumberFormat="1" applyFont="1" applyBorder="1"/>
    <xf numFmtId="38" fontId="11" fillId="0" borderId="24" xfId="0" applyNumberFormat="1" applyFont="1" applyBorder="1"/>
    <xf numFmtId="38" fontId="11" fillId="0" borderId="25" xfId="0" applyNumberFormat="1" applyFont="1" applyBorder="1"/>
    <xf numFmtId="38" fontId="12" fillId="0" borderId="26" xfId="0" applyNumberFormat="1" applyFont="1" applyBorder="1"/>
    <xf numFmtId="38" fontId="11" fillId="0" borderId="33" xfId="0" applyNumberFormat="1" applyFont="1" applyBorder="1"/>
    <xf numFmtId="38" fontId="11" fillId="0" borderId="34" xfId="0" applyNumberFormat="1" applyFont="1" applyBorder="1"/>
    <xf numFmtId="38" fontId="11" fillId="0" borderId="35" xfId="0" applyNumberFormat="1" applyFont="1" applyBorder="1"/>
    <xf numFmtId="38" fontId="11" fillId="0" borderId="36" xfId="0" applyNumberFormat="1" applyFont="1" applyBorder="1"/>
    <xf numFmtId="38" fontId="11" fillId="0" borderId="37" xfId="0" applyNumberFormat="1" applyFont="1" applyBorder="1"/>
    <xf numFmtId="10" fontId="12" fillId="0" borderId="17" xfId="0" applyNumberFormat="1" applyFont="1" applyBorder="1"/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5" fillId="0" borderId="0" xfId="0" applyFont="1"/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0" fontId="17" fillId="0" borderId="0" xfId="0" applyFont="1"/>
    <xf numFmtId="40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90BA-1D57-4356-BE26-E74C7A33BE40}">
  <dimension ref="A1:AE33"/>
  <sheetViews>
    <sheetView tabSelected="1" workbookViewId="0">
      <selection activeCell="E13" sqref="E13"/>
    </sheetView>
  </sheetViews>
  <sheetFormatPr defaultColWidth="8.85546875" defaultRowHeight="15" x14ac:dyDescent="0.25"/>
  <cols>
    <col min="1" max="1" width="20.140625" style="1" customWidth="1"/>
    <col min="2" max="2" width="16.7109375" style="1" customWidth="1"/>
    <col min="3" max="3" width="17.5703125" style="1" bestFit="1" customWidth="1"/>
    <col min="4" max="4" width="17" style="1" customWidth="1"/>
    <col min="5" max="6" width="17.5703125" style="1" bestFit="1" customWidth="1"/>
    <col min="7" max="7" width="17.7109375" style="1" bestFit="1" customWidth="1"/>
    <col min="8" max="8" width="17.5703125" style="1" bestFit="1" customWidth="1"/>
    <col min="9" max="9" width="17.7109375" style="1" bestFit="1" customWidth="1"/>
    <col min="10" max="10" width="17.5703125" style="1" bestFit="1" customWidth="1"/>
    <col min="11" max="11" width="17.28515625" style="1" customWidth="1"/>
    <col min="12" max="13" width="17.5703125" style="1" bestFit="1" customWidth="1"/>
    <col min="14" max="14" width="20" style="105" bestFit="1" customWidth="1"/>
    <col min="15" max="15" width="2" style="1" customWidth="1"/>
    <col min="16" max="16" width="14.42578125" style="1" hidden="1" customWidth="1"/>
    <col min="17" max="17" width="6.7109375" style="1" hidden="1" customWidth="1"/>
    <col min="18" max="18" width="11.28515625" style="1" hidden="1" customWidth="1"/>
    <col min="19" max="19" width="10.140625" style="1" hidden="1" customWidth="1"/>
    <col min="20" max="20" width="11.28515625" style="1" hidden="1" customWidth="1"/>
    <col min="21" max="21" width="12.28515625" style="1" hidden="1" customWidth="1"/>
    <col min="22" max="22" width="11.28515625" style="1" hidden="1" customWidth="1"/>
    <col min="23" max="23" width="11.140625" style="1" hidden="1" customWidth="1"/>
    <col min="24" max="24" width="11.28515625" style="1" hidden="1" customWidth="1"/>
    <col min="25" max="25" width="10.140625" style="1" hidden="1" customWidth="1"/>
    <col min="26" max="26" width="9" style="1" hidden="1" customWidth="1"/>
    <col min="27" max="27" width="7.85546875" style="1" hidden="1" customWidth="1"/>
    <col min="28" max="28" width="6.7109375" style="1" hidden="1" customWidth="1"/>
    <col min="29" max="29" width="9" style="1" hidden="1" customWidth="1"/>
    <col min="30" max="30" width="12.28515625" style="1" hidden="1" customWidth="1"/>
    <col min="31" max="31" width="10.85546875" style="1" hidden="1" customWidth="1"/>
    <col min="32" max="59" width="0" style="1" hidden="1" customWidth="1"/>
    <col min="60" max="16384" width="8.85546875" style="1"/>
  </cols>
  <sheetData>
    <row r="1" spans="1:30" ht="28.5" x14ac:dyDescent="0.45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30" ht="23.25" x14ac:dyDescent="0.3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Q2" s="1" t="s">
        <v>0</v>
      </c>
    </row>
    <row r="3" spans="1:30" s="5" customFormat="1" ht="16.5" thickBot="1" x14ac:dyDescent="0.3">
      <c r="A3" s="2"/>
      <c r="B3" s="3"/>
      <c r="C3" s="3"/>
      <c r="D3" s="3"/>
      <c r="E3" s="4"/>
      <c r="J3" s="6"/>
      <c r="K3" s="7"/>
      <c r="L3" s="7"/>
      <c r="M3" s="8"/>
      <c r="N3" s="6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30" s="15" customFormat="1" ht="19.5" thickBot="1" x14ac:dyDescent="0.35">
      <c r="A4" s="9" t="s">
        <v>1</v>
      </c>
      <c r="B4" s="10" t="s">
        <v>2</v>
      </c>
      <c r="C4" s="11" t="s">
        <v>3</v>
      </c>
      <c r="D4" s="12" t="s">
        <v>4</v>
      </c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2" t="s">
        <v>10</v>
      </c>
      <c r="K4" s="11" t="s">
        <v>11</v>
      </c>
      <c r="L4" s="12" t="s">
        <v>12</v>
      </c>
      <c r="M4" s="13" t="s">
        <v>13</v>
      </c>
      <c r="N4" s="14" t="s">
        <v>14</v>
      </c>
      <c r="R4" s="16" t="s">
        <v>15</v>
      </c>
      <c r="S4" s="16" t="s">
        <v>16</v>
      </c>
      <c r="T4" s="16" t="s">
        <v>17</v>
      </c>
      <c r="U4" s="16" t="s">
        <v>18</v>
      </c>
      <c r="V4" s="16" t="s">
        <v>19</v>
      </c>
      <c r="W4" s="16" t="s">
        <v>20</v>
      </c>
      <c r="X4" s="16" t="s">
        <v>21</v>
      </c>
      <c r="Y4" s="16" t="s">
        <v>22</v>
      </c>
      <c r="Z4" s="16" t="s">
        <v>23</v>
      </c>
      <c r="AA4" s="16" t="s">
        <v>24</v>
      </c>
      <c r="AB4" s="16" t="s">
        <v>25</v>
      </c>
      <c r="AC4" s="16" t="s">
        <v>26</v>
      </c>
      <c r="AD4" s="17" t="s">
        <v>27</v>
      </c>
    </row>
    <row r="5" spans="1:30" ht="19.5" x14ac:dyDescent="0.3">
      <c r="A5" s="18" t="s">
        <v>28</v>
      </c>
      <c r="B5" s="19">
        <v>31231.34</v>
      </c>
      <c r="C5" s="20">
        <v>38966.86</v>
      </c>
      <c r="D5" s="21">
        <v>38959.629999999997</v>
      </c>
      <c r="E5" s="20"/>
      <c r="F5" s="21"/>
      <c r="G5" s="20"/>
      <c r="H5" s="21"/>
      <c r="I5" s="20"/>
      <c r="J5" s="21"/>
      <c r="K5" s="20"/>
      <c r="L5" s="21"/>
      <c r="M5" s="22"/>
      <c r="N5" s="23">
        <f>SUM(B5:M5)</f>
        <v>109157.82999999999</v>
      </c>
      <c r="P5" s="24" t="s">
        <v>29</v>
      </c>
      <c r="Q5" s="25" t="s">
        <v>15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>
        <f>SUM(R5:AC5)</f>
        <v>0</v>
      </c>
    </row>
    <row r="6" spans="1:30" ht="20.25" thickBot="1" x14ac:dyDescent="0.35">
      <c r="A6" s="18" t="s">
        <v>30</v>
      </c>
      <c r="B6" s="27">
        <v>98586.62</v>
      </c>
      <c r="C6" s="28">
        <v>98586.62</v>
      </c>
      <c r="D6" s="29">
        <v>74380.55</v>
      </c>
      <c r="E6" s="28"/>
      <c r="F6" s="29"/>
      <c r="G6" s="28"/>
      <c r="H6" s="29"/>
      <c r="I6" s="28"/>
      <c r="J6" s="29"/>
      <c r="K6" s="28"/>
      <c r="L6" s="29"/>
      <c r="M6" s="30"/>
      <c r="N6" s="31">
        <f>SUM(B6:M6)</f>
        <v>271553.78999999998</v>
      </c>
      <c r="Q6" s="25" t="s">
        <v>16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>
        <f t="shared" ref="AD6:AD20" si="0">SUM(R6:AC6)</f>
        <v>0</v>
      </c>
    </row>
    <row r="7" spans="1:30" ht="20.25" thickBot="1" x14ac:dyDescent="0.35">
      <c r="A7" s="18"/>
      <c r="B7" s="32">
        <f t="shared" ref="B7:M7" si="1">SUM(B5:B6)</f>
        <v>129817.95999999999</v>
      </c>
      <c r="C7" s="33">
        <f t="shared" si="1"/>
        <v>137553.47999999998</v>
      </c>
      <c r="D7" s="34">
        <f t="shared" si="1"/>
        <v>113340.18</v>
      </c>
      <c r="E7" s="33">
        <f t="shared" si="1"/>
        <v>0</v>
      </c>
      <c r="F7" s="34">
        <f t="shared" si="1"/>
        <v>0</v>
      </c>
      <c r="G7" s="33">
        <f t="shared" si="1"/>
        <v>0</v>
      </c>
      <c r="H7" s="34">
        <f t="shared" si="1"/>
        <v>0</v>
      </c>
      <c r="I7" s="33">
        <f t="shared" si="1"/>
        <v>0</v>
      </c>
      <c r="J7" s="34">
        <f>SUM(J5:J6)</f>
        <v>0</v>
      </c>
      <c r="K7" s="33">
        <f t="shared" si="1"/>
        <v>0</v>
      </c>
      <c r="L7" s="34">
        <f t="shared" si="1"/>
        <v>0</v>
      </c>
      <c r="M7" s="35">
        <f t="shared" si="1"/>
        <v>0</v>
      </c>
      <c r="N7" s="36">
        <f>SUM(N5:N6)</f>
        <v>380711.62</v>
      </c>
      <c r="Q7" s="25" t="s">
        <v>17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>
        <f t="shared" si="0"/>
        <v>0</v>
      </c>
    </row>
    <row r="8" spans="1:30" ht="18.75" x14ac:dyDescent="0.3">
      <c r="A8" s="37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Q8" s="25" t="s">
        <v>18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>
        <f t="shared" si="0"/>
        <v>0</v>
      </c>
    </row>
    <row r="9" spans="1:30" ht="18.75" x14ac:dyDescent="0.3">
      <c r="A9" s="18"/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  <c r="Q9" s="25" t="s">
        <v>19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f t="shared" si="0"/>
        <v>0</v>
      </c>
    </row>
    <row r="10" spans="1:30" ht="19.5" thickBot="1" x14ac:dyDescent="0.35">
      <c r="A10" s="41" t="s">
        <v>31</v>
      </c>
      <c r="B10" s="18"/>
      <c r="C10" s="18"/>
      <c r="D10" s="42"/>
      <c r="E10" s="18"/>
      <c r="F10" s="18"/>
      <c r="G10" s="18"/>
      <c r="H10" s="18"/>
      <c r="I10" s="18"/>
      <c r="J10" s="18"/>
      <c r="K10" s="18"/>
      <c r="L10" s="18"/>
      <c r="M10" s="18"/>
      <c r="N10" s="40"/>
      <c r="Q10" s="25" t="s">
        <v>20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>
        <f t="shared" si="0"/>
        <v>0</v>
      </c>
    </row>
    <row r="11" spans="1:30" ht="19.5" thickBot="1" x14ac:dyDescent="0.35">
      <c r="A11" s="18" t="s">
        <v>1</v>
      </c>
      <c r="B11" s="43" t="s">
        <v>2</v>
      </c>
      <c r="C11" s="44" t="s">
        <v>3</v>
      </c>
      <c r="D11" s="45" t="s">
        <v>4</v>
      </c>
      <c r="E11" s="44" t="s">
        <v>5</v>
      </c>
      <c r="F11" s="45" t="s">
        <v>6</v>
      </c>
      <c r="G11" s="44" t="s">
        <v>7</v>
      </c>
      <c r="H11" s="45" t="s">
        <v>8</v>
      </c>
      <c r="I11" s="44" t="s">
        <v>9</v>
      </c>
      <c r="J11" s="45" t="s">
        <v>10</v>
      </c>
      <c r="K11" s="44" t="s">
        <v>11</v>
      </c>
      <c r="L11" s="45" t="s">
        <v>12</v>
      </c>
      <c r="M11" s="46" t="s">
        <v>13</v>
      </c>
      <c r="N11" s="47" t="s">
        <v>14</v>
      </c>
      <c r="Q11" s="25" t="s">
        <v>21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>
        <f t="shared" si="0"/>
        <v>0</v>
      </c>
    </row>
    <row r="12" spans="1:30" ht="19.5" x14ac:dyDescent="0.3">
      <c r="A12" s="18" t="s">
        <v>28</v>
      </c>
      <c r="B12" s="48">
        <v>10481.11</v>
      </c>
      <c r="C12" s="49">
        <v>13103.32</v>
      </c>
      <c r="D12" s="50">
        <v>13104.28</v>
      </c>
      <c r="E12" s="49"/>
      <c r="F12" s="51"/>
      <c r="G12" s="49"/>
      <c r="H12" s="49"/>
      <c r="I12" s="49"/>
      <c r="J12" s="49"/>
      <c r="K12" s="49"/>
      <c r="L12" s="49"/>
      <c r="M12" s="52"/>
      <c r="N12" s="53">
        <f>SUM(B12:M12)</f>
        <v>36688.71</v>
      </c>
      <c r="Q12" s="25" t="s">
        <v>22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>
        <f t="shared" si="0"/>
        <v>0</v>
      </c>
    </row>
    <row r="13" spans="1:30" ht="19.5" x14ac:dyDescent="0.3">
      <c r="A13" s="18" t="s">
        <v>30</v>
      </c>
      <c r="B13" s="54">
        <v>32737.26</v>
      </c>
      <c r="C13" s="55">
        <v>32737.26</v>
      </c>
      <c r="D13" s="56">
        <v>24581.88</v>
      </c>
      <c r="E13" s="55"/>
      <c r="F13" s="56"/>
      <c r="G13" s="55"/>
      <c r="H13" s="56"/>
      <c r="I13" s="55"/>
      <c r="J13" s="56"/>
      <c r="K13" s="55"/>
      <c r="L13" s="56"/>
      <c r="M13" s="57"/>
      <c r="N13" s="58">
        <f>SUM(B13:M13)</f>
        <v>90056.4</v>
      </c>
      <c r="Q13" s="25" t="s">
        <v>23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>
        <f t="shared" si="0"/>
        <v>0</v>
      </c>
    </row>
    <row r="14" spans="1:30" ht="19.5" x14ac:dyDescent="0.3">
      <c r="A14" s="18"/>
      <c r="B14" s="48">
        <f>SUM(B12:B13)</f>
        <v>43218.369999999995</v>
      </c>
      <c r="C14" s="49">
        <f t="shared" ref="C14:M14" si="2">SUM(C12:C13)</f>
        <v>45840.58</v>
      </c>
      <c r="D14" s="50">
        <f t="shared" si="2"/>
        <v>37686.160000000003</v>
      </c>
      <c r="E14" s="49">
        <f>SUM(E12:E13)</f>
        <v>0</v>
      </c>
      <c r="F14" s="50">
        <f t="shared" si="2"/>
        <v>0</v>
      </c>
      <c r="G14" s="49">
        <f t="shared" si="2"/>
        <v>0</v>
      </c>
      <c r="H14" s="49">
        <f t="shared" si="2"/>
        <v>0</v>
      </c>
      <c r="I14" s="49">
        <f t="shared" si="2"/>
        <v>0</v>
      </c>
      <c r="J14" s="49">
        <f t="shared" si="2"/>
        <v>0</v>
      </c>
      <c r="K14" s="49">
        <f t="shared" si="2"/>
        <v>0</v>
      </c>
      <c r="L14" s="49">
        <f t="shared" si="2"/>
        <v>0</v>
      </c>
      <c r="M14" s="52">
        <f t="shared" si="2"/>
        <v>0</v>
      </c>
      <c r="N14" s="59">
        <f>SUM(N12:N13)</f>
        <v>126745.10999999999</v>
      </c>
      <c r="Q14" s="25" t="s">
        <v>24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>
        <f t="shared" si="0"/>
        <v>0</v>
      </c>
    </row>
    <row r="15" spans="1:30" s="64" customFormat="1" ht="19.5" x14ac:dyDescent="0.3">
      <c r="A15" s="18" t="s">
        <v>32</v>
      </c>
      <c r="B15" s="60">
        <v>748</v>
      </c>
      <c r="C15" s="61">
        <v>748</v>
      </c>
      <c r="D15" s="61">
        <v>748</v>
      </c>
      <c r="E15" s="61">
        <v>748</v>
      </c>
      <c r="F15" s="61">
        <v>748</v>
      </c>
      <c r="G15" s="61">
        <v>748</v>
      </c>
      <c r="H15" s="61">
        <v>748</v>
      </c>
      <c r="I15" s="61">
        <v>748</v>
      </c>
      <c r="J15" s="61">
        <v>748</v>
      </c>
      <c r="K15" s="61">
        <v>748</v>
      </c>
      <c r="L15" s="61">
        <v>748</v>
      </c>
      <c r="M15" s="62">
        <v>748</v>
      </c>
      <c r="N15" s="63">
        <v>748</v>
      </c>
      <c r="Q15" s="65" t="s">
        <v>25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>
        <f t="shared" si="0"/>
        <v>0</v>
      </c>
    </row>
    <row r="16" spans="1:30" ht="19.5" x14ac:dyDescent="0.3">
      <c r="A16" s="66" t="s">
        <v>33</v>
      </c>
      <c r="B16" s="67">
        <f t="shared" ref="B16:N16" si="3">SUM(B14*B15)</f>
        <v>32327340.759999998</v>
      </c>
      <c r="C16" s="68">
        <f t="shared" si="3"/>
        <v>34288753.840000004</v>
      </c>
      <c r="D16" s="69">
        <f t="shared" si="3"/>
        <v>28189247.680000003</v>
      </c>
      <c r="E16" s="68">
        <f t="shared" si="3"/>
        <v>0</v>
      </c>
      <c r="F16" s="69">
        <f t="shared" si="3"/>
        <v>0</v>
      </c>
      <c r="G16" s="68">
        <f t="shared" si="3"/>
        <v>0</v>
      </c>
      <c r="H16" s="69">
        <f t="shared" si="3"/>
        <v>0</v>
      </c>
      <c r="I16" s="68">
        <f t="shared" si="3"/>
        <v>0</v>
      </c>
      <c r="J16" s="69">
        <f t="shared" si="3"/>
        <v>0</v>
      </c>
      <c r="K16" s="68">
        <f t="shared" si="3"/>
        <v>0</v>
      </c>
      <c r="L16" s="69">
        <f t="shared" si="3"/>
        <v>0</v>
      </c>
      <c r="M16" s="70">
        <f t="shared" si="3"/>
        <v>0</v>
      </c>
      <c r="N16" s="71">
        <f t="shared" si="3"/>
        <v>94805342.279999986</v>
      </c>
      <c r="Q16" s="25" t="s">
        <v>26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>
        <f t="shared" si="0"/>
        <v>0</v>
      </c>
    </row>
    <row r="17" spans="1:31" ht="19.5" x14ac:dyDescent="0.3">
      <c r="A17" s="72" t="s">
        <v>34</v>
      </c>
      <c r="B17" s="67"/>
      <c r="C17" s="68"/>
      <c r="D17" s="69"/>
      <c r="E17" s="68"/>
      <c r="F17" s="69"/>
      <c r="G17" s="68"/>
      <c r="H17" s="69"/>
      <c r="I17" s="68"/>
      <c r="J17" s="69"/>
      <c r="K17" s="68"/>
      <c r="L17" s="69"/>
      <c r="M17" s="70"/>
      <c r="N17" s="71"/>
      <c r="Q17" s="25" t="s">
        <v>15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>
        <f t="shared" si="0"/>
        <v>0</v>
      </c>
    </row>
    <row r="18" spans="1:31" ht="19.5" x14ac:dyDescent="0.3">
      <c r="A18" s="73" t="s">
        <v>35</v>
      </c>
      <c r="B18" s="74">
        <f>ROUND((B12*B15),0)</f>
        <v>7839870</v>
      </c>
      <c r="C18" s="75">
        <f>ROUND((C12*C15),0)</f>
        <v>9801283</v>
      </c>
      <c r="D18" s="75">
        <f t="shared" ref="D18:M18" si="4">ROUND((D12*D15),0)</f>
        <v>9802001</v>
      </c>
      <c r="E18" s="75">
        <f t="shared" si="4"/>
        <v>0</v>
      </c>
      <c r="F18" s="75">
        <f t="shared" si="4"/>
        <v>0</v>
      </c>
      <c r="G18" s="75">
        <f t="shared" si="4"/>
        <v>0</v>
      </c>
      <c r="H18" s="76">
        <f t="shared" si="4"/>
        <v>0</v>
      </c>
      <c r="I18" s="75">
        <f t="shared" si="4"/>
        <v>0</v>
      </c>
      <c r="J18" s="76">
        <f t="shared" si="4"/>
        <v>0</v>
      </c>
      <c r="K18" s="75">
        <f t="shared" si="4"/>
        <v>0</v>
      </c>
      <c r="L18" s="76">
        <f t="shared" si="4"/>
        <v>0</v>
      </c>
      <c r="M18" s="77">
        <f t="shared" si="4"/>
        <v>0</v>
      </c>
      <c r="N18" s="78">
        <f>SUM(B18:M18)</f>
        <v>27443154</v>
      </c>
      <c r="Q18" s="25" t="s">
        <v>36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>
        <f t="shared" si="0"/>
        <v>0</v>
      </c>
    </row>
    <row r="19" spans="1:31" ht="20.25" thickBot="1" x14ac:dyDescent="0.35">
      <c r="A19" s="79" t="s">
        <v>37</v>
      </c>
      <c r="B19" s="80">
        <f>ROUND((B13*B15),0)</f>
        <v>24487470</v>
      </c>
      <c r="C19" s="81">
        <f>ROUND((C13*C15),0)</f>
        <v>24487470</v>
      </c>
      <c r="D19" s="81">
        <f t="shared" ref="D19:M19" si="5">ROUND((D13*D15),0)</f>
        <v>18387246</v>
      </c>
      <c r="E19" s="81">
        <f t="shared" si="5"/>
        <v>0</v>
      </c>
      <c r="F19" s="81">
        <f t="shared" si="5"/>
        <v>0</v>
      </c>
      <c r="G19" s="81">
        <f t="shared" si="5"/>
        <v>0</v>
      </c>
      <c r="H19" s="81">
        <f t="shared" si="5"/>
        <v>0</v>
      </c>
      <c r="I19" s="81">
        <f t="shared" si="5"/>
        <v>0</v>
      </c>
      <c r="J19" s="82">
        <f t="shared" si="5"/>
        <v>0</v>
      </c>
      <c r="K19" s="81">
        <f t="shared" si="5"/>
        <v>0</v>
      </c>
      <c r="L19" s="82">
        <f t="shared" si="5"/>
        <v>0</v>
      </c>
      <c r="M19" s="83">
        <f t="shared" si="5"/>
        <v>0</v>
      </c>
      <c r="N19" s="84">
        <f>SUM(B19:M19)</f>
        <v>67362186</v>
      </c>
      <c r="Q19" s="25" t="s">
        <v>38</v>
      </c>
      <c r="R19" s="85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>
        <f t="shared" si="0"/>
        <v>0</v>
      </c>
    </row>
    <row r="20" spans="1:31" ht="20.25" thickTop="1" x14ac:dyDescent="0.3">
      <c r="A20" s="73" t="s">
        <v>39</v>
      </c>
      <c r="B20" s="87">
        <f t="shared" ref="B20:D20" si="6">SUM(B18:B19)</f>
        <v>32327340</v>
      </c>
      <c r="C20" s="75">
        <f t="shared" si="6"/>
        <v>34288753</v>
      </c>
      <c r="D20" s="75">
        <f t="shared" si="6"/>
        <v>28189247</v>
      </c>
      <c r="E20" s="75">
        <f>SUM(E18:E19)</f>
        <v>0</v>
      </c>
      <c r="F20" s="75">
        <f>SUM(F18:F19)</f>
        <v>0</v>
      </c>
      <c r="G20" s="75">
        <f>SUM(G18:G19)</f>
        <v>0</v>
      </c>
      <c r="H20" s="88">
        <f>SUM(H18:H19)</f>
        <v>0</v>
      </c>
      <c r="I20" s="88">
        <f t="shared" ref="I20:M20" si="7">SUM(I18:I19)</f>
        <v>0</v>
      </c>
      <c r="J20" s="88">
        <f t="shared" si="7"/>
        <v>0</v>
      </c>
      <c r="K20" s="88">
        <f t="shared" si="7"/>
        <v>0</v>
      </c>
      <c r="L20" s="88">
        <f t="shared" si="7"/>
        <v>0</v>
      </c>
      <c r="M20" s="76">
        <f t="shared" si="7"/>
        <v>0</v>
      </c>
      <c r="N20" s="78">
        <f>SUM(N18:N19)</f>
        <v>94805340</v>
      </c>
      <c r="Q20" s="25" t="s">
        <v>40</v>
      </c>
      <c r="R20" s="26">
        <f t="shared" ref="R20:AC20" si="8">SUM(R5:R19)</f>
        <v>0</v>
      </c>
      <c r="S20" s="26">
        <f t="shared" si="8"/>
        <v>0</v>
      </c>
      <c r="T20" s="26">
        <f t="shared" si="8"/>
        <v>0</v>
      </c>
      <c r="U20" s="26">
        <f t="shared" si="8"/>
        <v>0</v>
      </c>
      <c r="V20" s="26">
        <f t="shared" si="8"/>
        <v>0</v>
      </c>
      <c r="W20" s="26">
        <f t="shared" si="8"/>
        <v>0</v>
      </c>
      <c r="X20" s="26">
        <f t="shared" si="8"/>
        <v>0</v>
      </c>
      <c r="Y20" s="26">
        <f t="shared" si="8"/>
        <v>0</v>
      </c>
      <c r="Z20" s="26">
        <f t="shared" si="8"/>
        <v>0</v>
      </c>
      <c r="AA20" s="26">
        <f t="shared" si="8"/>
        <v>0</v>
      </c>
      <c r="AB20" s="26">
        <f t="shared" si="8"/>
        <v>0</v>
      </c>
      <c r="AC20" s="26">
        <f t="shared" si="8"/>
        <v>0</v>
      </c>
      <c r="AD20" s="26">
        <f t="shared" si="0"/>
        <v>0</v>
      </c>
    </row>
    <row r="21" spans="1:31" ht="19.5" x14ac:dyDescent="0.3">
      <c r="A21" s="18" t="s">
        <v>41</v>
      </c>
      <c r="B21" s="67">
        <v>25794900</v>
      </c>
      <c r="C21" s="68">
        <v>24069700</v>
      </c>
      <c r="D21" s="69">
        <v>19337300</v>
      </c>
      <c r="E21" s="68"/>
      <c r="F21" s="69"/>
      <c r="G21" s="68"/>
      <c r="H21" s="69"/>
      <c r="I21" s="68"/>
      <c r="J21" s="69"/>
      <c r="K21" s="68"/>
      <c r="L21" s="69"/>
      <c r="M21" s="70"/>
      <c r="N21" s="71">
        <f>SUM(B21:M21)</f>
        <v>69201900</v>
      </c>
      <c r="AD21" s="26">
        <f>SUM(AD5:AD19)</f>
        <v>0</v>
      </c>
      <c r="AE21" s="1" t="s">
        <v>42</v>
      </c>
    </row>
    <row r="22" spans="1:31" ht="19.5" x14ac:dyDescent="0.3">
      <c r="A22" s="18" t="s">
        <v>43</v>
      </c>
      <c r="B22" s="67">
        <v>-204100</v>
      </c>
      <c r="C22" s="68">
        <v>-191500</v>
      </c>
      <c r="D22" s="69">
        <v>-200</v>
      </c>
      <c r="E22" s="68"/>
      <c r="F22" s="69"/>
      <c r="G22" s="68"/>
      <c r="H22" s="69"/>
      <c r="I22" s="68"/>
      <c r="J22" s="69"/>
      <c r="K22" s="68"/>
      <c r="L22" s="69"/>
      <c r="M22" s="70"/>
      <c r="N22" s="71">
        <f>SUM(B22:M22)</f>
        <v>-395800</v>
      </c>
    </row>
    <row r="23" spans="1:31" ht="19.5" x14ac:dyDescent="0.3">
      <c r="A23" s="18" t="s">
        <v>44</v>
      </c>
      <c r="B23" s="89">
        <v>0</v>
      </c>
      <c r="C23" s="68">
        <v>0</v>
      </c>
      <c r="D23" s="69">
        <v>-3200</v>
      </c>
      <c r="E23" s="68"/>
      <c r="F23" s="69"/>
      <c r="G23" s="68"/>
      <c r="H23" s="69"/>
      <c r="I23" s="68"/>
      <c r="J23" s="69"/>
      <c r="K23" s="68"/>
      <c r="L23" s="69"/>
      <c r="M23" s="70"/>
      <c r="N23" s="71">
        <f>SUM(B23:M23)</f>
        <v>-3200</v>
      </c>
    </row>
    <row r="24" spans="1:31" s="18" customFormat="1" ht="19.5" x14ac:dyDescent="0.3">
      <c r="A24" s="18" t="s">
        <v>45</v>
      </c>
      <c r="B24" s="90">
        <f>SUM(B21:B23)</f>
        <v>25590800</v>
      </c>
      <c r="C24" s="91">
        <f>SUM(C21:C23)</f>
        <v>23878200</v>
      </c>
      <c r="D24" s="91">
        <f>SUM(D21:D23)</f>
        <v>19333900</v>
      </c>
      <c r="E24" s="91">
        <f>SUM(E21:E23)</f>
        <v>0</v>
      </c>
      <c r="F24" s="91">
        <f t="shared" ref="F24:N24" si="9">SUM(F21:F23)</f>
        <v>0</v>
      </c>
      <c r="G24" s="91">
        <f t="shared" si="9"/>
        <v>0</v>
      </c>
      <c r="H24" s="91">
        <f t="shared" si="9"/>
        <v>0</v>
      </c>
      <c r="I24" s="91">
        <f t="shared" si="9"/>
        <v>0</v>
      </c>
      <c r="J24" s="91">
        <f t="shared" si="9"/>
        <v>0</v>
      </c>
      <c r="K24" s="91">
        <f t="shared" si="9"/>
        <v>0</v>
      </c>
      <c r="L24" s="91">
        <f t="shared" si="9"/>
        <v>0</v>
      </c>
      <c r="M24" s="92">
        <f t="shared" si="9"/>
        <v>0</v>
      </c>
      <c r="N24" s="93">
        <f t="shared" si="9"/>
        <v>68802900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1" ht="20.25" thickBot="1" x14ac:dyDescent="0.35">
      <c r="A25" s="18" t="s">
        <v>46</v>
      </c>
      <c r="B25" s="94">
        <f>SUM(B24-B20)</f>
        <v>-6736540</v>
      </c>
      <c r="C25" s="95">
        <f t="shared" ref="C25:M25" si="10">SUM(C24-C20)</f>
        <v>-10410553</v>
      </c>
      <c r="D25" s="96">
        <f t="shared" si="10"/>
        <v>-8855347</v>
      </c>
      <c r="E25" s="95">
        <f t="shared" si="10"/>
        <v>0</v>
      </c>
      <c r="F25" s="96">
        <f t="shared" si="10"/>
        <v>0</v>
      </c>
      <c r="G25" s="95">
        <f t="shared" si="10"/>
        <v>0</v>
      </c>
      <c r="H25" s="96">
        <f t="shared" si="10"/>
        <v>0</v>
      </c>
      <c r="I25" s="95">
        <f t="shared" si="10"/>
        <v>0</v>
      </c>
      <c r="J25" s="96">
        <f t="shared" si="10"/>
        <v>0</v>
      </c>
      <c r="K25" s="95">
        <f t="shared" si="10"/>
        <v>0</v>
      </c>
      <c r="L25" s="95">
        <f t="shared" si="10"/>
        <v>0</v>
      </c>
      <c r="M25" s="97">
        <f t="shared" si="10"/>
        <v>0</v>
      </c>
      <c r="N25" s="98">
        <f>SUM(N24-N20)</f>
        <v>-26002440</v>
      </c>
    </row>
    <row r="26" spans="1:31" ht="20.25" thickBot="1" x14ac:dyDescent="0.35">
      <c r="A26" s="40" t="s">
        <v>47</v>
      </c>
      <c r="B26" s="99">
        <f>-(B25/B20)</f>
        <v>0.20838522439520232</v>
      </c>
      <c r="C26" s="99">
        <f t="shared" ref="C26:N26" si="11">-(C25/C20)</f>
        <v>0.30361422009135181</v>
      </c>
      <c r="D26" s="99">
        <f t="shared" si="11"/>
        <v>0.31413918222079507</v>
      </c>
      <c r="E26" s="99" t="e">
        <f t="shared" si="11"/>
        <v>#DIV/0!</v>
      </c>
      <c r="F26" s="99" t="e">
        <f t="shared" si="11"/>
        <v>#DIV/0!</v>
      </c>
      <c r="G26" s="99" t="e">
        <f t="shared" si="11"/>
        <v>#DIV/0!</v>
      </c>
      <c r="H26" s="99" t="e">
        <f t="shared" si="11"/>
        <v>#DIV/0!</v>
      </c>
      <c r="I26" s="99" t="e">
        <f t="shared" si="11"/>
        <v>#DIV/0!</v>
      </c>
      <c r="J26" s="99" t="e">
        <f t="shared" si="11"/>
        <v>#DIV/0!</v>
      </c>
      <c r="K26" s="99" t="e">
        <f t="shared" si="11"/>
        <v>#DIV/0!</v>
      </c>
      <c r="L26" s="99" t="e">
        <f t="shared" si="11"/>
        <v>#DIV/0!</v>
      </c>
      <c r="M26" s="99" t="e">
        <f t="shared" si="11"/>
        <v>#DIV/0!</v>
      </c>
      <c r="N26" s="99">
        <f t="shared" si="11"/>
        <v>0.27427189227948551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1:31" ht="18.75" x14ac:dyDescent="0.3">
      <c r="A27" s="100"/>
      <c r="B27" s="18"/>
      <c r="C27" s="18"/>
      <c r="D27" s="18"/>
      <c r="E27" s="18"/>
      <c r="F27" s="101"/>
      <c r="G27" s="18"/>
      <c r="H27" s="18"/>
      <c r="I27" s="18"/>
      <c r="J27" s="18"/>
      <c r="K27" s="18"/>
      <c r="L27" s="101"/>
      <c r="M27" s="101"/>
      <c r="N27" s="40"/>
      <c r="Q27" s="18"/>
      <c r="R27" s="18"/>
      <c r="S27" s="18"/>
      <c r="T27" s="18" t="s">
        <v>48</v>
      </c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1:31" ht="18.75" x14ac:dyDescent="0.3">
      <c r="A28" s="102" t="s">
        <v>44</v>
      </c>
      <c r="B28" s="102" t="s">
        <v>51</v>
      </c>
      <c r="C28" s="40"/>
      <c r="D28" s="40"/>
      <c r="E28" s="40"/>
      <c r="F28" s="103"/>
      <c r="G28" s="40"/>
      <c r="H28" s="18"/>
      <c r="I28" s="18"/>
      <c r="J28" s="18" t="s">
        <v>53</v>
      </c>
      <c r="K28" s="18"/>
      <c r="L28" s="18"/>
      <c r="M28" s="18"/>
      <c r="N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1:31" ht="18.75" x14ac:dyDescent="0.3">
      <c r="A29" s="104"/>
      <c r="B29" s="40"/>
      <c r="C29" s="40"/>
      <c r="D29" s="40"/>
      <c r="E29" s="40"/>
      <c r="F29" s="103"/>
      <c r="G29" s="40"/>
      <c r="H29" s="18"/>
      <c r="I29" s="18"/>
      <c r="J29" s="18"/>
      <c r="K29" s="18"/>
      <c r="L29" s="101"/>
      <c r="M29" s="101"/>
      <c r="N29" s="40"/>
      <c r="T29" s="1" t="s">
        <v>49</v>
      </c>
    </row>
    <row r="30" spans="1:31" x14ac:dyDescent="0.25">
      <c r="B30" s="102" t="s">
        <v>52</v>
      </c>
    </row>
    <row r="31" spans="1:31" s="106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0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3" spans="17:30" x14ac:dyDescent="0.25"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</row>
  </sheetData>
  <mergeCells count="3">
    <mergeCell ref="A1:N1"/>
    <mergeCell ref="A2:N2"/>
    <mergeCell ref="R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Stubblefield</dc:creator>
  <cp:lastModifiedBy>Toni Stubblefield</cp:lastModifiedBy>
  <dcterms:created xsi:type="dcterms:W3CDTF">2026-01-30T14:21:06Z</dcterms:created>
  <dcterms:modified xsi:type="dcterms:W3CDTF">2026-05-07T20:39:31Z</dcterms:modified>
</cp:coreProperties>
</file>