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P:\Clark\Electric\ER-2022-0337\Hearing Exhibits\"/>
    </mc:Choice>
  </mc:AlternateContent>
  <bookViews>
    <workbookView xWindow="-105" yWindow="-105" windowWidth="22785" windowHeight="14655"/>
  </bookViews>
  <sheets>
    <sheet name="Schedule 26-A Adjustment" sheetId="1" r:id="rId1"/>
  </sheets>
  <definedNames>
    <definedName name="_xlnm.Print_Area" localSheetId="0">'Schedule 26-A Adjustment'!$B$1:$O$17</definedName>
  </definedNames>
  <calcPr calcId="191029" iterate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3" i="1" l="1"/>
  <c r="D15" i="1" s="1"/>
  <c r="O11" i="1"/>
  <c r="D9" i="1"/>
  <c r="C9" i="1"/>
  <c r="C13" i="1" s="1"/>
  <c r="E7" i="1"/>
  <c r="E9" i="1" s="1"/>
  <c r="E13" i="1" s="1"/>
  <c r="E15" i="1" s="1"/>
  <c r="D7" i="1"/>
  <c r="H6" i="1"/>
  <c r="C6" i="1"/>
  <c r="C15" i="1" l="1"/>
  <c r="F7" i="1"/>
  <c r="G7" i="1" l="1"/>
  <c r="F9" i="1"/>
  <c r="F13" i="1" s="1"/>
  <c r="F15" i="1" l="1"/>
  <c r="G9" i="1"/>
  <c r="G13" i="1" s="1"/>
  <c r="G15" i="1" s="1"/>
  <c r="H7" i="1"/>
  <c r="H9" i="1" l="1"/>
  <c r="H13" i="1" s="1"/>
  <c r="H15" i="1" s="1"/>
  <c r="I7" i="1"/>
  <c r="J7" i="1" l="1"/>
  <c r="I9" i="1"/>
  <c r="I13" i="1" s="1"/>
  <c r="I15" i="1" l="1"/>
  <c r="K7" i="1"/>
  <c r="J9" i="1"/>
  <c r="J13" i="1" s="1"/>
  <c r="J15" i="1" s="1"/>
  <c r="L7" i="1" l="1"/>
  <c r="K9" i="1"/>
  <c r="K13" i="1" s="1"/>
  <c r="K15" i="1" s="1"/>
  <c r="M7" i="1" l="1"/>
  <c r="L9" i="1"/>
  <c r="L13" i="1" s="1"/>
  <c r="L15" i="1" s="1"/>
  <c r="N7" i="1" l="1"/>
  <c r="N9" i="1" s="1"/>
  <c r="N13" i="1" s="1"/>
  <c r="M9" i="1"/>
  <c r="M13" i="1" s="1"/>
  <c r="M15" i="1" s="1"/>
  <c r="N15" i="1" l="1"/>
  <c r="O13" i="1"/>
  <c r="O15" i="1" s="1"/>
</calcChain>
</file>

<file path=xl/sharedStrings.xml><?xml version="1.0" encoding="utf-8"?>
<sst xmlns="http://schemas.openxmlformats.org/spreadsheetml/2006/main" count="23" uniqueCount="23">
  <si>
    <t>Pro Forma Schedule 26-A Expense due to Changed in Revenue Requirements Effectivev January 2023</t>
  </si>
  <si>
    <t>Line</t>
  </si>
  <si>
    <t xml:space="preserve">Jan </t>
  </si>
  <si>
    <t>Feb</t>
  </si>
  <si>
    <t>Mar</t>
  </si>
  <si>
    <t>Apr</t>
  </si>
  <si>
    <r>
      <t xml:space="preserve">May </t>
    </r>
    <r>
      <rPr>
        <b/>
        <vertAlign val="superscript"/>
        <sz val="11"/>
        <color theme="1"/>
        <rFont val="Calibri"/>
        <family val="2"/>
      </rPr>
      <t>1/</t>
    </r>
  </si>
  <si>
    <t>Jun</t>
  </si>
  <si>
    <t>Jul</t>
  </si>
  <si>
    <t>Aug</t>
  </si>
  <si>
    <t>Sep</t>
  </si>
  <si>
    <t>Oct</t>
  </si>
  <si>
    <t>Nov</t>
  </si>
  <si>
    <t>Dec</t>
  </si>
  <si>
    <t>Total</t>
  </si>
  <si>
    <t>2022 Posted Net Revenue Requirement</t>
  </si>
  <si>
    <t>Jan 2023 Posted Net Revenue Requirement</t>
  </si>
  <si>
    <t>Increase by Month</t>
  </si>
  <si>
    <t>2022 Ameren Missouri Schedule 26-A Expense</t>
  </si>
  <si>
    <t>Schedule 26-A Expense Adjusted for 2023</t>
  </si>
  <si>
    <t>Increase in 2022 Expenses</t>
  </si>
  <si>
    <t>1/ -</t>
  </si>
  <si>
    <t>See Schedule MJL-TUR20 for further detail on May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</si>
</sst>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(&quot;$&quot;* #,##0.00_);_(&quot;$&quot;* \(#,##0.00\);_(&quot;$&quot;* &quot;-&quot;??_);_(@_)"/>
    <numFmt numFmtId="164" formatCode="_(&quot;$&quot;* #,##0_);_(&quot;$&quot;* \(#,##0\);_(&quot;$&quot;* &quot;-&quot;??_);_(@_)"/>
    <numFmt numFmtId="165" formatCode="0.000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</font>
    <font>
      <b/>
      <sz val="10"/>
      <name val="Arial"/>
      <family val="2"/>
    </font>
    <font>
      <b/>
      <sz val="11"/>
      <color theme="5" tint="-0.249977111117893"/>
      <name val="Calibri"/>
      <family val="2"/>
      <scheme val="minor"/>
    </font>
    <font>
      <sz val="9"/>
      <color theme="5" tint="-0.249977111117893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7">
    <xf numFmtId="0" fontId="0" fillId="0" borderId="0" xfId="0"/>
    <xf numFmtId="0" fontId="3" fillId="0" borderId="0" xfId="0" applyFont="1"/>
    <xf numFmtId="0" fontId="2" fillId="0" borderId="0" xfId="0" applyFont="1"/>
    <xf numFmtId="0" fontId="2" fillId="0" borderId="1" xfId="0" applyFont="1" applyBorder="1" applyAlignment="1">
      <alignment horizontal="center"/>
    </xf>
    <xf numFmtId="0" fontId="0" fillId="0" borderId="0" xfId="0" applyAlignment="1">
      <alignment horizontal="center"/>
    </xf>
    <xf numFmtId="164" fontId="0" fillId="2" borderId="0" xfId="1" applyNumberFormat="1" applyFont="1" applyFill="1"/>
    <xf numFmtId="164" fontId="0" fillId="0" borderId="0" xfId="1" applyNumberFormat="1" applyFont="1"/>
    <xf numFmtId="164" fontId="0" fillId="3" borderId="0" xfId="1" applyNumberFormat="1" applyFont="1" applyFill="1"/>
    <xf numFmtId="44" fontId="0" fillId="0" borderId="0" xfId="1" applyFont="1"/>
    <xf numFmtId="165" fontId="0" fillId="0" borderId="0" xfId="2" applyNumberFormat="1" applyFont="1" applyFill="1"/>
    <xf numFmtId="44" fontId="0" fillId="0" borderId="0" xfId="1" applyFont="1" applyFill="1"/>
    <xf numFmtId="164" fontId="0" fillId="0" borderId="0" xfId="0" applyNumberFormat="1"/>
    <xf numFmtId="0" fontId="5" fillId="0" borderId="0" xfId="0" applyFont="1"/>
    <xf numFmtId="164" fontId="5" fillId="0" borderId="0" xfId="1" applyNumberFormat="1" applyFont="1"/>
    <xf numFmtId="164" fontId="6" fillId="4" borderId="2" xfId="0" applyNumberFormat="1" applyFont="1" applyFill="1" applyBorder="1"/>
    <xf numFmtId="0" fontId="0" fillId="0" borderId="0" xfId="0" applyAlignment="1">
      <alignment horizontal="right"/>
    </xf>
    <xf numFmtId="0" fontId="7" fillId="0" borderId="0" xfId="0" applyFont="1" applyAlignment="1">
      <alignment horizontal="left"/>
    </xf>
  </cellXfs>
  <cellStyles count="3"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68580</xdr:colOff>
      <xdr:row>73</xdr:row>
      <xdr:rowOff>151473</xdr:rowOff>
    </xdr:from>
    <xdr:to>
      <xdr:col>37</xdr:col>
      <xdr:colOff>569257</xdr:colOff>
      <xdr:row>93</xdr:row>
      <xdr:rowOff>117186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AA3371B-3136-4B44-A2F2-C54AE3008FF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163280" y="13683323"/>
          <a:ext cx="9035077" cy="364871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2:S37"/>
  <sheetViews>
    <sheetView tabSelected="1" workbookViewId="0">
      <selection activeCell="C18" sqref="C18"/>
    </sheetView>
  </sheetViews>
  <sheetFormatPr defaultRowHeight="15" x14ac:dyDescent="0.25"/>
  <cols>
    <col min="2" max="2" width="37.7109375" customWidth="1"/>
    <col min="3" max="15" width="13.5703125" customWidth="1"/>
    <col min="16" max="16" width="11.85546875" bestFit="1" customWidth="1"/>
    <col min="19" max="19" width="14.140625" bestFit="1" customWidth="1"/>
  </cols>
  <sheetData>
    <row r="2" spans="1:15" ht="18.75" x14ac:dyDescent="0.3">
      <c r="B2" s="1" t="s">
        <v>0</v>
      </c>
    </row>
    <row r="3" spans="1:15" x14ac:dyDescent="0.25">
      <c r="B3" s="2"/>
    </row>
    <row r="5" spans="1:15" ht="17.25" x14ac:dyDescent="0.25">
      <c r="A5" s="3" t="s">
        <v>1</v>
      </c>
      <c r="C5" s="3" t="s">
        <v>2</v>
      </c>
      <c r="D5" s="3" t="s">
        <v>3</v>
      </c>
      <c r="E5" s="3" t="s">
        <v>4</v>
      </c>
      <c r="F5" s="3" t="s">
        <v>5</v>
      </c>
      <c r="G5" s="3" t="s">
        <v>6</v>
      </c>
      <c r="H5" s="3" t="s">
        <v>7</v>
      </c>
      <c r="I5" s="3" t="s">
        <v>8</v>
      </c>
      <c r="J5" s="3" t="s">
        <v>9</v>
      </c>
      <c r="K5" s="3" t="s">
        <v>10</v>
      </c>
      <c r="L5" s="3" t="s">
        <v>11</v>
      </c>
      <c r="M5" s="3" t="s">
        <v>12</v>
      </c>
      <c r="N5" s="3" t="s">
        <v>13</v>
      </c>
      <c r="O5" s="3" t="s">
        <v>14</v>
      </c>
    </row>
    <row r="6" spans="1:15" x14ac:dyDescent="0.25">
      <c r="A6" s="4">
        <v>1</v>
      </c>
      <c r="B6" t="s">
        <v>15</v>
      </c>
      <c r="C6" s="5">
        <f>755753449</f>
        <v>755753449</v>
      </c>
      <c r="D6" s="6">
        <v>755753449</v>
      </c>
      <c r="E6" s="6">
        <v>755753449</v>
      </c>
      <c r="F6" s="6">
        <v>755753449</v>
      </c>
      <c r="G6" s="6">
        <v>755753449</v>
      </c>
      <c r="H6" s="6">
        <f>755430510.29</f>
        <v>755430510.28999996</v>
      </c>
      <c r="I6" s="6">
        <v>760649474.28999996</v>
      </c>
      <c r="J6" s="6">
        <v>760649474.28999996</v>
      </c>
      <c r="K6" s="6">
        <v>760649474.28999996</v>
      </c>
      <c r="L6" s="6">
        <v>760649474.28999996</v>
      </c>
      <c r="M6" s="6">
        <v>760649474.28999996</v>
      </c>
      <c r="N6" s="6">
        <v>760649474.28999996</v>
      </c>
    </row>
    <row r="7" spans="1:15" x14ac:dyDescent="0.25">
      <c r="A7" s="4">
        <v>2</v>
      </c>
      <c r="B7" t="s">
        <v>16</v>
      </c>
      <c r="C7" s="7">
        <v>774928766.99000001</v>
      </c>
      <c r="D7" s="6">
        <f>C7</f>
        <v>774928766.99000001</v>
      </c>
      <c r="E7" s="6">
        <f t="shared" ref="E7:N7" si="0">D7</f>
        <v>774928766.99000001</v>
      </c>
      <c r="F7" s="6">
        <f t="shared" si="0"/>
        <v>774928766.99000001</v>
      </c>
      <c r="G7" s="6">
        <f t="shared" si="0"/>
        <v>774928766.99000001</v>
      </c>
      <c r="H7" s="6">
        <f t="shared" si="0"/>
        <v>774928766.99000001</v>
      </c>
      <c r="I7" s="6">
        <f t="shared" si="0"/>
        <v>774928766.99000001</v>
      </c>
      <c r="J7" s="6">
        <f t="shared" si="0"/>
        <v>774928766.99000001</v>
      </c>
      <c r="K7" s="6">
        <f t="shared" si="0"/>
        <v>774928766.99000001</v>
      </c>
      <c r="L7" s="6">
        <f t="shared" si="0"/>
        <v>774928766.99000001</v>
      </c>
      <c r="M7" s="6">
        <f t="shared" si="0"/>
        <v>774928766.99000001</v>
      </c>
      <c r="N7" s="6">
        <f t="shared" si="0"/>
        <v>774928766.99000001</v>
      </c>
    </row>
    <row r="8" spans="1:15" x14ac:dyDescent="0.25">
      <c r="A8" s="4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</row>
    <row r="9" spans="1:15" x14ac:dyDescent="0.25">
      <c r="A9" s="4">
        <v>3</v>
      </c>
      <c r="B9" t="s">
        <v>17</v>
      </c>
      <c r="C9" s="9">
        <f>(C7-C6)/C6</f>
        <v>2.5372451843087798E-2</v>
      </c>
      <c r="D9" s="9">
        <f t="shared" ref="D9:N9" si="1">(D7-D6)/D6</f>
        <v>2.5372451843087798E-2</v>
      </c>
      <c r="E9" s="9">
        <f t="shared" si="1"/>
        <v>2.5372451843087798E-2</v>
      </c>
      <c r="F9" s="9">
        <f t="shared" si="1"/>
        <v>2.5372451843087798E-2</v>
      </c>
      <c r="G9" s="9">
        <f t="shared" si="1"/>
        <v>2.5372451843087798E-2</v>
      </c>
      <c r="H9" s="9">
        <f t="shared" si="1"/>
        <v>2.5810787934041637E-2</v>
      </c>
      <c r="I9" s="9">
        <f t="shared" si="1"/>
        <v>1.8772500583568434E-2</v>
      </c>
      <c r="J9" s="9">
        <f t="shared" si="1"/>
        <v>1.8772500583568434E-2</v>
      </c>
      <c r="K9" s="9">
        <f t="shared" si="1"/>
        <v>1.8772500583568434E-2</v>
      </c>
      <c r="L9" s="9">
        <f t="shared" si="1"/>
        <v>1.8772500583568434E-2</v>
      </c>
      <c r="M9" s="9">
        <f t="shared" si="1"/>
        <v>1.8772500583568434E-2</v>
      </c>
      <c r="N9" s="9">
        <f t="shared" si="1"/>
        <v>1.8772500583568434E-2</v>
      </c>
    </row>
    <row r="10" spans="1:15" x14ac:dyDescent="0.25">
      <c r="A10" s="4"/>
      <c r="C10" s="10"/>
      <c r="D10" s="10"/>
      <c r="E10" s="10"/>
      <c r="F10" s="10"/>
      <c r="G10" s="10"/>
      <c r="H10" s="10"/>
      <c r="I10" s="8"/>
      <c r="J10" s="8"/>
      <c r="K10" s="8"/>
      <c r="L10" s="8"/>
      <c r="M10" s="8"/>
      <c r="N10" s="8"/>
    </row>
    <row r="11" spans="1:15" x14ac:dyDescent="0.25">
      <c r="A11" s="4">
        <v>4</v>
      </c>
      <c r="B11" t="s">
        <v>18</v>
      </c>
      <c r="C11" s="6">
        <v>4877587.24</v>
      </c>
      <c r="D11" s="6">
        <v>4396861.3899999997</v>
      </c>
      <c r="E11" s="6">
        <v>3711834.6</v>
      </c>
      <c r="F11" s="6">
        <v>3474652.9200000004</v>
      </c>
      <c r="G11" s="5">
        <v>3917753.86</v>
      </c>
      <c r="H11" s="6">
        <v>5033944.4800000004</v>
      </c>
      <c r="I11" s="6">
        <v>5627738.4999999898</v>
      </c>
      <c r="J11" s="6">
        <v>5280523.29</v>
      </c>
      <c r="K11" s="6">
        <v>4041125.22000001</v>
      </c>
      <c r="L11" s="6">
        <v>3580286.21</v>
      </c>
      <c r="M11" s="6">
        <v>3937514.0799999996</v>
      </c>
      <c r="N11" s="6">
        <v>4691149.3999999994</v>
      </c>
      <c r="O11" s="11">
        <f>SUM(C11:N11)</f>
        <v>52570971.189999998</v>
      </c>
    </row>
    <row r="12" spans="1:15" x14ac:dyDescent="0.25">
      <c r="A12" s="4"/>
    </row>
    <row r="13" spans="1:15" x14ac:dyDescent="0.25">
      <c r="A13" s="4">
        <v>5</v>
      </c>
      <c r="B13" t="s">
        <v>19</v>
      </c>
      <c r="C13" s="6">
        <f>C11*(1+C9)</f>
        <v>5001343.5873573599</v>
      </c>
      <c r="D13" s="6">
        <f t="shared" ref="D13:N13" si="2">D11*(1+D9)</f>
        <v>4508420.5438785069</v>
      </c>
      <c r="E13" s="6">
        <f t="shared" si="2"/>
        <v>3806012.9446380073</v>
      </c>
      <c r="F13" s="6">
        <f t="shared" si="2"/>
        <v>3562813.3838841449</v>
      </c>
      <c r="G13" s="7">
        <f t="shared" si="2"/>
        <v>4017156.8811459211</v>
      </c>
      <c r="H13" s="6">
        <f t="shared" si="2"/>
        <v>5163874.5534450198</v>
      </c>
      <c r="I13" s="6">
        <f t="shared" si="2"/>
        <v>5733385.2242754102</v>
      </c>
      <c r="J13" s="6">
        <f t="shared" si="2"/>
        <v>5379651.9165430712</v>
      </c>
      <c r="K13" s="6">
        <f t="shared" si="2"/>
        <v>4116987.2455507331</v>
      </c>
      <c r="L13" s="6">
        <f t="shared" si="2"/>
        <v>3647497.1349665667</v>
      </c>
      <c r="M13" s="6">
        <f t="shared" si="2"/>
        <v>4011431.0653646085</v>
      </c>
      <c r="N13" s="6">
        <f t="shared" si="2"/>
        <v>4779214.0048491061</v>
      </c>
      <c r="O13" s="11">
        <f>SUM(C13:N13)</f>
        <v>53727788.485898457</v>
      </c>
    </row>
    <row r="14" spans="1:15" ht="15.75" thickBot="1" x14ac:dyDescent="0.3">
      <c r="A14" s="4"/>
    </row>
    <row r="15" spans="1:15" ht="15.75" thickBot="1" x14ac:dyDescent="0.3">
      <c r="A15" s="4">
        <v>6</v>
      </c>
      <c r="B15" s="12" t="s">
        <v>20</v>
      </c>
      <c r="C15" s="13">
        <f>C13-C11</f>
        <v>123756.34735735971</v>
      </c>
      <c r="D15" s="13">
        <f t="shared" ref="D15:O15" si="3">D13-D11</f>
        <v>111559.1538785072</v>
      </c>
      <c r="E15" s="13">
        <f t="shared" si="3"/>
        <v>94178.344638007227</v>
      </c>
      <c r="F15" s="13">
        <f t="shared" si="3"/>
        <v>88160.463884144556</v>
      </c>
      <c r="G15" s="13">
        <f t="shared" si="3"/>
        <v>99403.021145921201</v>
      </c>
      <c r="H15" s="13">
        <f t="shared" si="3"/>
        <v>129930.07344501931</v>
      </c>
      <c r="I15" s="13">
        <f t="shared" si="3"/>
        <v>105646.72427542042</v>
      </c>
      <c r="J15" s="13">
        <f t="shared" si="3"/>
        <v>99128.626543071121</v>
      </c>
      <c r="K15" s="13">
        <f t="shared" si="3"/>
        <v>75862.025550723076</v>
      </c>
      <c r="L15" s="13">
        <f t="shared" si="3"/>
        <v>67210.92496656673</v>
      </c>
      <c r="M15" s="13">
        <f t="shared" si="3"/>
        <v>73916.985364608932</v>
      </c>
      <c r="N15" s="13">
        <f t="shared" si="3"/>
        <v>88064.604849106632</v>
      </c>
      <c r="O15" s="14">
        <f t="shared" si="3"/>
        <v>1156817.2958984599</v>
      </c>
    </row>
    <row r="17" spans="2:3" x14ac:dyDescent="0.25">
      <c r="B17" s="15" t="s">
        <v>21</v>
      </c>
      <c r="C17" s="16" t="s">
        <v>22</v>
      </c>
    </row>
    <row r="37" spans="19:19" x14ac:dyDescent="0.25">
      <c r="S37" s="8"/>
    </row>
  </sheetData>
  <pageMargins left="0.25" right="0.25" top="0.75" bottom="0.75" header="0.3" footer="0.3"/>
  <pageSetup scale="63"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4C21DDCE33FE498181F03F7648CD60" ma:contentTypeVersion="" ma:contentTypeDescription="Create a new document." ma:contentTypeScope="" ma:versionID="d39a050f7638f5e5dc6dcc5cf90e81c0">
  <xsd:schema xmlns:xsd="http://www.w3.org/2001/XMLSchema" xmlns:xs="http://www.w3.org/2001/XMLSchema" xmlns:p="http://schemas.microsoft.com/office/2006/metadata/properties" xmlns:ns2="42167BAF-4C11-472A-B727-59A941642EE0" xmlns:ns3="8b86ae58-4ff9-4300-8876-bb89783e485c" targetNamespace="http://schemas.microsoft.com/office/2006/metadata/properties" ma:root="true" ma:fieldsID="c52c335103c062360e09dbb7222bc3a1" ns2:_="" ns3:_="">
    <xsd:import namespace="42167BAF-4C11-472A-B727-59A941642EE0"/>
    <xsd:import namespace="8b86ae58-4ff9-4300-8876-bb89783e485c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CaseCompanyName" minOccurs="0"/>
                <xsd:element ref="ns3:CaseJurisdiction" minOccurs="0"/>
                <xsd:element ref="ns3:CaseType" minOccurs="0"/>
                <xsd:element ref="ns3:CasePracticeArea" minOccurs="0"/>
                <xsd:element ref="ns3:CaseStatus" minOccurs="0"/>
                <xsd:element ref="ns3:CaseNumber" minOccurs="0"/>
                <xsd:element ref="ns3:IsKeyDocket" minOccurs="0"/>
                <xsd:element ref="ns3:CaseSubjects" minOccurs="0"/>
                <xsd:element ref="ns3:SRCH_DocketId" minOccurs="0"/>
                <xsd:element ref="ns3:SRCH_ObjectType" minOccurs="0"/>
                <xsd:element ref="ns3:SRCH_DRSetNumber" minOccurs="0"/>
                <xsd:element ref="ns3:SRCH_DRItemNumber" minOccurs="0"/>
                <xsd:element ref="ns3:SRCH_DrSite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2167BAF-4C11-472A-B727-59A941642EE0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86ae58-4ff9-4300-8876-bb89783e485c" elementFormDefault="qualified">
    <xsd:import namespace="http://schemas.microsoft.com/office/2006/documentManagement/types"/>
    <xsd:import namespace="http://schemas.microsoft.com/office/infopath/2007/PartnerControls"/>
    <xsd:element name="CaseCompanyName" ma:index="9" nillable="true" ma:displayName="Company Name" ma:internalName="CaseCompanyName">
      <xsd:simpleType>
        <xsd:restriction base="dms:Text"/>
      </xsd:simpleType>
    </xsd:element>
    <xsd:element name="CaseJurisdiction" ma:index="10" nillable="true" ma:displayName="Jurisdiction" ma:internalName="CaseJurisdiction">
      <xsd:simpleType>
        <xsd:restriction base="dms:Text"/>
      </xsd:simpleType>
    </xsd:element>
    <xsd:element name="CaseType" ma:index="11" nillable="true" ma:displayName="Case Type" ma:internalName="CaseType">
      <xsd:simpleType>
        <xsd:restriction base="dms:Text"/>
      </xsd:simpleType>
    </xsd:element>
    <xsd:element name="CasePracticeArea" ma:index="12" nillable="true" ma:displayName="Practie Area" ma:internalName="CasePracticeArea">
      <xsd:simpleType>
        <xsd:restriction base="dms:Text"/>
      </xsd:simpleType>
    </xsd:element>
    <xsd:element name="CaseStatus" ma:index="13" nillable="true" ma:displayName="Case Status" ma:internalName="CaseStatus">
      <xsd:simpleType>
        <xsd:restriction base="dms:Text"/>
      </xsd:simpleType>
    </xsd:element>
    <xsd:element name="CaseNumber" ma:index="14" nillable="true" ma:displayName="Case Number" ma:internalName="CaseNumber">
      <xsd:simpleType>
        <xsd:restriction base="dms:Text"/>
      </xsd:simpleType>
    </xsd:element>
    <xsd:element name="IsKeyDocket" ma:index="15" nillable="true" ma:displayName="Key Docket" ma:default="0" ma:internalName="IsKeyDocket">
      <xsd:simpleType>
        <xsd:restriction base="dms:Boolean"/>
      </xsd:simpleType>
    </xsd:element>
    <xsd:element name="CaseSubjects" ma:index="16" nillable="true" ma:displayName="Subjects" ma:internalName="CaseSubjects">
      <xsd:simpleType>
        <xsd:restriction base="dms:Note">
          <xsd:maxLength value="255"/>
        </xsd:restriction>
      </xsd:simpleType>
    </xsd:element>
    <xsd:element name="SRCH_DocketId" ma:index="17" nillable="true" ma:displayName="Search DocketId" ma:internalName="SRCH_DocketId">
      <xsd:simpleType>
        <xsd:restriction base="dms:Number"/>
      </xsd:simpleType>
    </xsd:element>
    <xsd:element name="SRCH_ObjectType" ma:index="18" nillable="true" ma:displayName="Search ObjectType" ma:internalName="SRCH_ObjectType">
      <xsd:simpleType>
        <xsd:restriction base="dms:Text"/>
      </xsd:simpleType>
    </xsd:element>
    <xsd:element name="SRCH_DRSetNumber" ma:index="19" nillable="true" ma:displayName="Search DRSetNumber" ma:internalName="SRCH_DRSetNumber">
      <xsd:simpleType>
        <xsd:restriction base="dms:Text"/>
      </xsd:simpleType>
    </xsd:element>
    <xsd:element name="SRCH_DRItemNumber" ma:index="20" nillable="true" ma:displayName="Search DRItemNumber" ma:internalName="SRCH_DRItemNumber">
      <xsd:simpleType>
        <xsd:restriction base="dms:Text"/>
      </xsd:simpleType>
    </xsd:element>
    <xsd:element name="SRCH_DrSiteId" ma:index="21" nillable="true" ma:displayName="Search DrSiteId" ma:internalName="SRCH_DrSiteId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aseSubjects xmlns="8b86ae58-4ff9-4300-8876-bb89783e485c" xsi:nil="true"/>
    <CaseNumber xmlns="8b86ae58-4ff9-4300-8876-bb89783e485c" xsi:nil="true"/>
    <CaseJurisdiction xmlns="8b86ae58-4ff9-4300-8876-bb89783e485c" xsi:nil="true"/>
    <SRCH_DRItemNumber xmlns="8b86ae58-4ff9-4300-8876-bb89783e485c" xsi:nil="true"/>
    <CaseCompanyName xmlns="8b86ae58-4ff9-4300-8876-bb89783e485c" xsi:nil="true"/>
    <CaseStatus xmlns="8b86ae58-4ff9-4300-8876-bb89783e485c" xsi:nil="true"/>
    <IsKeyDocket xmlns="8b86ae58-4ff9-4300-8876-bb89783e485c">false</IsKeyDocket>
    <SRCH_ObjectType xmlns="8b86ae58-4ff9-4300-8876-bb89783e485c">PWD</SRCH_ObjectType>
    <SRCH_DRSetNumber xmlns="8b86ae58-4ff9-4300-8876-bb89783e485c" xsi:nil="true"/>
    <SRCH_DocketId xmlns="8b86ae58-4ff9-4300-8876-bb89783e485c">713</SRCH_DocketId>
    <CaseType xmlns="8b86ae58-4ff9-4300-8876-bb89783e485c" xsi:nil="true"/>
    <Comments xmlns="42167BAF-4C11-472A-B727-59A941642EE0" xsi:nil="true"/>
    <CasePracticeArea xmlns="8b86ae58-4ff9-4300-8876-bb89783e485c" xsi:nil="true"/>
    <SRCH_DrSiteId xmlns="8b86ae58-4ff9-4300-8876-bb89783e485c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AD1B5CC-D2E2-4B4B-96CD-CEF9790DFFA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42167BAF-4C11-472A-B727-59A941642EE0"/>
    <ds:schemaRef ds:uri="8b86ae58-4ff9-4300-8876-bb89783e48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FF72A49-65BC-46D6-8505-5D30576269C3}">
  <ds:schemaRefs>
    <ds:schemaRef ds:uri="http://purl.org/dc/elements/1.1/"/>
    <ds:schemaRef ds:uri="http://schemas.microsoft.com/office/infopath/2007/PartnerControls"/>
    <ds:schemaRef ds:uri="http://schemas.microsoft.com/office/2006/metadata/properties"/>
    <ds:schemaRef ds:uri="http://purl.org/dc/terms/"/>
    <ds:schemaRef ds:uri="42167BAF-4C11-472A-B727-59A941642EE0"/>
    <ds:schemaRef ds:uri="http://schemas.microsoft.com/office/2006/documentManagement/types"/>
    <ds:schemaRef ds:uri="8b86ae58-4ff9-4300-8876-bb89783e485c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44251F7-217C-4D3E-A8A5-48598626BC0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Schedule 26-A Adjustment</vt:lpstr>
      <vt:lpstr>'Schedule 26-A Adjustment'!Print_Area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Hasse, Benjamin</dc:creator>
  <cp:lastModifiedBy>Walthers, Emily</cp:lastModifiedBy>
  <dcterms:created xsi:type="dcterms:W3CDTF">2023-03-23T14:58:02Z</dcterms:created>
  <dcterms:modified xsi:type="dcterms:W3CDTF">2023-04-27T21:24:48Z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  <property fmtid="{D5CDD505-2E9C-101B-9397-08002B2CF9AE}" pid="4" name="ContentTypeId">
    <vt:lpwstr>0x010100764C21DDCE33FE498181F03F7648CD60</vt:lpwstr>
  </property>
</Properties>
</file>